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MAJMAR\MAJMAR_DEVS\"/>
    </mc:Choice>
  </mc:AlternateContent>
  <xr:revisionPtr revIDLastSave="0" documentId="13_ncr:1_{CD375043-EC37-444B-AC62-E89F844BE55E}" xr6:coauthVersionLast="47" xr6:coauthVersionMax="47" xr10:uidLastSave="{00000000-0000-0000-0000-000000000000}"/>
  <bookViews>
    <workbookView xWindow="-105" yWindow="0" windowWidth="14610" windowHeight="15585" activeTab="1" xr2:uid="{CA368E67-6551-4402-B109-68E11C49D3F0}"/>
  </bookViews>
  <sheets>
    <sheet name="Experiment1V1" sheetId="1" r:id="rId1"/>
    <sheet name="Experiment1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S7" i="2" s="1"/>
  <c r="P11" i="2"/>
  <c r="R11" i="2" s="1"/>
  <c r="P12" i="2"/>
  <c r="S4" i="2" s="1"/>
  <c r="P13" i="2"/>
  <c r="R4" i="2" s="1"/>
  <c r="P14" i="2"/>
  <c r="R5" i="2" s="1"/>
  <c r="P15" i="2"/>
  <c r="S15" i="2" s="1"/>
  <c r="P16" i="2"/>
  <c r="P17" i="2"/>
  <c r="P18" i="2"/>
  <c r="P3" i="2"/>
  <c r="L4" i="2"/>
  <c r="L5" i="2"/>
  <c r="L6" i="2"/>
  <c r="L7" i="2"/>
  <c r="L8" i="2"/>
  <c r="L9" i="2"/>
  <c r="L10" i="2"/>
  <c r="N10" i="2" s="1"/>
  <c r="L11" i="2"/>
  <c r="O8" i="2" s="1"/>
  <c r="L12" i="2"/>
  <c r="O6" i="2" s="1"/>
  <c r="L13" i="2"/>
  <c r="N13" i="2" s="1"/>
  <c r="L14" i="2"/>
  <c r="N3" i="2" s="1"/>
  <c r="L15" i="2"/>
  <c r="N15" i="2" s="1"/>
  <c r="L16" i="2"/>
  <c r="L17" i="2"/>
  <c r="L18" i="2"/>
  <c r="N18" i="2" s="1"/>
  <c r="L3" i="2"/>
  <c r="H4" i="2"/>
  <c r="H5" i="2"/>
  <c r="H6" i="2"/>
  <c r="H7" i="2"/>
  <c r="H8" i="2"/>
  <c r="H9" i="2"/>
  <c r="H10" i="2"/>
  <c r="H11" i="2"/>
  <c r="H12" i="2"/>
  <c r="H13" i="2"/>
  <c r="I21" i="2" s="1"/>
  <c r="H14" i="2"/>
  <c r="H15" i="2"/>
  <c r="K15" i="2" s="1"/>
  <c r="H16" i="2"/>
  <c r="H17" i="2"/>
  <c r="H18" i="2"/>
  <c r="H3" i="2"/>
  <c r="I22" i="2"/>
  <c r="O18" i="2"/>
  <c r="J18" i="2"/>
  <c r="J16" i="2"/>
  <c r="J15" i="2"/>
  <c r="J14" i="2"/>
  <c r="O13" i="2"/>
  <c r="J13" i="2"/>
  <c r="J12" i="2"/>
  <c r="S11" i="2"/>
  <c r="J11" i="2"/>
  <c r="J10" i="2"/>
  <c r="J9" i="2"/>
  <c r="K8" i="2"/>
  <c r="J8" i="2"/>
  <c r="K7" i="2"/>
  <c r="J7" i="2"/>
  <c r="K6" i="2"/>
  <c r="J6" i="2"/>
  <c r="K5" i="2"/>
  <c r="J5" i="2"/>
  <c r="K4" i="2"/>
  <c r="J4" i="2"/>
  <c r="K3" i="2"/>
  <c r="J3" i="2"/>
  <c r="P20" i="1"/>
  <c r="P19" i="1"/>
  <c r="P3" i="1"/>
  <c r="P4" i="1"/>
  <c r="P5" i="1"/>
  <c r="P6" i="1"/>
  <c r="P7" i="1"/>
  <c r="P8" i="1"/>
  <c r="P9" i="1"/>
  <c r="P10" i="1"/>
  <c r="P11" i="1"/>
  <c r="P24" i="1" s="1"/>
  <c r="P12" i="1"/>
  <c r="P13" i="1"/>
  <c r="P14" i="1"/>
  <c r="P15" i="1"/>
  <c r="P16" i="1"/>
  <c r="P17" i="1"/>
  <c r="P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L20" i="1"/>
  <c r="L19" i="1"/>
  <c r="L3" i="1"/>
  <c r="L4" i="1"/>
  <c r="L5" i="1"/>
  <c r="L6" i="1"/>
  <c r="L7" i="1"/>
  <c r="L8" i="1"/>
  <c r="L24" i="1" s="1"/>
  <c r="L9" i="1"/>
  <c r="L10" i="1"/>
  <c r="L11" i="1"/>
  <c r="L12" i="1"/>
  <c r="L13" i="1"/>
  <c r="L14" i="1"/>
  <c r="L15" i="1"/>
  <c r="L16" i="1"/>
  <c r="L17" i="1"/>
  <c r="L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H20" i="1"/>
  <c r="H19" i="1"/>
  <c r="H22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R12" i="2" l="1"/>
  <c r="R15" i="2"/>
  <c r="S5" i="2"/>
  <c r="R16" i="2"/>
  <c r="S8" i="2"/>
  <c r="S16" i="2"/>
  <c r="S12" i="2"/>
  <c r="R9" i="2"/>
  <c r="R17" i="2"/>
  <c r="S17" i="2"/>
  <c r="S9" i="2"/>
  <c r="S3" i="2"/>
  <c r="Q20" i="2" s="1"/>
  <c r="Q24" i="2" s="1"/>
  <c r="S13" i="2"/>
  <c r="R8" i="2"/>
  <c r="S6" i="2"/>
  <c r="R10" i="2"/>
  <c r="R3" i="2"/>
  <c r="R13" i="2"/>
  <c r="S10" i="2"/>
  <c r="R14" i="2"/>
  <c r="R18" i="2"/>
  <c r="Q19" i="2" s="1"/>
  <c r="Q23" i="2" s="1"/>
  <c r="Q25" i="2" s="1"/>
  <c r="Q27" i="2" s="1"/>
  <c r="R7" i="2"/>
  <c r="S14" i="2"/>
  <c r="S18" i="2"/>
  <c r="R6" i="2"/>
  <c r="N16" i="2"/>
  <c r="O16" i="2"/>
  <c r="O11" i="2"/>
  <c r="N5" i="2"/>
  <c r="N7" i="2"/>
  <c r="O9" i="2"/>
  <c r="N14" i="2"/>
  <c r="O3" i="2"/>
  <c r="M20" i="2" s="1"/>
  <c r="M24" i="2" s="1"/>
  <c r="O5" i="2"/>
  <c r="O7" i="2"/>
  <c r="O14" i="2"/>
  <c r="N11" i="2"/>
  <c r="N17" i="2"/>
  <c r="N9" i="2"/>
  <c r="O17" i="2"/>
  <c r="O12" i="2"/>
  <c r="N12" i="2"/>
  <c r="O10" i="2"/>
  <c r="N4" i="2"/>
  <c r="N6" i="2"/>
  <c r="N8" i="2"/>
  <c r="O15" i="2"/>
  <c r="O4" i="2"/>
  <c r="K10" i="2"/>
  <c r="K12" i="2"/>
  <c r="K18" i="2"/>
  <c r="K14" i="2"/>
  <c r="K16" i="2"/>
  <c r="J17" i="2"/>
  <c r="I19" i="2" s="1"/>
  <c r="I23" i="2" s="1"/>
  <c r="K9" i="2"/>
  <c r="I20" i="2" s="1"/>
  <c r="I24" i="2" s="1"/>
  <c r="K11" i="2"/>
  <c r="K17" i="2"/>
  <c r="K13" i="2"/>
  <c r="M19" i="2"/>
  <c r="M23" i="2" s="1"/>
  <c r="P23" i="1"/>
  <c r="P25" i="1" s="1"/>
  <c r="P27" i="1" s="1"/>
  <c r="L23" i="1"/>
  <c r="L25" i="1" s="1"/>
  <c r="L27" i="1" s="1"/>
  <c r="H24" i="1"/>
  <c r="M25" i="2" l="1"/>
  <c r="M27" i="2" s="1"/>
  <c r="I25" i="2"/>
  <c r="I27" i="2" s="1"/>
  <c r="H23" i="1"/>
  <c r="H25" i="1" s="1"/>
  <c r="H27" i="1" s="1"/>
</calcChain>
</file>

<file path=xl/sharedStrings.xml><?xml version="1.0" encoding="utf-8"?>
<sst xmlns="http://schemas.openxmlformats.org/spreadsheetml/2006/main" count="190" uniqueCount="125">
  <si>
    <t>Ship Arrival Time (h)</t>
  </si>
  <si>
    <t>Expected Number of Lives Saved (95% CI)</t>
  </si>
  <si>
    <t>1 Helo</t>
  </si>
  <si>
    <t>3 Helos</t>
  </si>
  <si>
    <t>6 Helos</t>
  </si>
  <si>
    <t>No Arrival</t>
  </si>
  <si>
    <r>
      <t xml:space="preserve">167.18 </t>
    </r>
    <r>
      <rPr>
        <sz val="11"/>
        <color theme="1"/>
        <rFont val="Calibri"/>
        <family val="2"/>
      </rPr>
      <t>± 0.7153</t>
    </r>
  </si>
  <si>
    <t>100 Trials Each</t>
  </si>
  <si>
    <t>159.71 ± 0.6859</t>
  </si>
  <si>
    <t>153.06 ± 0.6806</t>
  </si>
  <si>
    <t>143.75 ± 0.6606</t>
  </si>
  <si>
    <t>135.56 ± 0.5397</t>
  </si>
  <si>
    <t>127.12 ± 0.5615</t>
  </si>
  <si>
    <r>
      <t xml:space="preserve">119.51 </t>
    </r>
    <r>
      <rPr>
        <sz val="11"/>
        <color theme="1"/>
        <rFont val="Calibri"/>
        <family val="2"/>
      </rPr>
      <t>± 0.5095</t>
    </r>
  </si>
  <si>
    <r>
      <t xml:space="preserve">104.81 </t>
    </r>
    <r>
      <rPr>
        <sz val="11"/>
        <color theme="1"/>
        <rFont val="Calibri"/>
        <family val="2"/>
      </rPr>
      <t>± 0.7040</t>
    </r>
  </si>
  <si>
    <r>
      <t xml:space="preserve">114.1 </t>
    </r>
    <r>
      <rPr>
        <sz val="11"/>
        <color theme="1"/>
        <rFont val="Calibri"/>
        <family val="2"/>
      </rPr>
      <t>± 0.5692</t>
    </r>
  </si>
  <si>
    <r>
      <t xml:space="preserve">101.8 </t>
    </r>
    <r>
      <rPr>
        <sz val="11"/>
        <color theme="1"/>
        <rFont val="Calibri"/>
        <family val="2"/>
      </rPr>
      <t>± 0.5770</t>
    </r>
  </si>
  <si>
    <r>
      <t xml:space="preserve">101.9 </t>
    </r>
    <r>
      <rPr>
        <sz val="11"/>
        <color theme="1"/>
        <rFont val="Calibri"/>
        <family val="2"/>
      </rPr>
      <t>± 0.5651</t>
    </r>
  </si>
  <si>
    <r>
      <t xml:space="preserve">101.79 </t>
    </r>
    <r>
      <rPr>
        <sz val="11"/>
        <color theme="1"/>
        <rFont val="Calibri"/>
        <family val="2"/>
      </rPr>
      <t>± 0.5511</t>
    </r>
  </si>
  <si>
    <r>
      <t xml:space="preserve">101.85 </t>
    </r>
    <r>
      <rPr>
        <sz val="11"/>
        <color theme="1"/>
        <rFont val="Calibri"/>
        <family val="2"/>
      </rPr>
      <t>± 0.5678</t>
    </r>
  </si>
  <si>
    <r>
      <t xml:space="preserve">101.73 </t>
    </r>
    <r>
      <rPr>
        <sz val="11"/>
        <color theme="1"/>
        <rFont val="Calibri"/>
        <family val="2"/>
      </rPr>
      <t>± 0.5029</t>
    </r>
  </si>
  <si>
    <r>
      <t xml:space="preserve">101.94 </t>
    </r>
    <r>
      <rPr>
        <sz val="11"/>
        <color theme="1"/>
        <rFont val="Calibri"/>
        <family val="2"/>
      </rPr>
      <t>± 0.5646</t>
    </r>
  </si>
  <si>
    <r>
      <t xml:space="preserve">195.42 </t>
    </r>
    <r>
      <rPr>
        <sz val="11"/>
        <color theme="1"/>
        <rFont val="Calibri"/>
        <family val="2"/>
      </rPr>
      <t>± 0.8017</t>
    </r>
  </si>
  <si>
    <r>
      <t xml:space="preserve">187.82 </t>
    </r>
    <r>
      <rPr>
        <sz val="11"/>
        <color theme="1"/>
        <rFont val="Calibri"/>
        <family val="2"/>
      </rPr>
      <t>± 0.9093</t>
    </r>
  </si>
  <si>
    <r>
      <t xml:space="preserve">179.61 </t>
    </r>
    <r>
      <rPr>
        <sz val="11"/>
        <color theme="1"/>
        <rFont val="Calibri"/>
        <family val="2"/>
      </rPr>
      <t>± 0.9108</t>
    </r>
  </si>
  <si>
    <r>
      <t xml:space="preserve">170.93 </t>
    </r>
    <r>
      <rPr>
        <sz val="11"/>
        <color theme="1"/>
        <rFont val="Calibri"/>
        <family val="2"/>
      </rPr>
      <t>± 0.7282</t>
    </r>
  </si>
  <si>
    <r>
      <t xml:space="preserve">163.89 </t>
    </r>
    <r>
      <rPr>
        <sz val="11"/>
        <color theme="1"/>
        <rFont val="Calibri"/>
        <family val="2"/>
      </rPr>
      <t>± 0.7433</t>
    </r>
  </si>
  <si>
    <r>
      <t xml:space="preserve">157.3 </t>
    </r>
    <r>
      <rPr>
        <sz val="11"/>
        <color theme="1"/>
        <rFont val="Calibri"/>
        <family val="2"/>
      </rPr>
      <t>± 0.7611</t>
    </r>
  </si>
  <si>
    <r>
      <t xml:space="preserve">147.61 </t>
    </r>
    <r>
      <rPr>
        <sz val="11"/>
        <color theme="1"/>
        <rFont val="Calibri"/>
        <family val="2"/>
      </rPr>
      <t>± 0.8240</t>
    </r>
  </si>
  <si>
    <r>
      <t xml:space="preserve">145.98 </t>
    </r>
    <r>
      <rPr>
        <sz val="11"/>
        <color theme="1"/>
        <rFont val="Calibri"/>
        <family val="2"/>
      </rPr>
      <t>± 0.5863</t>
    </r>
  </si>
  <si>
    <r>
      <t xml:space="preserve">146.03 </t>
    </r>
    <r>
      <rPr>
        <sz val="11"/>
        <color theme="1"/>
        <rFont val="Calibri"/>
        <family val="2"/>
      </rPr>
      <t>± 0.7261</t>
    </r>
  </si>
  <si>
    <r>
      <t xml:space="preserve">145.75 </t>
    </r>
    <r>
      <rPr>
        <sz val="11"/>
        <color theme="1"/>
        <rFont val="Calibri"/>
        <family val="2"/>
      </rPr>
      <t>± 0.6809</t>
    </r>
  </si>
  <si>
    <r>
      <t xml:space="preserve">145.44 </t>
    </r>
    <r>
      <rPr>
        <sz val="11"/>
        <color theme="1"/>
        <rFont val="Calibri"/>
        <family val="2"/>
      </rPr>
      <t>± 0.6676</t>
    </r>
  </si>
  <si>
    <r>
      <t xml:space="preserve">146.04 </t>
    </r>
    <r>
      <rPr>
        <sz val="11"/>
        <color theme="1"/>
        <rFont val="Calibri"/>
        <family val="2"/>
      </rPr>
      <t>± 0.7210</t>
    </r>
  </si>
  <si>
    <r>
      <t xml:space="preserve">145.64 </t>
    </r>
    <r>
      <rPr>
        <sz val="11"/>
        <color theme="1"/>
        <rFont val="Calibri"/>
        <family val="2"/>
      </rPr>
      <t>± 0.7970</t>
    </r>
  </si>
  <si>
    <t>1 Helo DEVS</t>
  </si>
  <si>
    <t>1 Helo Paper</t>
  </si>
  <si>
    <t>3 Helos DEVS</t>
  </si>
  <si>
    <t>3 Helos Paper</t>
  </si>
  <si>
    <t>6 Helos DEVS</t>
  </si>
  <si>
    <t>6 Helos Paper</t>
  </si>
  <si>
    <r>
      <t xml:space="preserve">144.99 </t>
    </r>
    <r>
      <rPr>
        <sz val="11"/>
        <color theme="1"/>
        <rFont val="Calibri"/>
        <family val="2"/>
      </rPr>
      <t>± 0.7565</t>
    </r>
  </si>
  <si>
    <r>
      <t xml:space="preserve">145.71 </t>
    </r>
    <r>
      <rPr>
        <sz val="11"/>
        <color theme="1"/>
        <rFont val="Calibri"/>
        <family val="2"/>
      </rPr>
      <t>± 0.6933</t>
    </r>
  </si>
  <si>
    <r>
      <t xml:space="preserve">209.18 </t>
    </r>
    <r>
      <rPr>
        <sz val="11"/>
        <color theme="1"/>
        <rFont val="Calibri"/>
        <family val="2"/>
      </rPr>
      <t>± 0.9127</t>
    </r>
  </si>
  <si>
    <r>
      <t xml:space="preserve">201.39 </t>
    </r>
    <r>
      <rPr>
        <sz val="11"/>
        <color theme="1"/>
        <rFont val="Calibri"/>
        <family val="2"/>
      </rPr>
      <t>± 0.8940</t>
    </r>
  </si>
  <si>
    <t>Significance Level</t>
  </si>
  <si>
    <r>
      <t xml:space="preserve">194.27 </t>
    </r>
    <r>
      <rPr>
        <sz val="11"/>
        <color theme="1"/>
        <rFont val="Calibri"/>
        <family val="2"/>
      </rPr>
      <t>± 0.9479</t>
    </r>
  </si>
  <si>
    <r>
      <t xml:space="preserve">185.73 </t>
    </r>
    <r>
      <rPr>
        <sz val="11"/>
        <color theme="1"/>
        <rFont val="Calibri"/>
        <family val="2"/>
      </rPr>
      <t>± 0.8626</t>
    </r>
  </si>
  <si>
    <r>
      <t xml:space="preserve">178.71 </t>
    </r>
    <r>
      <rPr>
        <sz val="11"/>
        <color theme="1"/>
        <rFont val="Calibri"/>
        <family val="2"/>
      </rPr>
      <t>± 0.8204</t>
    </r>
  </si>
  <si>
    <r>
      <t xml:space="preserve">172.19 </t>
    </r>
    <r>
      <rPr>
        <sz val="11"/>
        <color theme="1"/>
        <rFont val="Calibri"/>
        <family val="2"/>
      </rPr>
      <t>± 0.9128</t>
    </r>
  </si>
  <si>
    <r>
      <t xml:space="preserve">166 </t>
    </r>
    <r>
      <rPr>
        <sz val="11"/>
        <color theme="1"/>
        <rFont val="Calibri"/>
        <family val="2"/>
      </rPr>
      <t>± 0.8486</t>
    </r>
  </si>
  <si>
    <r>
      <t xml:space="preserve">165.78 </t>
    </r>
    <r>
      <rPr>
        <sz val="11"/>
        <color theme="1"/>
        <rFont val="Calibri"/>
        <family val="2"/>
      </rPr>
      <t>± 0.7743</t>
    </r>
  </si>
  <si>
    <r>
      <t xml:space="preserve">166.69 </t>
    </r>
    <r>
      <rPr>
        <sz val="11"/>
        <color theme="1"/>
        <rFont val="Calibri"/>
        <family val="2"/>
      </rPr>
      <t>± 0.8580</t>
    </r>
  </si>
  <si>
    <t>1 Helo DEVS Ranks</t>
  </si>
  <si>
    <t>1 Helo Paper Ranks</t>
  </si>
  <si>
    <r>
      <t xml:space="preserve">166.89 </t>
    </r>
    <r>
      <rPr>
        <sz val="11"/>
        <color theme="1"/>
        <rFont val="Calibri"/>
        <family val="2"/>
      </rPr>
      <t>± 0.7962</t>
    </r>
  </si>
  <si>
    <t>R1</t>
  </si>
  <si>
    <t>R2</t>
  </si>
  <si>
    <t>N1</t>
  </si>
  <si>
    <t>N2</t>
  </si>
  <si>
    <t>U1</t>
  </si>
  <si>
    <t>U2</t>
  </si>
  <si>
    <t>U</t>
  </si>
  <si>
    <r>
      <t xml:space="preserve">166.81 </t>
    </r>
    <r>
      <rPr>
        <sz val="11"/>
        <color theme="1"/>
        <rFont val="Calibri"/>
        <family val="2"/>
      </rPr>
      <t>± 0.9677</t>
    </r>
  </si>
  <si>
    <r>
      <t xml:space="preserve">166.63 </t>
    </r>
    <r>
      <rPr>
        <sz val="11"/>
        <color theme="1"/>
        <rFont val="Calibri"/>
        <family val="2"/>
      </rPr>
      <t>± 0.7784</t>
    </r>
  </si>
  <si>
    <t>Ucritical</t>
  </si>
  <si>
    <t>Significant Diff?</t>
  </si>
  <si>
    <r>
      <t xml:space="preserve">167.25 </t>
    </r>
    <r>
      <rPr>
        <sz val="11"/>
        <color theme="1"/>
        <rFont val="Calibri"/>
        <family val="2"/>
      </rPr>
      <t>± 0.7896</t>
    </r>
  </si>
  <si>
    <t>3 Helos DEVS Ranks</t>
  </si>
  <si>
    <t>3 Helos Paper Ranks</t>
  </si>
  <si>
    <t>6 Helos DEVS Ranks</t>
  </si>
  <si>
    <t>6 Helos Paper Ranks</t>
  </si>
  <si>
    <r>
      <t xml:space="preserve">167.06 </t>
    </r>
    <r>
      <rPr>
        <sz val="11"/>
        <color theme="1"/>
        <rFont val="Calibri"/>
        <family val="2"/>
      </rPr>
      <t>± 0.8258</t>
    </r>
  </si>
  <si>
    <r>
      <t xml:space="preserve">166.53 </t>
    </r>
    <r>
      <rPr>
        <sz val="11"/>
        <color theme="1"/>
        <rFont val="Calibri"/>
        <family val="2"/>
      </rPr>
      <t>± 0.7732</t>
    </r>
  </si>
  <si>
    <r>
      <t xml:space="preserve">166.33 </t>
    </r>
    <r>
      <rPr>
        <sz val="11"/>
        <color theme="1"/>
        <rFont val="Calibri"/>
        <family val="2"/>
      </rPr>
      <t>± 0.7968</t>
    </r>
  </si>
  <si>
    <r>
      <t xml:space="preserve">146.04 </t>
    </r>
    <r>
      <rPr>
        <sz val="11"/>
        <color theme="1"/>
        <rFont val="Calibri"/>
        <family val="2"/>
      </rPr>
      <t>± 0.7036</t>
    </r>
  </si>
  <si>
    <r>
      <t xml:space="preserve">101.43 </t>
    </r>
    <r>
      <rPr>
        <sz val="11"/>
        <color theme="1"/>
        <rFont val="Calibri"/>
        <family val="2"/>
      </rPr>
      <t>± 0.5573</t>
    </r>
  </si>
  <si>
    <t>± 0.87</t>
  </si>
  <si>
    <t>± 0.928</t>
  </si>
  <si>
    <t>± 0.825</t>
  </si>
  <si>
    <t>± 0.6897</t>
  </si>
  <si>
    <t>± 0.804</t>
  </si>
  <si>
    <t>± 0.7608</t>
  </si>
  <si>
    <t>± 0.7478</t>
  </si>
  <si>
    <t>± 0.734</t>
  </si>
  <si>
    <t>± 0.6597</t>
  </si>
  <si>
    <t>± 0.7674</t>
  </si>
  <si>
    <t>± 0.7856</t>
  </si>
  <si>
    <t>± 0.719</t>
  </si>
  <si>
    <t>± 0.7683</t>
  </si>
  <si>
    <t>± 0.7493</t>
  </si>
  <si>
    <t>± 0.7045</t>
  </si>
  <si>
    <t>± 0.7134</t>
  </si>
  <si>
    <t>± 1.0339</t>
  </si>
  <si>
    <t>± 1.178</t>
  </si>
  <si>
    <t>± 0.9624</t>
  </si>
  <si>
    <t>± 1.072</t>
  </si>
  <si>
    <t>± 0.9268</t>
  </si>
  <si>
    <t>± 0.9378</t>
  </si>
  <si>
    <t>± 0.9322</t>
  </si>
  <si>
    <t>± 0.865</t>
  </si>
  <si>
    <t>± 0.7682</t>
  </si>
  <si>
    <t>± 0.9172</t>
  </si>
  <si>
    <t xml:space="preserve"> ± 0.821</t>
  </si>
  <si>
    <t>± 0.8617</t>
  </si>
  <si>
    <t>± 0.7862</t>
  </si>
  <si>
    <t>± 0.7645</t>
  </si>
  <si>
    <t>± 0.7922</t>
  </si>
  <si>
    <t>± 0.8252</t>
  </si>
  <si>
    <t>± 1.1088</t>
  </si>
  <si>
    <t>± 0.982</t>
  </si>
  <si>
    <t>± 1.1368</t>
  </si>
  <si>
    <t>± 0.894</t>
  </si>
  <si>
    <t>± 0.8319</t>
  </si>
  <si>
    <t>± 0.9723</t>
  </si>
  <si>
    <t>± 0.8003</t>
  </si>
  <si>
    <t>± 0.9924</t>
  </si>
  <si>
    <t>± 0.8538</t>
  </si>
  <si>
    <t>± 1.0514</t>
  </si>
  <si>
    <t>± 0.8915</t>
  </si>
  <si>
    <t>± 0.90005</t>
  </si>
  <si>
    <t>± 0.952</t>
  </si>
  <si>
    <t>± 0.8541</t>
  </si>
  <si>
    <t>± 0.9663</t>
  </si>
  <si>
    <t>± 0.8805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</si>
</sst>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767C-6764-49B0-A100-F642DEDBBDE1}">
  <dimension ref="A1:P27"/>
  <sheetViews>
    <sheetView workbookViewId="0">
      <selection activeCell="D32" sqref="D32"/>
    </sheetView>
  </sheetViews>
  <sheetFormatPr defaultRowHeight="15" x14ac:dyDescent="0.25"/>
  <cols>
    <col min="1" max="1" width="19.28515625" bestFit="1" customWidth="1"/>
    <col min="2" max="3" width="14.140625" bestFit="1" customWidth="1"/>
    <col min="4" max="4" width="16.85546875" bestFit="1" customWidth="1"/>
    <col min="5" max="5" width="11.5703125" bestFit="1" customWidth="1"/>
    <col min="6" max="6" width="12.140625" bestFit="1" customWidth="1"/>
    <col min="7" max="7" width="17.42578125" bestFit="1" customWidth="1"/>
    <col min="8" max="8" width="18" bestFit="1" customWidth="1"/>
    <col min="9" max="9" width="12.42578125" bestFit="1" customWidth="1"/>
    <col min="10" max="10" width="13.140625" bestFit="1" customWidth="1"/>
    <col min="11" max="11" width="18.28515625" bestFit="1" customWidth="1"/>
    <col min="12" max="12" width="18.85546875" bestFit="1" customWidth="1"/>
    <col min="13" max="13" width="12.42578125" bestFit="1" customWidth="1"/>
    <col min="14" max="14" width="13.140625" bestFit="1" customWidth="1"/>
    <col min="15" max="15" width="18.28515625" bestFit="1" customWidth="1"/>
    <col min="16" max="16" width="18.85546875" bestFit="1" customWidth="1"/>
  </cols>
  <sheetData>
    <row r="1" spans="1:16" x14ac:dyDescent="0.25">
      <c r="A1" t="s">
        <v>7</v>
      </c>
      <c r="B1" s="1" t="s">
        <v>1</v>
      </c>
      <c r="C1" s="1"/>
      <c r="D1" s="1"/>
    </row>
    <row r="2" spans="1:16" x14ac:dyDescent="0.25">
      <c r="A2" t="s">
        <v>0</v>
      </c>
      <c r="B2" t="s">
        <v>2</v>
      </c>
      <c r="C2" t="s">
        <v>3</v>
      </c>
      <c r="D2" t="s">
        <v>4</v>
      </c>
      <c r="E2" t="s">
        <v>35</v>
      </c>
      <c r="F2" t="s">
        <v>36</v>
      </c>
      <c r="G2" t="s">
        <v>53</v>
      </c>
      <c r="H2" t="s">
        <v>54</v>
      </c>
      <c r="I2" t="s">
        <v>37</v>
      </c>
      <c r="J2" t="s">
        <v>38</v>
      </c>
      <c r="K2" t="s">
        <v>68</v>
      </c>
      <c r="L2" t="s">
        <v>69</v>
      </c>
      <c r="M2" t="s">
        <v>39</v>
      </c>
      <c r="N2" t="s">
        <v>40</v>
      </c>
      <c r="O2" t="s">
        <v>70</v>
      </c>
      <c r="P2" t="s">
        <v>71</v>
      </c>
    </row>
    <row r="3" spans="1:16" x14ac:dyDescent="0.25">
      <c r="A3">
        <v>0</v>
      </c>
      <c r="B3" t="s">
        <v>6</v>
      </c>
      <c r="C3" t="s">
        <v>22</v>
      </c>
      <c r="D3" t="s">
        <v>43</v>
      </c>
      <c r="E3">
        <v>167.18</v>
      </c>
      <c r="F3">
        <v>166.2</v>
      </c>
      <c r="G3">
        <f>_xlfn.RANK.AVG(E3, $E$3:$F$18, 0)</f>
        <v>1</v>
      </c>
      <c r="H3">
        <f>_xlfn.RANK.AVG(F3, $E$3:$F$18, 0)</f>
        <v>2</v>
      </c>
      <c r="I3">
        <v>195.42</v>
      </c>
      <c r="J3">
        <v>189.07</v>
      </c>
      <c r="K3">
        <f>_xlfn.RANK.AVG(I3, $I$3:$J$18,0)</f>
        <v>1</v>
      </c>
      <c r="L3">
        <f>_xlfn.RANK.AVG(J3, $I$3:$J$18,0)</f>
        <v>2</v>
      </c>
      <c r="M3">
        <v>209.18</v>
      </c>
      <c r="N3">
        <v>199.13</v>
      </c>
      <c r="O3">
        <f>_xlfn.RANK.AVG(M3,$M$3:$N$18,0)</f>
        <v>1</v>
      </c>
      <c r="P3">
        <f>_xlfn.RANK.AVG(N3,$M$3:$N$18,0)</f>
        <v>3</v>
      </c>
    </row>
    <row r="4" spans="1:16" x14ac:dyDescent="0.25">
      <c r="A4">
        <v>12</v>
      </c>
      <c r="B4" t="s">
        <v>8</v>
      </c>
      <c r="C4" t="s">
        <v>23</v>
      </c>
      <c r="D4" t="s">
        <v>44</v>
      </c>
      <c r="E4">
        <v>159.71</v>
      </c>
      <c r="F4">
        <v>161.37</v>
      </c>
      <c r="G4">
        <f t="shared" ref="G4:G18" si="0">_xlfn.RANK.AVG(E4, $E$3:$F$18, 0)</f>
        <v>4</v>
      </c>
      <c r="H4">
        <f t="shared" ref="H4:H18" si="1">_xlfn.RANK.AVG(F4, $E$3:$F$18, 0)</f>
        <v>3</v>
      </c>
      <c r="I4">
        <v>187.82</v>
      </c>
      <c r="J4">
        <v>182.43</v>
      </c>
      <c r="K4">
        <f t="shared" ref="K4:L18" si="2">_xlfn.RANK.AVG(I4, $I$3:$J$18,0)</f>
        <v>3</v>
      </c>
      <c r="L4">
        <f t="shared" si="2"/>
        <v>4</v>
      </c>
      <c r="M4">
        <v>201.39</v>
      </c>
      <c r="N4">
        <v>192.4</v>
      </c>
      <c r="O4">
        <f t="shared" ref="O4:P18" si="3">_xlfn.RANK.AVG(M4,$M$3:$N$18,0)</f>
        <v>2</v>
      </c>
      <c r="P4">
        <f t="shared" si="3"/>
        <v>5</v>
      </c>
    </row>
    <row r="5" spans="1:16" x14ac:dyDescent="0.25">
      <c r="A5">
        <v>24</v>
      </c>
      <c r="B5" t="s">
        <v>9</v>
      </c>
      <c r="C5" t="s">
        <v>24</v>
      </c>
      <c r="D5" t="s">
        <v>46</v>
      </c>
      <c r="E5">
        <v>153.06</v>
      </c>
      <c r="F5">
        <v>152.16999999999999</v>
      </c>
      <c r="G5">
        <f t="shared" si="0"/>
        <v>5</v>
      </c>
      <c r="H5">
        <f t="shared" si="1"/>
        <v>6</v>
      </c>
      <c r="I5">
        <v>179.61</v>
      </c>
      <c r="J5">
        <v>171.57</v>
      </c>
      <c r="K5">
        <f t="shared" si="2"/>
        <v>5</v>
      </c>
      <c r="L5">
        <f t="shared" si="2"/>
        <v>6</v>
      </c>
      <c r="M5">
        <v>194.27</v>
      </c>
      <c r="N5">
        <v>183.33</v>
      </c>
      <c r="O5">
        <f t="shared" si="3"/>
        <v>4</v>
      </c>
      <c r="P5">
        <f t="shared" si="3"/>
        <v>7</v>
      </c>
    </row>
    <row r="6" spans="1:16" x14ac:dyDescent="0.25">
      <c r="A6">
        <v>36</v>
      </c>
      <c r="B6" t="s">
        <v>10</v>
      </c>
      <c r="C6" t="s">
        <v>25</v>
      </c>
      <c r="D6" t="s">
        <v>47</v>
      </c>
      <c r="E6">
        <v>143.75</v>
      </c>
      <c r="F6">
        <v>143.72999999999999</v>
      </c>
      <c r="G6">
        <f t="shared" si="0"/>
        <v>7</v>
      </c>
      <c r="H6">
        <f t="shared" si="1"/>
        <v>8</v>
      </c>
      <c r="I6">
        <v>170.93</v>
      </c>
      <c r="J6">
        <v>162.27000000000001</v>
      </c>
      <c r="K6">
        <f t="shared" si="2"/>
        <v>7</v>
      </c>
      <c r="L6">
        <f t="shared" si="2"/>
        <v>9</v>
      </c>
      <c r="M6">
        <v>185.73</v>
      </c>
      <c r="N6">
        <v>175.2</v>
      </c>
      <c r="O6">
        <f t="shared" si="3"/>
        <v>6</v>
      </c>
      <c r="P6">
        <f t="shared" si="3"/>
        <v>9</v>
      </c>
    </row>
    <row r="7" spans="1:16" x14ac:dyDescent="0.25">
      <c r="A7">
        <v>48</v>
      </c>
      <c r="B7" t="s">
        <v>11</v>
      </c>
      <c r="C7" t="s">
        <v>26</v>
      </c>
      <c r="D7" t="s">
        <v>48</v>
      </c>
      <c r="E7">
        <v>135.56</v>
      </c>
      <c r="F7">
        <v>133.30000000000001</v>
      </c>
      <c r="G7">
        <f t="shared" si="0"/>
        <v>9</v>
      </c>
      <c r="H7">
        <f t="shared" si="1"/>
        <v>10</v>
      </c>
      <c r="I7">
        <v>163.89</v>
      </c>
      <c r="J7">
        <v>155.53</v>
      </c>
      <c r="K7">
        <f t="shared" si="2"/>
        <v>8</v>
      </c>
      <c r="L7">
        <f t="shared" si="2"/>
        <v>11</v>
      </c>
      <c r="M7">
        <v>178.71</v>
      </c>
      <c r="N7">
        <v>167.17</v>
      </c>
      <c r="O7">
        <f t="shared" si="3"/>
        <v>8</v>
      </c>
      <c r="P7">
        <f t="shared" si="3"/>
        <v>12</v>
      </c>
    </row>
    <row r="8" spans="1:16" x14ac:dyDescent="0.25">
      <c r="A8">
        <v>60</v>
      </c>
      <c r="B8" t="s">
        <v>12</v>
      </c>
      <c r="C8" t="s">
        <v>27</v>
      </c>
      <c r="D8" t="s">
        <v>49</v>
      </c>
      <c r="E8">
        <v>127.12</v>
      </c>
      <c r="F8">
        <v>125.67</v>
      </c>
      <c r="G8">
        <f t="shared" si="0"/>
        <v>11</v>
      </c>
      <c r="H8">
        <f t="shared" si="1"/>
        <v>12</v>
      </c>
      <c r="I8">
        <v>157.30000000000001</v>
      </c>
      <c r="J8">
        <v>146.30000000000001</v>
      </c>
      <c r="K8">
        <f t="shared" si="2"/>
        <v>10</v>
      </c>
      <c r="L8">
        <f t="shared" si="2"/>
        <v>13</v>
      </c>
      <c r="M8">
        <v>172.19</v>
      </c>
      <c r="N8">
        <v>156.72999999999999</v>
      </c>
      <c r="O8">
        <f t="shared" si="3"/>
        <v>10</v>
      </c>
      <c r="P8">
        <f t="shared" si="3"/>
        <v>22</v>
      </c>
    </row>
    <row r="9" spans="1:16" x14ac:dyDescent="0.25">
      <c r="A9">
        <v>72</v>
      </c>
      <c r="B9" t="s">
        <v>13</v>
      </c>
      <c r="C9" t="s">
        <v>28</v>
      </c>
      <c r="D9" t="s">
        <v>50</v>
      </c>
      <c r="E9">
        <v>119.51</v>
      </c>
      <c r="F9">
        <v>118.6</v>
      </c>
      <c r="G9">
        <f t="shared" si="0"/>
        <v>13</v>
      </c>
      <c r="H9">
        <f t="shared" si="1"/>
        <v>14</v>
      </c>
      <c r="I9">
        <v>147.61000000000001</v>
      </c>
      <c r="J9">
        <v>143.5</v>
      </c>
      <c r="K9">
        <f t="shared" si="2"/>
        <v>12</v>
      </c>
      <c r="L9">
        <f t="shared" si="2"/>
        <v>27.5</v>
      </c>
      <c r="M9">
        <v>166</v>
      </c>
      <c r="N9">
        <v>156.27000000000001</v>
      </c>
      <c r="O9">
        <f t="shared" si="3"/>
        <v>20</v>
      </c>
      <c r="P9">
        <f t="shared" si="3"/>
        <v>27.5</v>
      </c>
    </row>
    <row r="10" spans="1:16" x14ac:dyDescent="0.25">
      <c r="A10">
        <v>84</v>
      </c>
      <c r="B10" t="s">
        <v>15</v>
      </c>
      <c r="C10" t="s">
        <v>29</v>
      </c>
      <c r="D10" t="s">
        <v>51</v>
      </c>
      <c r="E10">
        <v>114.1</v>
      </c>
      <c r="F10">
        <v>114.43</v>
      </c>
      <c r="G10">
        <f t="shared" si="0"/>
        <v>16</v>
      </c>
      <c r="H10">
        <f t="shared" si="1"/>
        <v>15</v>
      </c>
      <c r="I10">
        <v>145.97999999999999</v>
      </c>
      <c r="J10">
        <v>143.5</v>
      </c>
      <c r="K10">
        <f t="shared" si="2"/>
        <v>17</v>
      </c>
      <c r="L10">
        <f t="shared" si="2"/>
        <v>27.5</v>
      </c>
      <c r="M10">
        <v>165.78</v>
      </c>
      <c r="N10">
        <v>156.27000000000001</v>
      </c>
      <c r="O10">
        <f t="shared" si="3"/>
        <v>21</v>
      </c>
      <c r="P10">
        <f t="shared" si="3"/>
        <v>27.5</v>
      </c>
    </row>
    <row r="11" spans="1:16" x14ac:dyDescent="0.25">
      <c r="A11">
        <v>96</v>
      </c>
      <c r="B11" t="s">
        <v>14</v>
      </c>
      <c r="C11" t="s">
        <v>30</v>
      </c>
      <c r="D11" t="s">
        <v>52</v>
      </c>
      <c r="E11">
        <v>104.81</v>
      </c>
      <c r="F11">
        <v>113.53</v>
      </c>
      <c r="G11">
        <f t="shared" si="0"/>
        <v>25</v>
      </c>
      <c r="H11">
        <f t="shared" si="1"/>
        <v>20.5</v>
      </c>
      <c r="I11">
        <v>146.03</v>
      </c>
      <c r="J11">
        <v>143.5</v>
      </c>
      <c r="K11">
        <f t="shared" si="2"/>
        <v>16</v>
      </c>
      <c r="L11">
        <f t="shared" si="2"/>
        <v>27.5</v>
      </c>
      <c r="M11">
        <v>166.69</v>
      </c>
      <c r="N11">
        <v>156.27000000000001</v>
      </c>
      <c r="O11">
        <f t="shared" si="3"/>
        <v>16</v>
      </c>
      <c r="P11">
        <f t="shared" si="3"/>
        <v>27.5</v>
      </c>
    </row>
    <row r="12" spans="1:16" x14ac:dyDescent="0.25">
      <c r="A12">
        <v>108</v>
      </c>
      <c r="B12" t="s">
        <v>16</v>
      </c>
      <c r="C12" t="s">
        <v>31</v>
      </c>
      <c r="D12" t="s">
        <v>55</v>
      </c>
      <c r="E12">
        <v>101.8</v>
      </c>
      <c r="F12">
        <v>113.53</v>
      </c>
      <c r="G12">
        <f t="shared" si="0"/>
        <v>29</v>
      </c>
      <c r="H12">
        <f t="shared" si="1"/>
        <v>20.5</v>
      </c>
      <c r="I12">
        <v>145.75</v>
      </c>
      <c r="J12">
        <v>143.5</v>
      </c>
      <c r="K12">
        <f t="shared" si="2"/>
        <v>18</v>
      </c>
      <c r="L12">
        <f t="shared" si="2"/>
        <v>27.5</v>
      </c>
      <c r="M12">
        <v>166.89</v>
      </c>
      <c r="N12">
        <v>156.27000000000001</v>
      </c>
      <c r="O12">
        <f t="shared" si="3"/>
        <v>14</v>
      </c>
      <c r="P12">
        <f t="shared" si="3"/>
        <v>27.5</v>
      </c>
    </row>
    <row r="13" spans="1:16" x14ac:dyDescent="0.25">
      <c r="A13">
        <v>120</v>
      </c>
      <c r="B13" t="s">
        <v>17</v>
      </c>
      <c r="C13" t="s">
        <v>32</v>
      </c>
      <c r="D13" t="s">
        <v>63</v>
      </c>
      <c r="E13">
        <v>101.9</v>
      </c>
      <c r="F13">
        <v>113.53</v>
      </c>
      <c r="G13">
        <f t="shared" si="0"/>
        <v>27</v>
      </c>
      <c r="H13">
        <f t="shared" si="1"/>
        <v>20.5</v>
      </c>
      <c r="I13">
        <v>145.44</v>
      </c>
      <c r="J13">
        <v>143.5</v>
      </c>
      <c r="K13">
        <f t="shared" si="2"/>
        <v>21</v>
      </c>
      <c r="L13">
        <f t="shared" si="2"/>
        <v>27.5</v>
      </c>
      <c r="M13">
        <v>166.81</v>
      </c>
      <c r="N13">
        <v>156.27000000000001</v>
      </c>
      <c r="O13">
        <f t="shared" si="3"/>
        <v>15</v>
      </c>
      <c r="P13">
        <f t="shared" si="3"/>
        <v>27.5</v>
      </c>
    </row>
    <row r="14" spans="1:16" x14ac:dyDescent="0.25">
      <c r="A14">
        <v>132</v>
      </c>
      <c r="B14" t="s">
        <v>18</v>
      </c>
      <c r="C14" t="s">
        <v>33</v>
      </c>
      <c r="D14" t="s">
        <v>64</v>
      </c>
      <c r="E14">
        <v>101.79</v>
      </c>
      <c r="F14">
        <v>113.53</v>
      </c>
      <c r="G14">
        <f t="shared" si="0"/>
        <v>30</v>
      </c>
      <c r="H14">
        <f t="shared" si="1"/>
        <v>20.5</v>
      </c>
      <c r="I14">
        <v>146.04</v>
      </c>
      <c r="J14">
        <v>143.5</v>
      </c>
      <c r="K14">
        <f t="shared" si="2"/>
        <v>14.5</v>
      </c>
      <c r="L14">
        <f t="shared" si="2"/>
        <v>27.5</v>
      </c>
      <c r="M14">
        <v>166.63</v>
      </c>
      <c r="N14">
        <v>156.27000000000001</v>
      </c>
      <c r="O14">
        <f t="shared" si="3"/>
        <v>17</v>
      </c>
      <c r="P14">
        <f t="shared" si="3"/>
        <v>27.5</v>
      </c>
    </row>
    <row r="15" spans="1:16" x14ac:dyDescent="0.25">
      <c r="A15">
        <v>144</v>
      </c>
      <c r="B15" t="s">
        <v>19</v>
      </c>
      <c r="C15" t="s">
        <v>34</v>
      </c>
      <c r="D15" t="s">
        <v>67</v>
      </c>
      <c r="E15">
        <v>101.85</v>
      </c>
      <c r="F15">
        <v>113.53</v>
      </c>
      <c r="G15">
        <f t="shared" si="0"/>
        <v>28</v>
      </c>
      <c r="H15">
        <f t="shared" si="1"/>
        <v>20.5</v>
      </c>
      <c r="I15">
        <v>145.63999999999999</v>
      </c>
      <c r="J15">
        <v>143.5</v>
      </c>
      <c r="K15">
        <f t="shared" si="2"/>
        <v>20</v>
      </c>
      <c r="L15">
        <f t="shared" si="2"/>
        <v>27.5</v>
      </c>
      <c r="M15">
        <v>167.25</v>
      </c>
      <c r="N15">
        <v>156.27000000000001</v>
      </c>
      <c r="O15">
        <f t="shared" si="3"/>
        <v>11</v>
      </c>
      <c r="P15">
        <f t="shared" si="3"/>
        <v>27.5</v>
      </c>
    </row>
    <row r="16" spans="1:16" x14ac:dyDescent="0.25">
      <c r="A16">
        <v>156</v>
      </c>
      <c r="B16" t="s">
        <v>20</v>
      </c>
      <c r="C16" t="s">
        <v>41</v>
      </c>
      <c r="D16" t="s">
        <v>72</v>
      </c>
      <c r="E16">
        <v>101.73</v>
      </c>
      <c r="F16">
        <v>113.53</v>
      </c>
      <c r="G16">
        <f t="shared" si="0"/>
        <v>31</v>
      </c>
      <c r="H16">
        <f t="shared" si="1"/>
        <v>20.5</v>
      </c>
      <c r="I16">
        <v>144.99</v>
      </c>
      <c r="J16">
        <v>143.5</v>
      </c>
      <c r="K16">
        <f t="shared" si="2"/>
        <v>22</v>
      </c>
      <c r="L16">
        <f t="shared" si="2"/>
        <v>27.5</v>
      </c>
      <c r="M16">
        <v>167.06</v>
      </c>
      <c r="N16">
        <v>156.27000000000001</v>
      </c>
      <c r="O16">
        <f t="shared" si="3"/>
        <v>13</v>
      </c>
      <c r="P16">
        <f t="shared" si="3"/>
        <v>27.5</v>
      </c>
    </row>
    <row r="17" spans="1:16" x14ac:dyDescent="0.25">
      <c r="A17">
        <v>168</v>
      </c>
      <c r="B17" t="s">
        <v>21</v>
      </c>
      <c r="C17" t="s">
        <v>42</v>
      </c>
      <c r="D17" t="s">
        <v>73</v>
      </c>
      <c r="E17">
        <v>101.94</v>
      </c>
      <c r="F17">
        <v>113.53</v>
      </c>
      <c r="G17">
        <f t="shared" si="0"/>
        <v>26</v>
      </c>
      <c r="H17">
        <f t="shared" si="1"/>
        <v>20.5</v>
      </c>
      <c r="I17">
        <v>145.71</v>
      </c>
      <c r="J17">
        <v>143.5</v>
      </c>
      <c r="K17">
        <f t="shared" si="2"/>
        <v>19</v>
      </c>
      <c r="L17">
        <f t="shared" si="2"/>
        <v>27.5</v>
      </c>
      <c r="M17">
        <v>166.53</v>
      </c>
      <c r="N17">
        <v>156.27000000000001</v>
      </c>
      <c r="O17">
        <f t="shared" si="3"/>
        <v>18</v>
      </c>
      <c r="P17">
        <f t="shared" si="3"/>
        <v>27.5</v>
      </c>
    </row>
    <row r="18" spans="1:16" x14ac:dyDescent="0.25">
      <c r="A18" t="s">
        <v>5</v>
      </c>
      <c r="B18" t="s">
        <v>76</v>
      </c>
      <c r="C18" t="s">
        <v>75</v>
      </c>
      <c r="D18" t="s">
        <v>74</v>
      </c>
      <c r="E18">
        <v>101.43</v>
      </c>
      <c r="F18">
        <v>113.53</v>
      </c>
      <c r="G18">
        <f t="shared" si="0"/>
        <v>32</v>
      </c>
      <c r="H18">
        <f t="shared" si="1"/>
        <v>20.5</v>
      </c>
      <c r="I18">
        <v>146.04</v>
      </c>
      <c r="J18">
        <v>143.5</v>
      </c>
      <c r="K18">
        <f t="shared" si="2"/>
        <v>14.5</v>
      </c>
      <c r="L18">
        <f t="shared" si="2"/>
        <v>27.5</v>
      </c>
      <c r="M18">
        <v>166.33</v>
      </c>
      <c r="N18">
        <v>156.27000000000001</v>
      </c>
      <c r="O18">
        <f t="shared" si="3"/>
        <v>19</v>
      </c>
      <c r="P18">
        <f t="shared" si="3"/>
        <v>27.5</v>
      </c>
    </row>
    <row r="19" spans="1:16" x14ac:dyDescent="0.25">
      <c r="G19" t="s">
        <v>56</v>
      </c>
      <c r="H19">
        <f>SUM(G3:G18)</f>
        <v>294</v>
      </c>
      <c r="K19" t="s">
        <v>56</v>
      </c>
      <c r="L19">
        <f>SUM(K3:K18)</f>
        <v>208</v>
      </c>
      <c r="O19" t="s">
        <v>56</v>
      </c>
      <c r="P19">
        <f>SUM(O3:O18)</f>
        <v>195</v>
      </c>
    </row>
    <row r="20" spans="1:16" x14ac:dyDescent="0.25">
      <c r="G20" t="s">
        <v>57</v>
      </c>
      <c r="H20">
        <f>SUM(H3:H18)</f>
        <v>234</v>
      </c>
      <c r="K20" t="s">
        <v>57</v>
      </c>
      <c r="L20">
        <f>SUM(L3:L18)</f>
        <v>320</v>
      </c>
      <c r="O20" t="s">
        <v>57</v>
      </c>
      <c r="P20">
        <f>SUM(P3:P18)</f>
        <v>333</v>
      </c>
    </row>
    <row r="21" spans="1:16" x14ac:dyDescent="0.25">
      <c r="D21" t="s">
        <v>45</v>
      </c>
      <c r="G21" t="s">
        <v>58</v>
      </c>
      <c r="H21">
        <f>COUNT(E3:E18)</f>
        <v>16</v>
      </c>
      <c r="K21" t="s">
        <v>58</v>
      </c>
      <c r="L21">
        <v>16</v>
      </c>
      <c r="O21" t="s">
        <v>58</v>
      </c>
      <c r="P21">
        <v>16</v>
      </c>
    </row>
    <row r="22" spans="1:16" x14ac:dyDescent="0.25">
      <c r="D22">
        <v>0.05</v>
      </c>
      <c r="G22" t="s">
        <v>59</v>
      </c>
      <c r="H22">
        <f>COUNT(F3:F18)</f>
        <v>16</v>
      </c>
      <c r="K22" t="s">
        <v>59</v>
      </c>
      <c r="L22">
        <v>16</v>
      </c>
      <c r="O22" t="s">
        <v>59</v>
      </c>
      <c r="P22">
        <v>16</v>
      </c>
    </row>
    <row r="23" spans="1:16" x14ac:dyDescent="0.25">
      <c r="G23" t="s">
        <v>60</v>
      </c>
      <c r="H23">
        <f>H19-((H21*(H21+1))/2)</f>
        <v>158</v>
      </c>
      <c r="K23" t="s">
        <v>60</v>
      </c>
      <c r="L23">
        <f>L19-((L21*(L21+1))/2)</f>
        <v>72</v>
      </c>
      <c r="O23" t="s">
        <v>60</v>
      </c>
      <c r="P23">
        <f>P19-((P21*(P21+1))/2)</f>
        <v>59</v>
      </c>
    </row>
    <row r="24" spans="1:16" x14ac:dyDescent="0.25">
      <c r="G24" t="s">
        <v>61</v>
      </c>
      <c r="H24">
        <f>H20-((H22*(H22+1))/2)</f>
        <v>98</v>
      </c>
      <c r="K24" t="s">
        <v>61</v>
      </c>
      <c r="L24">
        <f>L20-((L22*(L22+1))/2)</f>
        <v>184</v>
      </c>
      <c r="O24" t="s">
        <v>61</v>
      </c>
      <c r="P24">
        <f>P20-((P22*(P22+1))/2)</f>
        <v>197</v>
      </c>
    </row>
    <row r="25" spans="1:16" x14ac:dyDescent="0.25">
      <c r="G25" t="s">
        <v>62</v>
      </c>
      <c r="H25">
        <f>MIN(H23:H24)</f>
        <v>98</v>
      </c>
      <c r="K25" t="s">
        <v>62</v>
      </c>
      <c r="L25">
        <f>MIN(L23:L24)</f>
        <v>72</v>
      </c>
      <c r="O25" t="s">
        <v>62</v>
      </c>
      <c r="P25">
        <f>MIN(P23:P24)</f>
        <v>59</v>
      </c>
    </row>
    <row r="26" spans="1:16" x14ac:dyDescent="0.25">
      <c r="G26" t="s">
        <v>65</v>
      </c>
      <c r="H26">
        <v>75</v>
      </c>
      <c r="K26" t="s">
        <v>65</v>
      </c>
      <c r="L26">
        <v>75</v>
      </c>
      <c r="O26" t="s">
        <v>65</v>
      </c>
      <c r="P26">
        <v>75</v>
      </c>
    </row>
    <row r="27" spans="1:16" x14ac:dyDescent="0.25">
      <c r="G27" t="s">
        <v>66</v>
      </c>
      <c r="H27" t="b">
        <f>IF(H25&lt;=H26, TRUE, FALSE)</f>
        <v>0</v>
      </c>
      <c r="K27" t="s">
        <v>66</v>
      </c>
      <c r="L27" t="b">
        <f>IF(L25&lt;=L26, TRUE, FALSE)</f>
        <v>1</v>
      </c>
      <c r="O27" t="s">
        <v>66</v>
      </c>
      <c r="P27" t="b">
        <f>IF(P25&lt;=P26, TRUE, FALSE)</f>
        <v>1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58FB-8B22-4124-9F40-71C40BB75141}">
  <dimension ref="A1:S27"/>
  <sheetViews>
    <sheetView tabSelected="1" workbookViewId="0">
      <selection activeCell="D29" sqref="D29"/>
    </sheetView>
  </sheetViews>
  <sheetFormatPr defaultRowHeight="15" x14ac:dyDescent="0.25"/>
  <cols>
    <col min="1" max="1" width="19.28515625" bestFit="1" customWidth="1"/>
    <col min="2" max="2" width="7" bestFit="1" customWidth="1"/>
    <col min="3" max="3" width="8" bestFit="1" customWidth="1"/>
    <col min="4" max="4" width="16.85546875" bestFit="1" customWidth="1"/>
    <col min="5" max="5" width="8" bestFit="1" customWidth="1"/>
    <col min="6" max="6" width="7" bestFit="1" customWidth="1"/>
    <col min="7" max="7" width="9" bestFit="1" customWidth="1"/>
    <col min="8" max="8" width="18" bestFit="1" customWidth="1"/>
    <col min="9" max="9" width="12.42578125" bestFit="1" customWidth="1"/>
    <col min="10" max="10" width="17.42578125" bestFit="1" customWidth="1"/>
    <col min="11" max="11" width="18" bestFit="1" customWidth="1"/>
    <col min="12" max="12" width="18.85546875" bestFit="1" customWidth="1"/>
    <col min="13" max="13" width="12.42578125" bestFit="1" customWidth="1"/>
    <col min="14" max="14" width="13.140625" bestFit="1" customWidth="1"/>
    <col min="15" max="15" width="18.28515625" bestFit="1" customWidth="1"/>
    <col min="16" max="16" width="15.140625" bestFit="1" customWidth="1"/>
    <col min="17" max="17" width="13.140625" bestFit="1" customWidth="1"/>
    <col min="18" max="18" width="18.28515625" bestFit="1" customWidth="1"/>
    <col min="19" max="19" width="18.85546875" bestFit="1" customWidth="1"/>
  </cols>
  <sheetData>
    <row r="1" spans="1:19" x14ac:dyDescent="0.25">
      <c r="A1" t="s">
        <v>7</v>
      </c>
      <c r="B1" s="1" t="s">
        <v>1</v>
      </c>
      <c r="C1" s="1"/>
      <c r="D1" s="1"/>
      <c r="E1" s="1"/>
      <c r="F1" s="1"/>
      <c r="G1" s="1"/>
    </row>
    <row r="2" spans="1:19" x14ac:dyDescent="0.25">
      <c r="A2" t="s">
        <v>0</v>
      </c>
      <c r="B2" s="1" t="s">
        <v>2</v>
      </c>
      <c r="C2" s="1"/>
      <c r="D2" s="1" t="s">
        <v>3</v>
      </c>
      <c r="E2" s="1"/>
      <c r="F2" s="1" t="s">
        <v>4</v>
      </c>
      <c r="G2" s="1"/>
      <c r="H2" t="s">
        <v>35</v>
      </c>
      <c r="I2" t="s">
        <v>36</v>
      </c>
      <c r="J2" t="s">
        <v>53</v>
      </c>
      <c r="K2" t="s">
        <v>54</v>
      </c>
      <c r="L2" t="s">
        <v>37</v>
      </c>
      <c r="M2" t="s">
        <v>38</v>
      </c>
      <c r="N2" t="s">
        <v>68</v>
      </c>
      <c r="O2" t="s">
        <v>69</v>
      </c>
      <c r="P2" t="s">
        <v>39</v>
      </c>
      <c r="Q2" t="s">
        <v>40</v>
      </c>
      <c r="R2" t="s">
        <v>70</v>
      </c>
      <c r="S2" t="s">
        <v>71</v>
      </c>
    </row>
    <row r="3" spans="1:19" x14ac:dyDescent="0.25">
      <c r="A3">
        <v>0</v>
      </c>
      <c r="B3">
        <v>180.35</v>
      </c>
      <c r="C3" t="s">
        <v>77</v>
      </c>
      <c r="D3">
        <v>207.44</v>
      </c>
      <c r="E3" t="s">
        <v>93</v>
      </c>
      <c r="F3">
        <v>218.42</v>
      </c>
      <c r="G3" t="s">
        <v>109</v>
      </c>
      <c r="H3">
        <f>B3</f>
        <v>180.35</v>
      </c>
      <c r="I3">
        <v>166.2</v>
      </c>
      <c r="J3">
        <f>_xlfn.RANK.AVG(H3, $H$3:$I$18, 0)</f>
        <v>1</v>
      </c>
      <c r="K3">
        <f>_xlfn.RANK.AVG(I3, $H$3:$I$18, 0)</f>
        <v>3</v>
      </c>
      <c r="L3">
        <f>D3</f>
        <v>207.44</v>
      </c>
      <c r="M3">
        <v>189.07</v>
      </c>
      <c r="N3">
        <f>_xlfn.RANK.AVG(L3, $L$3:$M$18,0)</f>
        <v>1</v>
      </c>
      <c r="O3">
        <f>_xlfn.RANK.AVG(M3, $L$3:$M$18,0)</f>
        <v>4</v>
      </c>
      <c r="P3">
        <f>F3</f>
        <v>218.42</v>
      </c>
      <c r="Q3">
        <v>199.13</v>
      </c>
      <c r="R3">
        <f>_xlfn.RANK.AVG(P3,$P$3:$Q$18,0)</f>
        <v>1</v>
      </c>
      <c r="S3">
        <f>_xlfn.RANK.AVG(Q3,$P$3:$Q$18,0)</f>
        <v>4</v>
      </c>
    </row>
    <row r="4" spans="1:19" x14ac:dyDescent="0.25">
      <c r="A4">
        <v>12</v>
      </c>
      <c r="B4">
        <v>175.08</v>
      </c>
      <c r="C4" t="s">
        <v>78</v>
      </c>
      <c r="D4">
        <v>200.65</v>
      </c>
      <c r="E4" t="s">
        <v>94</v>
      </c>
      <c r="F4">
        <v>210.1</v>
      </c>
      <c r="G4" t="s">
        <v>110</v>
      </c>
      <c r="H4">
        <f t="shared" ref="H4:H18" si="0">B4</f>
        <v>175.08</v>
      </c>
      <c r="I4">
        <v>161.37</v>
      </c>
      <c r="J4">
        <f t="shared" ref="J4:K18" si="1">_xlfn.RANK.AVG(H4, $H$3:$I$18, 0)</f>
        <v>2</v>
      </c>
      <c r="K4">
        <f t="shared" si="1"/>
        <v>5</v>
      </c>
      <c r="L4">
        <f t="shared" ref="L4:L18" si="2">D4</f>
        <v>200.65</v>
      </c>
      <c r="M4">
        <v>182.43</v>
      </c>
      <c r="N4">
        <f t="shared" ref="N4:O18" si="3">_xlfn.RANK.AVG(L4, $L$3:$M$18,0)</f>
        <v>2</v>
      </c>
      <c r="O4">
        <f t="shared" si="3"/>
        <v>6</v>
      </c>
      <c r="P4">
        <f t="shared" ref="P4:P18" si="4">F4</f>
        <v>210.1</v>
      </c>
      <c r="Q4">
        <v>192.4</v>
      </c>
      <c r="R4">
        <f t="shared" ref="R4:S18" si="5">_xlfn.RANK.AVG(P4,$P$3:$Q$18,0)</f>
        <v>2</v>
      </c>
      <c r="S4">
        <f t="shared" si="5"/>
        <v>6</v>
      </c>
    </row>
    <row r="5" spans="1:19" x14ac:dyDescent="0.25">
      <c r="A5">
        <v>24</v>
      </c>
      <c r="B5">
        <v>165.75</v>
      </c>
      <c r="C5" t="s">
        <v>79</v>
      </c>
      <c r="D5">
        <v>192.54</v>
      </c>
      <c r="E5" t="s">
        <v>95</v>
      </c>
      <c r="F5">
        <v>201.59</v>
      </c>
      <c r="G5" t="s">
        <v>111</v>
      </c>
      <c r="H5">
        <f t="shared" si="0"/>
        <v>165.75</v>
      </c>
      <c r="I5">
        <v>152.16999999999999</v>
      </c>
      <c r="J5">
        <f t="shared" si="1"/>
        <v>4</v>
      </c>
      <c r="K5">
        <f t="shared" si="1"/>
        <v>7</v>
      </c>
      <c r="L5">
        <f t="shared" si="2"/>
        <v>192.54</v>
      </c>
      <c r="M5">
        <v>171.57</v>
      </c>
      <c r="N5">
        <f t="shared" si="3"/>
        <v>3</v>
      </c>
      <c r="O5">
        <f t="shared" si="3"/>
        <v>8</v>
      </c>
      <c r="P5">
        <f t="shared" si="4"/>
        <v>201.59</v>
      </c>
      <c r="Q5">
        <v>183.33</v>
      </c>
      <c r="R5">
        <f t="shared" si="5"/>
        <v>3</v>
      </c>
      <c r="S5">
        <f t="shared" si="5"/>
        <v>8</v>
      </c>
    </row>
    <row r="6" spans="1:19" x14ac:dyDescent="0.25">
      <c r="A6">
        <v>36</v>
      </c>
      <c r="B6">
        <v>158.4</v>
      </c>
      <c r="C6" t="s">
        <v>80</v>
      </c>
      <c r="D6">
        <v>183.8</v>
      </c>
      <c r="E6" t="s">
        <v>96</v>
      </c>
      <c r="F6">
        <v>193.98</v>
      </c>
      <c r="G6" t="s">
        <v>112</v>
      </c>
      <c r="H6">
        <f t="shared" si="0"/>
        <v>158.4</v>
      </c>
      <c r="I6">
        <v>143.72999999999999</v>
      </c>
      <c r="J6">
        <f t="shared" si="1"/>
        <v>6</v>
      </c>
      <c r="K6">
        <f t="shared" si="1"/>
        <v>9</v>
      </c>
      <c r="L6">
        <f t="shared" si="2"/>
        <v>183.8</v>
      </c>
      <c r="M6">
        <v>162.27000000000001</v>
      </c>
      <c r="N6">
        <f t="shared" si="3"/>
        <v>5</v>
      </c>
      <c r="O6">
        <f t="shared" si="3"/>
        <v>20</v>
      </c>
      <c r="P6">
        <f t="shared" si="4"/>
        <v>193.98</v>
      </c>
      <c r="Q6">
        <v>175.2</v>
      </c>
      <c r="R6">
        <f t="shared" si="5"/>
        <v>5</v>
      </c>
      <c r="S6">
        <f t="shared" si="5"/>
        <v>20</v>
      </c>
    </row>
    <row r="7" spans="1:19" x14ac:dyDescent="0.25">
      <c r="A7">
        <v>48</v>
      </c>
      <c r="B7">
        <v>149.83000000000001</v>
      </c>
      <c r="C7" t="s">
        <v>81</v>
      </c>
      <c r="D7">
        <v>177.39</v>
      </c>
      <c r="E7" t="s">
        <v>97</v>
      </c>
      <c r="F7">
        <v>187.73</v>
      </c>
      <c r="G7" t="s">
        <v>113</v>
      </c>
      <c r="H7">
        <f t="shared" si="0"/>
        <v>149.83000000000001</v>
      </c>
      <c r="I7">
        <v>133.30000000000001</v>
      </c>
      <c r="J7">
        <f t="shared" si="1"/>
        <v>8</v>
      </c>
      <c r="K7">
        <f t="shared" si="1"/>
        <v>12</v>
      </c>
      <c r="L7">
        <f t="shared" si="2"/>
        <v>177.39</v>
      </c>
      <c r="M7">
        <v>155.53</v>
      </c>
      <c r="N7">
        <f t="shared" si="3"/>
        <v>7</v>
      </c>
      <c r="O7">
        <f t="shared" si="3"/>
        <v>21</v>
      </c>
      <c r="P7">
        <f t="shared" si="4"/>
        <v>187.73</v>
      </c>
      <c r="Q7">
        <v>167.17</v>
      </c>
      <c r="R7">
        <f t="shared" si="5"/>
        <v>7</v>
      </c>
      <c r="S7">
        <f t="shared" si="5"/>
        <v>21</v>
      </c>
    </row>
    <row r="8" spans="1:19" x14ac:dyDescent="0.25">
      <c r="A8">
        <v>60</v>
      </c>
      <c r="B8">
        <v>142.27000000000001</v>
      </c>
      <c r="C8" t="s">
        <v>82</v>
      </c>
      <c r="D8">
        <v>171.44</v>
      </c>
      <c r="E8" t="s">
        <v>98</v>
      </c>
      <c r="F8">
        <v>179.88</v>
      </c>
      <c r="G8" t="s">
        <v>114</v>
      </c>
      <c r="H8">
        <f t="shared" si="0"/>
        <v>142.27000000000001</v>
      </c>
      <c r="I8">
        <v>125.67</v>
      </c>
      <c r="J8">
        <f t="shared" si="1"/>
        <v>10</v>
      </c>
      <c r="K8">
        <f t="shared" si="1"/>
        <v>16</v>
      </c>
      <c r="L8">
        <f t="shared" si="2"/>
        <v>171.44</v>
      </c>
      <c r="M8">
        <v>146.30000000000001</v>
      </c>
      <c r="N8">
        <f t="shared" si="3"/>
        <v>9</v>
      </c>
      <c r="O8">
        <f t="shared" si="3"/>
        <v>22</v>
      </c>
      <c r="P8">
        <f t="shared" si="4"/>
        <v>179.88</v>
      </c>
      <c r="Q8">
        <v>156.72999999999999</v>
      </c>
      <c r="R8">
        <f t="shared" si="5"/>
        <v>12</v>
      </c>
      <c r="S8">
        <f t="shared" si="5"/>
        <v>22</v>
      </c>
    </row>
    <row r="9" spans="1:19" x14ac:dyDescent="0.25">
      <c r="A9">
        <v>72</v>
      </c>
      <c r="B9">
        <v>136.87</v>
      </c>
      <c r="C9" t="s">
        <v>83</v>
      </c>
      <c r="D9">
        <v>165.32</v>
      </c>
      <c r="E9" t="s">
        <v>99</v>
      </c>
      <c r="F9">
        <v>180.35</v>
      </c>
      <c r="G9" t="s">
        <v>115</v>
      </c>
      <c r="H9">
        <f t="shared" si="0"/>
        <v>136.87</v>
      </c>
      <c r="I9">
        <v>118.6</v>
      </c>
      <c r="J9">
        <f t="shared" si="1"/>
        <v>11</v>
      </c>
      <c r="K9">
        <f t="shared" si="1"/>
        <v>23</v>
      </c>
      <c r="L9">
        <f t="shared" si="2"/>
        <v>165.32</v>
      </c>
      <c r="M9">
        <v>143.5</v>
      </c>
      <c r="N9">
        <f t="shared" si="3"/>
        <v>13</v>
      </c>
      <c r="O9">
        <f t="shared" si="3"/>
        <v>27.5</v>
      </c>
      <c r="P9">
        <f t="shared" si="4"/>
        <v>180.35</v>
      </c>
      <c r="Q9">
        <v>156.27000000000001</v>
      </c>
      <c r="R9">
        <f t="shared" si="5"/>
        <v>9</v>
      </c>
      <c r="S9">
        <f t="shared" si="5"/>
        <v>27.5</v>
      </c>
    </row>
    <row r="10" spans="1:19" x14ac:dyDescent="0.25">
      <c r="A10">
        <v>84</v>
      </c>
      <c r="B10">
        <v>126.16</v>
      </c>
      <c r="C10" t="s">
        <v>84</v>
      </c>
      <c r="D10">
        <v>164.41</v>
      </c>
      <c r="E10" t="s">
        <v>100</v>
      </c>
      <c r="F10">
        <v>179.41</v>
      </c>
      <c r="G10" t="s">
        <v>116</v>
      </c>
      <c r="H10">
        <f t="shared" si="0"/>
        <v>126.16</v>
      </c>
      <c r="I10">
        <v>114.43</v>
      </c>
      <c r="J10">
        <f t="shared" si="1"/>
        <v>14</v>
      </c>
      <c r="K10">
        <f t="shared" si="1"/>
        <v>24</v>
      </c>
      <c r="L10">
        <f t="shared" si="2"/>
        <v>164.41</v>
      </c>
      <c r="M10">
        <v>143.5</v>
      </c>
      <c r="N10">
        <f t="shared" si="3"/>
        <v>16</v>
      </c>
      <c r="O10">
        <f t="shared" si="3"/>
        <v>27.5</v>
      </c>
      <c r="P10">
        <f t="shared" si="4"/>
        <v>179.41</v>
      </c>
      <c r="Q10">
        <v>156.27000000000001</v>
      </c>
      <c r="R10">
        <f t="shared" si="5"/>
        <v>15</v>
      </c>
      <c r="S10">
        <f t="shared" si="5"/>
        <v>27.5</v>
      </c>
    </row>
    <row r="11" spans="1:19" x14ac:dyDescent="0.25">
      <c r="A11">
        <v>96</v>
      </c>
      <c r="B11">
        <v>125.38</v>
      </c>
      <c r="C11" t="s">
        <v>85</v>
      </c>
      <c r="D11">
        <v>164.49</v>
      </c>
      <c r="E11" t="s">
        <v>101</v>
      </c>
      <c r="F11">
        <v>179.18</v>
      </c>
      <c r="G11" t="s">
        <v>117</v>
      </c>
      <c r="H11">
        <f t="shared" si="0"/>
        <v>125.38</v>
      </c>
      <c r="I11">
        <v>113.53</v>
      </c>
      <c r="J11">
        <f t="shared" si="1"/>
        <v>21</v>
      </c>
      <c r="K11">
        <f t="shared" si="1"/>
        <v>28.5</v>
      </c>
      <c r="L11">
        <f t="shared" si="2"/>
        <v>164.49</v>
      </c>
      <c r="M11">
        <v>143.5</v>
      </c>
      <c r="N11">
        <f t="shared" si="3"/>
        <v>14</v>
      </c>
      <c r="O11">
        <f t="shared" si="3"/>
        <v>27.5</v>
      </c>
      <c r="P11">
        <f t="shared" si="4"/>
        <v>179.18</v>
      </c>
      <c r="Q11">
        <v>156.27000000000001</v>
      </c>
      <c r="R11">
        <f t="shared" si="5"/>
        <v>17</v>
      </c>
      <c r="S11">
        <f t="shared" si="5"/>
        <v>27.5</v>
      </c>
    </row>
    <row r="12" spans="1:19" x14ac:dyDescent="0.25">
      <c r="A12">
        <v>108</v>
      </c>
      <c r="B12">
        <v>125.73</v>
      </c>
      <c r="C12" t="s">
        <v>86</v>
      </c>
      <c r="D12">
        <v>163.59</v>
      </c>
      <c r="E12" t="s">
        <v>102</v>
      </c>
      <c r="F12">
        <v>179.05</v>
      </c>
      <c r="G12" t="s">
        <v>118</v>
      </c>
      <c r="H12">
        <f t="shared" si="0"/>
        <v>125.73</v>
      </c>
      <c r="I12">
        <v>113.53</v>
      </c>
      <c r="J12">
        <f t="shared" si="1"/>
        <v>15</v>
      </c>
      <c r="K12">
        <f t="shared" si="1"/>
        <v>28.5</v>
      </c>
      <c r="L12">
        <f t="shared" si="2"/>
        <v>163.59</v>
      </c>
      <c r="M12">
        <v>143.5</v>
      </c>
      <c r="N12">
        <f t="shared" si="3"/>
        <v>17</v>
      </c>
      <c r="O12">
        <f t="shared" si="3"/>
        <v>27.5</v>
      </c>
      <c r="P12">
        <f t="shared" si="4"/>
        <v>179.05</v>
      </c>
      <c r="Q12">
        <v>156.27000000000001</v>
      </c>
      <c r="R12">
        <f t="shared" si="5"/>
        <v>19</v>
      </c>
      <c r="S12">
        <f t="shared" si="5"/>
        <v>27.5</v>
      </c>
    </row>
    <row r="13" spans="1:19" x14ac:dyDescent="0.25">
      <c r="A13">
        <v>120</v>
      </c>
      <c r="B13">
        <v>125.66</v>
      </c>
      <c r="C13" t="s">
        <v>87</v>
      </c>
      <c r="D13">
        <v>165.37</v>
      </c>
      <c r="E13" t="s">
        <v>103</v>
      </c>
      <c r="F13">
        <v>179.17</v>
      </c>
      <c r="G13" t="s">
        <v>119</v>
      </c>
      <c r="H13">
        <f t="shared" si="0"/>
        <v>125.66</v>
      </c>
      <c r="I13">
        <v>113.53</v>
      </c>
      <c r="J13">
        <f t="shared" si="1"/>
        <v>17</v>
      </c>
      <c r="K13">
        <f t="shared" si="1"/>
        <v>28.5</v>
      </c>
      <c r="L13">
        <f t="shared" si="2"/>
        <v>165.37</v>
      </c>
      <c r="M13">
        <v>143.5</v>
      </c>
      <c r="N13">
        <f t="shared" si="3"/>
        <v>12</v>
      </c>
      <c r="O13">
        <f t="shared" si="3"/>
        <v>27.5</v>
      </c>
      <c r="P13">
        <f t="shared" si="4"/>
        <v>179.17</v>
      </c>
      <c r="Q13">
        <v>156.27000000000001</v>
      </c>
      <c r="R13">
        <f t="shared" si="5"/>
        <v>18</v>
      </c>
      <c r="S13">
        <f t="shared" si="5"/>
        <v>27.5</v>
      </c>
    </row>
    <row r="14" spans="1:19" x14ac:dyDescent="0.25">
      <c r="A14">
        <v>132</v>
      </c>
      <c r="B14">
        <v>125.47</v>
      </c>
      <c r="C14" t="s">
        <v>88</v>
      </c>
      <c r="D14">
        <v>163.22999999999999</v>
      </c>
      <c r="E14" t="s">
        <v>104</v>
      </c>
      <c r="F14">
        <v>179.23</v>
      </c>
      <c r="G14" t="s">
        <v>120</v>
      </c>
      <c r="H14">
        <f t="shared" si="0"/>
        <v>125.47</v>
      </c>
      <c r="I14">
        <v>113.53</v>
      </c>
      <c r="J14">
        <f t="shared" si="1"/>
        <v>20</v>
      </c>
      <c r="K14">
        <f t="shared" si="1"/>
        <v>28.5</v>
      </c>
      <c r="L14">
        <f t="shared" si="2"/>
        <v>163.22999999999999</v>
      </c>
      <c r="M14">
        <v>143.5</v>
      </c>
      <c r="N14">
        <f t="shared" si="3"/>
        <v>19</v>
      </c>
      <c r="O14">
        <f t="shared" si="3"/>
        <v>27.5</v>
      </c>
      <c r="P14">
        <f t="shared" si="4"/>
        <v>179.23</v>
      </c>
      <c r="Q14">
        <v>156.27000000000001</v>
      </c>
      <c r="R14">
        <f t="shared" si="5"/>
        <v>16</v>
      </c>
      <c r="S14">
        <f t="shared" si="5"/>
        <v>27.5</v>
      </c>
    </row>
    <row r="15" spans="1:19" x14ac:dyDescent="0.25">
      <c r="A15">
        <v>144</v>
      </c>
      <c r="B15">
        <v>125.31</v>
      </c>
      <c r="C15" t="s">
        <v>89</v>
      </c>
      <c r="D15">
        <v>165.54</v>
      </c>
      <c r="E15" t="s">
        <v>105</v>
      </c>
      <c r="F15">
        <v>179.94</v>
      </c>
      <c r="G15" t="s">
        <v>121</v>
      </c>
      <c r="H15">
        <f t="shared" si="0"/>
        <v>125.31</v>
      </c>
      <c r="I15">
        <v>113.53</v>
      </c>
      <c r="J15">
        <f t="shared" si="1"/>
        <v>22</v>
      </c>
      <c r="K15">
        <f t="shared" si="1"/>
        <v>28.5</v>
      </c>
      <c r="L15">
        <f t="shared" si="2"/>
        <v>165.54</v>
      </c>
      <c r="M15">
        <v>143.5</v>
      </c>
      <c r="N15">
        <f t="shared" si="3"/>
        <v>11</v>
      </c>
      <c r="O15">
        <f t="shared" si="3"/>
        <v>27.5</v>
      </c>
      <c r="P15">
        <f t="shared" si="4"/>
        <v>179.94</v>
      </c>
      <c r="Q15">
        <v>156.27000000000001</v>
      </c>
      <c r="R15">
        <f t="shared" si="5"/>
        <v>11</v>
      </c>
      <c r="S15">
        <f t="shared" si="5"/>
        <v>27.5</v>
      </c>
    </row>
    <row r="16" spans="1:19" x14ac:dyDescent="0.25">
      <c r="A16">
        <v>156</v>
      </c>
      <c r="B16">
        <v>125.53</v>
      </c>
      <c r="C16" t="s">
        <v>90</v>
      </c>
      <c r="D16">
        <v>165.59</v>
      </c>
      <c r="E16" t="s">
        <v>106</v>
      </c>
      <c r="F16">
        <v>179.86</v>
      </c>
      <c r="G16" t="s">
        <v>122</v>
      </c>
      <c r="H16">
        <f t="shared" si="0"/>
        <v>125.53</v>
      </c>
      <c r="I16">
        <v>113.53</v>
      </c>
      <c r="J16">
        <f t="shared" si="1"/>
        <v>19</v>
      </c>
      <c r="K16">
        <f t="shared" si="1"/>
        <v>28.5</v>
      </c>
      <c r="L16">
        <f t="shared" si="2"/>
        <v>165.59</v>
      </c>
      <c r="M16">
        <v>143.5</v>
      </c>
      <c r="N16">
        <f t="shared" si="3"/>
        <v>10</v>
      </c>
      <c r="O16">
        <f t="shared" si="3"/>
        <v>27.5</v>
      </c>
      <c r="P16">
        <f t="shared" si="4"/>
        <v>179.86</v>
      </c>
      <c r="Q16">
        <v>156.27000000000001</v>
      </c>
      <c r="R16">
        <f t="shared" si="5"/>
        <v>13</v>
      </c>
      <c r="S16">
        <f t="shared" si="5"/>
        <v>27.5</v>
      </c>
    </row>
    <row r="17" spans="1:19" x14ac:dyDescent="0.25">
      <c r="A17">
        <v>168</v>
      </c>
      <c r="B17">
        <v>126.36</v>
      </c>
      <c r="C17" t="s">
        <v>91</v>
      </c>
      <c r="D17">
        <v>163.26</v>
      </c>
      <c r="E17" t="s">
        <v>107</v>
      </c>
      <c r="F17">
        <v>179.72</v>
      </c>
      <c r="G17" t="s">
        <v>123</v>
      </c>
      <c r="H17">
        <f t="shared" si="0"/>
        <v>126.36</v>
      </c>
      <c r="I17">
        <v>113.53</v>
      </c>
      <c r="J17">
        <f t="shared" si="1"/>
        <v>13</v>
      </c>
      <c r="K17">
        <f t="shared" si="1"/>
        <v>28.5</v>
      </c>
      <c r="L17">
        <f t="shared" si="2"/>
        <v>163.26</v>
      </c>
      <c r="M17">
        <v>143.5</v>
      </c>
      <c r="N17">
        <f t="shared" si="3"/>
        <v>18</v>
      </c>
      <c r="O17">
        <f t="shared" si="3"/>
        <v>27.5</v>
      </c>
      <c r="P17">
        <f t="shared" si="4"/>
        <v>179.72</v>
      </c>
      <c r="Q17">
        <v>156.27000000000001</v>
      </c>
      <c r="R17">
        <f t="shared" si="5"/>
        <v>14</v>
      </c>
      <c r="S17">
        <f t="shared" si="5"/>
        <v>27.5</v>
      </c>
    </row>
    <row r="18" spans="1:19" x14ac:dyDescent="0.25">
      <c r="A18" t="s">
        <v>5</v>
      </c>
      <c r="B18">
        <v>125.62</v>
      </c>
      <c r="C18" t="s">
        <v>92</v>
      </c>
      <c r="D18">
        <v>164.48</v>
      </c>
      <c r="E18" t="s">
        <v>108</v>
      </c>
      <c r="F18">
        <v>180.11</v>
      </c>
      <c r="G18" t="s">
        <v>124</v>
      </c>
      <c r="H18">
        <f t="shared" si="0"/>
        <v>125.62</v>
      </c>
      <c r="I18">
        <v>113.53</v>
      </c>
      <c r="J18">
        <f t="shared" si="1"/>
        <v>18</v>
      </c>
      <c r="K18">
        <f t="shared" si="1"/>
        <v>28.5</v>
      </c>
      <c r="L18">
        <f t="shared" si="2"/>
        <v>164.48</v>
      </c>
      <c r="M18">
        <v>143.5</v>
      </c>
      <c r="N18">
        <f t="shared" si="3"/>
        <v>15</v>
      </c>
      <c r="O18">
        <f t="shared" si="3"/>
        <v>27.5</v>
      </c>
      <c r="P18">
        <f t="shared" si="4"/>
        <v>180.11</v>
      </c>
      <c r="Q18">
        <v>156.27000000000001</v>
      </c>
      <c r="R18">
        <f t="shared" si="5"/>
        <v>10</v>
      </c>
      <c r="S18">
        <f t="shared" si="5"/>
        <v>27.5</v>
      </c>
    </row>
    <row r="19" spans="1:19" x14ac:dyDescent="0.25">
      <c r="H19" t="s">
        <v>56</v>
      </c>
      <c r="I19">
        <f>SUM(J3:J18)</f>
        <v>201</v>
      </c>
      <c r="L19" t="s">
        <v>56</v>
      </c>
      <c r="M19">
        <f>SUM(N3:N18)</f>
        <v>172</v>
      </c>
      <c r="P19" t="s">
        <v>56</v>
      </c>
      <c r="Q19">
        <f>SUM(R3:R18)</f>
        <v>172</v>
      </c>
    </row>
    <row r="20" spans="1:19" x14ac:dyDescent="0.25">
      <c r="H20" t="s">
        <v>57</v>
      </c>
      <c r="I20">
        <f>SUM(K3:K18)</f>
        <v>327</v>
      </c>
      <c r="L20" t="s">
        <v>57</v>
      </c>
      <c r="M20">
        <f>SUM(O3:O18)</f>
        <v>356</v>
      </c>
      <c r="P20" t="s">
        <v>57</v>
      </c>
      <c r="Q20">
        <f>SUM(S3:S18)</f>
        <v>356</v>
      </c>
    </row>
    <row r="21" spans="1:19" x14ac:dyDescent="0.25">
      <c r="D21" t="s">
        <v>45</v>
      </c>
      <c r="H21" t="s">
        <v>58</v>
      </c>
      <c r="I21">
        <f>COUNT(H3:H18)</f>
        <v>16</v>
      </c>
      <c r="L21" t="s">
        <v>58</v>
      </c>
      <c r="M21">
        <v>16</v>
      </c>
      <c r="P21" t="s">
        <v>58</v>
      </c>
      <c r="Q21">
        <v>16</v>
      </c>
    </row>
    <row r="22" spans="1:19" x14ac:dyDescent="0.25">
      <c r="D22">
        <v>0.05</v>
      </c>
      <c r="H22" t="s">
        <v>59</v>
      </c>
      <c r="I22">
        <f>COUNT(I3:I18)</f>
        <v>16</v>
      </c>
      <c r="L22" t="s">
        <v>59</v>
      </c>
      <c r="M22">
        <v>16</v>
      </c>
      <c r="P22" t="s">
        <v>59</v>
      </c>
      <c r="Q22">
        <v>16</v>
      </c>
    </row>
    <row r="23" spans="1:19" x14ac:dyDescent="0.25">
      <c r="H23" t="s">
        <v>60</v>
      </c>
      <c r="I23">
        <f>I19-((I21*(I21+1))/2)</f>
        <v>65</v>
      </c>
      <c r="L23" t="s">
        <v>60</v>
      </c>
      <c r="M23">
        <f>M19-((M21*(M21+1))/2)</f>
        <v>36</v>
      </c>
      <c r="P23" t="s">
        <v>60</v>
      </c>
      <c r="Q23">
        <f>Q19-((Q21*(Q21+1))/2)</f>
        <v>36</v>
      </c>
    </row>
    <row r="24" spans="1:19" x14ac:dyDescent="0.25">
      <c r="H24" t="s">
        <v>61</v>
      </c>
      <c r="I24">
        <f>I20-((I22*(I22+1))/2)</f>
        <v>191</v>
      </c>
      <c r="L24" t="s">
        <v>61</v>
      </c>
      <c r="M24">
        <f>M20-((M22*(M22+1))/2)</f>
        <v>220</v>
      </c>
      <c r="P24" t="s">
        <v>61</v>
      </c>
      <c r="Q24">
        <f>Q20-((Q22*(Q22+1))/2)</f>
        <v>220</v>
      </c>
    </row>
    <row r="25" spans="1:19" x14ac:dyDescent="0.25">
      <c r="H25" t="s">
        <v>62</v>
      </c>
      <c r="I25">
        <f>MIN(I23:I24)</f>
        <v>65</v>
      </c>
      <c r="L25" t="s">
        <v>62</v>
      </c>
      <c r="M25">
        <f>MIN(M23:M24)</f>
        <v>36</v>
      </c>
      <c r="P25" t="s">
        <v>62</v>
      </c>
      <c r="Q25">
        <f>MIN(Q23:Q24)</f>
        <v>36</v>
      </c>
    </row>
    <row r="26" spans="1:19" x14ac:dyDescent="0.25">
      <c r="H26" t="s">
        <v>65</v>
      </c>
      <c r="I26">
        <v>75</v>
      </c>
      <c r="L26" t="s">
        <v>65</v>
      </c>
      <c r="M26">
        <v>75</v>
      </c>
      <c r="P26" t="s">
        <v>65</v>
      </c>
      <c r="Q26">
        <v>75</v>
      </c>
    </row>
    <row r="27" spans="1:19" x14ac:dyDescent="0.25">
      <c r="H27" t="s">
        <v>66</v>
      </c>
      <c r="I27" t="b">
        <f>IF(I25&lt;=I26, TRUE, FALSE)</f>
        <v>1</v>
      </c>
      <c r="L27" t="s">
        <v>66</v>
      </c>
      <c r="M27" t="b">
        <f>IF(M25&lt;=M26, TRUE, FALSE)</f>
        <v>1</v>
      </c>
      <c r="P27" t="s">
        <v>66</v>
      </c>
      <c r="Q27" t="b">
        <f>IF(Q25&lt;=Q26, TRUE, FALSE)</f>
        <v>1</v>
      </c>
    </row>
  </sheetData>
  <mergeCells count="4">
    <mergeCell ref="B2:C2"/>
    <mergeCell ref="D2:E2"/>
    <mergeCell ref="F2:G2"/>
    <mergeCell ref="B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Experiment1V1</vt:lpstr>
      <vt:lpstr>Experiment1V2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2024-05-02T20:51:44Z</dcterms:created>
  <dcterms:modified xsi:type="dcterms:W3CDTF">2024-09-14T18:06:27Z</dcterms:modified>
</cp:coreProperties>
</file>