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gineering\Collage\Junior\Software Project Managment\Project\"/>
    </mc:Choice>
  </mc:AlternateContent>
  <bookViews>
    <workbookView xWindow="480" yWindow="60" windowWidth="11340" windowHeight="9348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D57" i="1" l="1"/>
  <c r="D58" i="1"/>
  <c r="D59" i="1"/>
  <c r="D45" i="1"/>
  <c r="D46" i="1"/>
  <c r="D38" i="1"/>
  <c r="D39" i="1"/>
  <c r="D40" i="1"/>
  <c r="D47" i="1"/>
  <c r="D48" i="1"/>
  <c r="D49" i="1"/>
  <c r="D50" i="1"/>
  <c r="D5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42" i="1"/>
  <c r="D43" i="1"/>
  <c r="D44" i="1"/>
  <c r="D53" i="1"/>
  <c r="D54" i="1"/>
  <c r="D55" i="1"/>
  <c r="D56" i="1"/>
  <c r="D6" i="2"/>
  <c r="D11" i="2" s="1"/>
  <c r="D13" i="2" s="1"/>
  <c r="B14" i="2" s="1"/>
  <c r="B15" i="2" s="1"/>
  <c r="B17" i="2" s="1"/>
  <c r="D7" i="2"/>
  <c r="D8" i="2"/>
  <c r="D9" i="2"/>
  <c r="D10" i="2"/>
  <c r="D2" i="2"/>
  <c r="D3" i="2"/>
  <c r="D4" i="2" s="1"/>
  <c r="B8" i="1"/>
  <c r="D8" i="1" s="1"/>
  <c r="B9" i="1"/>
  <c r="D9" i="1" s="1"/>
  <c r="E52" i="1" l="1"/>
  <c r="E41" i="1"/>
  <c r="E37" i="1"/>
  <c r="E28" i="1"/>
  <c r="E18" i="1"/>
  <c r="E7" i="1"/>
  <c r="E60" i="1" l="1"/>
  <c r="F18" i="1" s="1"/>
  <c r="F28" i="1" l="1"/>
  <c r="F52" i="1"/>
  <c r="F7" i="1"/>
  <c r="F37" i="1"/>
  <c r="F41" i="1"/>
</calcChain>
</file>

<file path=xl/sharedStrings.xml><?xml version="1.0" encoding="utf-8"?>
<sst xmlns="http://schemas.openxmlformats.org/spreadsheetml/2006/main" count="84" uniqueCount="84">
  <si>
    <t>WBS Items</t>
  </si>
  <si>
    <t># Units/Hrs.</t>
  </si>
  <si>
    <t>Cost/Unit/Hr.</t>
  </si>
  <si>
    <t xml:space="preserve">     Function point estimate</t>
  </si>
  <si>
    <t xml:space="preserve">    Project team member estimate</t>
  </si>
  <si>
    <t xml:space="preserve">    Contractor labor estimate</t>
  </si>
  <si>
    <t xml:space="preserve">         Total labor estimate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</si>
  <si>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</si>
  <si>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</si>
  <si>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</si>
  <si>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</si>
  <si>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</si>
  <si>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>Quantity</t>
  </si>
  <si>
    <t>Conversion Factor</t>
  </si>
  <si>
    <t>Function Points</t>
  </si>
  <si>
    <t xml:space="preserve">          Total function points</t>
  </si>
  <si>
    <t xml:space="preserve">          Java 2 languange equivalency value</t>
  </si>
  <si>
    <t xml:space="preserve">          Source lines of code (SLOC) estimate</t>
  </si>
  <si>
    <t xml:space="preserve">          Productivity *KSLOC^Penalty (person months)</t>
  </si>
  <si>
    <t xml:space="preserve">          Total labor hours (160 hours/month)</t>
  </si>
  <si>
    <t xml:space="preserve">          Total software development estimate</t>
  </si>
  <si>
    <t xml:space="preserve">          Cost/labor hour ($120/hour)</t>
  </si>
  <si>
    <t>Subtotals</t>
  </si>
  <si>
    <t>* Software development</t>
  </si>
  <si>
    <t>WBS Level 1 Totals</t>
  </si>
  <si>
    <t>% of Total</t>
  </si>
  <si>
    <t>1. initiation</t>
  </si>
  <si>
    <t>summerize the needed system features</t>
  </si>
  <si>
    <t>define the system contents</t>
  </si>
  <si>
    <t>review past lessons learned</t>
  </si>
  <si>
    <t>develop business case</t>
  </si>
  <si>
    <t>project statement of work</t>
  </si>
  <si>
    <t>Develop Project Charter.</t>
  </si>
  <si>
    <t>Determine project scope.</t>
  </si>
  <si>
    <t>Determine major Milestones.</t>
  </si>
  <si>
    <t>Identify stakeholders and sponsors.</t>
  </si>
  <si>
    <t>Assemble Project Teams, and define roles.</t>
  </si>
  <si>
    <t>2. planning</t>
  </si>
  <si>
    <t>Create team contract.</t>
  </si>
  <si>
    <t>Create WBS.</t>
  </si>
  <si>
    <t>Develop risk analysis.</t>
  </si>
  <si>
    <t xml:space="preserve"> Develop the scope statement</t>
  </si>
  <si>
    <t>Create budget and cost estimation.</t>
  </si>
  <si>
    <t>Prepare schedule.</t>
  </si>
  <si>
    <t>identify system needs</t>
  </si>
  <si>
    <t xml:space="preserve"> Document Expectations.</t>
  </si>
  <si>
    <t xml:space="preserve"> Develop management plane.</t>
  </si>
  <si>
    <t>Content management system(CMS).</t>
  </si>
  <si>
    <t>templets and tools</t>
  </si>
  <si>
    <t>system design</t>
  </si>
  <si>
    <t>System construction.</t>
  </si>
  <si>
    <t>Implementing design.</t>
  </si>
  <si>
    <t>Measure project benefits.</t>
  </si>
  <si>
    <t>Develop system security.</t>
  </si>
  <si>
    <t>Integrate system components</t>
  </si>
  <si>
    <t>4. deployment</t>
  </si>
  <si>
    <t>3. execution</t>
  </si>
  <si>
    <t>Deploy the system software on the hardware.</t>
  </si>
  <si>
    <t>Deploy the system on the provided network (internet).</t>
  </si>
  <si>
    <t>Rollout.</t>
  </si>
  <si>
    <t>Staff status meetings.</t>
  </si>
  <si>
    <t>Stakeholders statues reports.</t>
  </si>
  <si>
    <t xml:space="preserve"> Implement integrated change control.</t>
  </si>
  <si>
    <t>Execute specific changes control plane.</t>
  </si>
  <si>
    <t xml:space="preserve"> Measure and report performance.</t>
  </si>
  <si>
    <t xml:space="preserve"> Monitor project variance.</t>
  </si>
  <si>
    <t xml:space="preserve"> Testing.</t>
  </si>
  <si>
    <t xml:space="preserve"> Fix defects found in testing stage.</t>
  </si>
  <si>
    <t xml:space="preserve"> Training.</t>
  </si>
  <si>
    <t xml:space="preserve"> Documentation.</t>
  </si>
  <si>
    <t>Review and accept project results and customer acceptance.</t>
  </si>
  <si>
    <t>Evaluate results.</t>
  </si>
  <si>
    <t>Create software and hardware maintenance team.</t>
  </si>
  <si>
    <t>Update and archive all project records.</t>
  </si>
  <si>
    <t>Reassign recourses and release team.</t>
  </si>
  <si>
    <t>Make lessons learned report.</t>
  </si>
  <si>
    <t>Get project sponsor acceptance.</t>
  </si>
  <si>
    <t>5. controlling</t>
  </si>
  <si>
    <t>6. clossing</t>
  </si>
  <si>
    <t>total:</t>
  </si>
  <si>
    <t>Prepared by: Hazem Hamada Abdellatif, 16p3100</t>
  </si>
  <si>
    <t>cost estimate for collaboration peer-teaching system</t>
  </si>
  <si>
    <t>start Date</t>
  </si>
  <si>
    <t>Note: software development cost estimation in 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</si>
</sst>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5" formatCode="_(* #,##0.00_);_(* \(#,##0.00\);_(* &quot;-&quot;??_);_(@_)"/>
    <numFmt numFmtId="166" formatCode="_(* #,##0_);_(* \(#,##0\);_(* &quot;-&quot;??_);_(@_)"/>
    <numFmt numFmtId="167" formatCode="&quot;$&quot;#,##0.0_);[Red]\(&quot;$&quot;#,##0.0\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i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6" fontId="3" fillId="0" borderId="0" xfId="1" applyNumberFormat="1" applyFont="1"/>
    <xf numFmtId="165" fontId="3" fillId="0" borderId="0" xfId="0" applyNumberFormat="1" applyFont="1"/>
    <xf numFmtId="167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1" xfId="0" applyFont="1" applyBorder="1"/>
    <xf numFmtId="0" fontId="7" fillId="0" borderId="1" xfId="0" applyFont="1" applyBorder="1" applyAlignment="1"/>
    <xf numFmtId="0" fontId="7" fillId="0" borderId="1" xfId="0" applyFont="1" applyBorder="1"/>
    <xf numFmtId="164" fontId="7" fillId="0" borderId="1" xfId="0" applyNumberFormat="1" applyFont="1" applyBorder="1"/>
    <xf numFmtId="9" fontId="7" fillId="0" borderId="1" xfId="2" applyFont="1" applyBorder="1"/>
    <xf numFmtId="14" fontId="7" fillId="0" borderId="0" xfId="0" applyNumberFormat="1" applyFont="1"/>
    <xf numFmtId="0" fontId="5" fillId="0" borderId="1" xfId="0" applyFont="1" applyBorder="1" applyAlignment="1"/>
    <xf numFmtId="164" fontId="5" fillId="0" borderId="1" xfId="0" applyNumberFormat="1" applyFont="1" applyBorder="1"/>
    <xf numFmtId="14" fontId="5" fillId="0" borderId="0" xfId="0" applyNumberFormat="1" applyFont="1"/>
    <xf numFmtId="166" fontId="5" fillId="0" borderId="1" xfId="0" applyNumberFormat="1" applyFont="1" applyBorder="1" applyAlignment="1"/>
    <xf numFmtId="9" fontId="5" fillId="0" borderId="1" xfId="0" applyNumberFormat="1" applyFont="1" applyBorder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B2" sqref="B2"/>
    </sheetView>
  </sheetViews>
  <sheetFormatPr defaultColWidth="9.109375" defaultRowHeight="15.6" x14ac:dyDescent="0.3"/>
  <cols>
    <col min="1" max="1" width="56.6640625" style="7" customWidth="1"/>
    <col min="2" max="2" width="12" style="7" customWidth="1"/>
    <col min="3" max="3" width="12.6640625" style="7" bestFit="1" customWidth="1"/>
    <col min="4" max="4" width="10.33203125" style="7" bestFit="1" customWidth="1"/>
    <col min="5" max="5" width="19" style="7" bestFit="1" customWidth="1"/>
    <col min="6" max="6" width="11.44140625" style="7" customWidth="1"/>
    <col min="7" max="7" width="11.21875" style="7" bestFit="1" customWidth="1"/>
    <col min="8" max="16384" width="9.109375" style="7"/>
  </cols>
  <sheetData>
    <row r="1" spans="1:7" ht="20.399999999999999" x14ac:dyDescent="0.35">
      <c r="B1" s="8" t="s">
        <v>81</v>
      </c>
      <c r="C1" s="9"/>
      <c r="D1" s="9"/>
    </row>
    <row r="2" spans="1:7" x14ac:dyDescent="0.3">
      <c r="A2" s="10" t="s">
        <v>80</v>
      </c>
      <c r="B2" s="9"/>
      <c r="C2" s="9"/>
      <c r="D2" s="9"/>
    </row>
    <row r="3" spans="1:7" ht="16.2" x14ac:dyDescent="0.35">
      <c r="A3" s="22" t="s">
        <v>83</v>
      </c>
      <c r="B3" s="9"/>
      <c r="C3" s="9"/>
      <c r="D3" s="9"/>
    </row>
    <row r="4" spans="1:7" x14ac:dyDescent="0.3">
      <c r="B4" s="9"/>
      <c r="C4" s="9"/>
      <c r="D4" s="9"/>
    </row>
    <row r="5" spans="1:7" x14ac:dyDescent="0.3">
      <c r="A5" s="11"/>
      <c r="B5" s="11" t="s">
        <v>1</v>
      </c>
      <c r="C5" s="11" t="s">
        <v>2</v>
      </c>
      <c r="D5" s="11" t="s">
        <v>22</v>
      </c>
      <c r="E5" s="11" t="s">
        <v>24</v>
      </c>
      <c r="F5" s="11" t="s">
        <v>25</v>
      </c>
      <c r="G5" s="7" t="s">
        <v>82</v>
      </c>
    </row>
    <row r="6" spans="1:7" x14ac:dyDescent="0.3">
      <c r="A6" s="11" t="s">
        <v>0</v>
      </c>
      <c r="B6" s="11"/>
      <c r="C6" s="11"/>
      <c r="D6" s="11"/>
      <c r="E6" s="11"/>
      <c r="F6" s="11"/>
    </row>
    <row r="7" spans="1:7" s="10" customFormat="1" x14ac:dyDescent="0.3">
      <c r="A7" s="12" t="s">
        <v>26</v>
      </c>
      <c r="B7" s="13"/>
      <c r="C7" s="13"/>
      <c r="D7" s="13"/>
      <c r="E7" s="14">
        <f>SUM(D8:D17)</f>
        <v>596500</v>
      </c>
      <c r="F7" s="15">
        <f>E7/E$60</f>
        <v>0.17979864962623585</v>
      </c>
      <c r="G7" s="16">
        <v>43466</v>
      </c>
    </row>
    <row r="8" spans="1:7" x14ac:dyDescent="0.3">
      <c r="A8" s="17" t="s">
        <v>27</v>
      </c>
      <c r="B8" s="17">
        <f>160*12/2</f>
        <v>960</v>
      </c>
      <c r="C8" s="18">
        <v>100</v>
      </c>
      <c r="D8" s="18">
        <f>B8*C8</f>
        <v>96000</v>
      </c>
      <c r="E8" s="11"/>
      <c r="F8" s="11"/>
      <c r="G8" s="19">
        <v>43466</v>
      </c>
    </row>
    <row r="9" spans="1:7" x14ac:dyDescent="0.3">
      <c r="A9" s="17" t="s">
        <v>28</v>
      </c>
      <c r="B9" s="17">
        <f>160*12</f>
        <v>1920</v>
      </c>
      <c r="C9" s="18">
        <v>75</v>
      </c>
      <c r="D9" s="18">
        <f>B9*C9</f>
        <v>144000</v>
      </c>
      <c r="E9" s="11"/>
      <c r="F9" s="11"/>
      <c r="G9" s="19">
        <v>43467</v>
      </c>
    </row>
    <row r="10" spans="1:7" x14ac:dyDescent="0.3">
      <c r="A10" s="17" t="s">
        <v>29</v>
      </c>
      <c r="B10" s="17">
        <v>100</v>
      </c>
      <c r="C10" s="18">
        <v>100</v>
      </c>
      <c r="D10" s="18">
        <f t="shared" ref="D10:D59" si="0">B10*C10</f>
        <v>10000</v>
      </c>
      <c r="E10" s="11"/>
      <c r="F10" s="11"/>
      <c r="G10" s="19">
        <v>43469</v>
      </c>
    </row>
    <row r="11" spans="1:7" s="10" customFormat="1" x14ac:dyDescent="0.3">
      <c r="A11" s="10" t="s">
        <v>30</v>
      </c>
      <c r="B11" s="10">
        <v>100</v>
      </c>
      <c r="C11" s="18">
        <v>100</v>
      </c>
      <c r="D11" s="18">
        <f t="shared" si="0"/>
        <v>10000</v>
      </c>
      <c r="G11" s="16">
        <v>43469</v>
      </c>
    </row>
    <row r="12" spans="1:7" x14ac:dyDescent="0.3">
      <c r="A12" s="7" t="s">
        <v>31</v>
      </c>
      <c r="B12" s="7">
        <v>900</v>
      </c>
      <c r="C12" s="18">
        <v>50</v>
      </c>
      <c r="D12" s="18">
        <f t="shared" si="0"/>
        <v>45000</v>
      </c>
      <c r="G12" s="19">
        <v>43474</v>
      </c>
    </row>
    <row r="13" spans="1:7" x14ac:dyDescent="0.3">
      <c r="A13" s="7" t="s">
        <v>32</v>
      </c>
      <c r="B13" s="7">
        <v>500</v>
      </c>
      <c r="C13" s="18">
        <v>100</v>
      </c>
      <c r="D13" s="18">
        <f t="shared" si="0"/>
        <v>50000</v>
      </c>
      <c r="G13" s="19">
        <v>43477</v>
      </c>
    </row>
    <row r="14" spans="1:7" s="10" customFormat="1" x14ac:dyDescent="0.3">
      <c r="A14" s="10" t="s">
        <v>33</v>
      </c>
      <c r="B14" s="10">
        <v>400</v>
      </c>
      <c r="C14" s="18">
        <v>100</v>
      </c>
      <c r="D14" s="18">
        <f t="shared" si="0"/>
        <v>40000</v>
      </c>
      <c r="G14" s="16">
        <v>43480</v>
      </c>
    </row>
    <row r="15" spans="1:7" x14ac:dyDescent="0.3">
      <c r="A15" s="7" t="s">
        <v>34</v>
      </c>
      <c r="B15" s="7">
        <v>800</v>
      </c>
      <c r="C15" s="18">
        <v>200</v>
      </c>
      <c r="D15" s="18">
        <f t="shared" si="0"/>
        <v>160000</v>
      </c>
      <c r="G15" s="19">
        <v>43481</v>
      </c>
    </row>
    <row r="16" spans="1:7" x14ac:dyDescent="0.3">
      <c r="A16" s="7" t="s">
        <v>35</v>
      </c>
      <c r="B16" s="7">
        <v>900</v>
      </c>
      <c r="C16" s="18">
        <v>35</v>
      </c>
      <c r="D16" s="18">
        <f t="shared" si="0"/>
        <v>31500</v>
      </c>
      <c r="G16" s="19">
        <v>43482</v>
      </c>
    </row>
    <row r="17" spans="1:7" s="10" customFormat="1" x14ac:dyDescent="0.3">
      <c r="A17" s="10" t="s">
        <v>36</v>
      </c>
      <c r="B17" s="10">
        <v>100</v>
      </c>
      <c r="C17" s="18">
        <v>100</v>
      </c>
      <c r="D17" s="18">
        <f t="shared" si="0"/>
        <v>10000</v>
      </c>
      <c r="G17" s="16">
        <v>43483</v>
      </c>
    </row>
    <row r="18" spans="1:7" s="10" customFormat="1" x14ac:dyDescent="0.3">
      <c r="A18" s="12" t="s">
        <v>37</v>
      </c>
      <c r="B18" s="12"/>
      <c r="C18" s="13"/>
      <c r="D18" s="18">
        <f t="shared" ref="D18:D27" si="1">B18*C18</f>
        <v>0</v>
      </c>
      <c r="E18" s="14">
        <f>SUM(D19:D27)</f>
        <v>790000</v>
      </c>
      <c r="F18" s="15">
        <f>E18/E$60</f>
        <v>0.23812394502049675</v>
      </c>
      <c r="G18" s="16">
        <v>43485</v>
      </c>
    </row>
    <row r="19" spans="1:7" x14ac:dyDescent="0.3">
      <c r="A19" s="17" t="s">
        <v>38</v>
      </c>
      <c r="B19" s="17">
        <v>300</v>
      </c>
      <c r="C19" s="18">
        <v>200</v>
      </c>
      <c r="D19" s="18">
        <f t="shared" si="1"/>
        <v>60000</v>
      </c>
      <c r="E19" s="11"/>
      <c r="F19" s="11"/>
      <c r="G19" s="16">
        <v>43485</v>
      </c>
    </row>
    <row r="20" spans="1:7" x14ac:dyDescent="0.3">
      <c r="A20" s="17" t="s">
        <v>41</v>
      </c>
      <c r="B20" s="17">
        <v>100</v>
      </c>
      <c r="C20" s="18">
        <v>100</v>
      </c>
      <c r="D20" s="18">
        <f t="shared" si="1"/>
        <v>10000</v>
      </c>
      <c r="E20" s="11"/>
      <c r="F20" s="11"/>
      <c r="G20" s="16">
        <v>43490</v>
      </c>
    </row>
    <row r="21" spans="1:7" x14ac:dyDescent="0.3">
      <c r="A21" s="7" t="s">
        <v>39</v>
      </c>
      <c r="B21" s="7">
        <v>500</v>
      </c>
      <c r="C21" s="18">
        <v>100</v>
      </c>
      <c r="D21" s="18">
        <f t="shared" si="1"/>
        <v>50000</v>
      </c>
      <c r="G21" s="16">
        <v>43494</v>
      </c>
    </row>
    <row r="22" spans="1:7" s="10" customFormat="1" x14ac:dyDescent="0.3">
      <c r="A22" s="7" t="s">
        <v>42</v>
      </c>
      <c r="B22" s="7">
        <v>800</v>
      </c>
      <c r="C22" s="18">
        <v>200</v>
      </c>
      <c r="D22" s="18">
        <f t="shared" si="1"/>
        <v>160000</v>
      </c>
      <c r="E22" s="7"/>
      <c r="F22" s="7"/>
      <c r="G22" s="16">
        <v>43503</v>
      </c>
    </row>
    <row r="23" spans="1:7" x14ac:dyDescent="0.3">
      <c r="A23" s="7" t="s">
        <v>43</v>
      </c>
      <c r="B23" s="7">
        <v>700</v>
      </c>
      <c r="C23" s="18">
        <v>300</v>
      </c>
      <c r="D23" s="18">
        <f t="shared" si="1"/>
        <v>210000</v>
      </c>
      <c r="G23" s="16">
        <v>43505</v>
      </c>
    </row>
    <row r="24" spans="1:7" x14ac:dyDescent="0.3">
      <c r="A24" s="7" t="s">
        <v>44</v>
      </c>
      <c r="B24" s="7">
        <v>400</v>
      </c>
      <c r="C24" s="18">
        <v>200</v>
      </c>
      <c r="D24" s="18">
        <f t="shared" si="1"/>
        <v>80000</v>
      </c>
      <c r="G24" s="16">
        <v>43507</v>
      </c>
    </row>
    <row r="25" spans="1:7" x14ac:dyDescent="0.3">
      <c r="A25" s="7" t="s">
        <v>40</v>
      </c>
      <c r="B25" s="7">
        <v>600</v>
      </c>
      <c r="C25" s="18">
        <v>100</v>
      </c>
      <c r="D25" s="18">
        <f t="shared" si="1"/>
        <v>60000</v>
      </c>
      <c r="G25" s="16">
        <v>43511</v>
      </c>
    </row>
    <row r="26" spans="1:7" x14ac:dyDescent="0.3">
      <c r="A26" s="7" t="s">
        <v>45</v>
      </c>
      <c r="B26" s="7">
        <v>300</v>
      </c>
      <c r="C26" s="18">
        <v>300</v>
      </c>
      <c r="D26" s="18">
        <f t="shared" si="1"/>
        <v>90000</v>
      </c>
      <c r="G26" s="16">
        <v>43514</v>
      </c>
    </row>
    <row r="27" spans="1:7" x14ac:dyDescent="0.3">
      <c r="A27" s="7" t="s">
        <v>46</v>
      </c>
      <c r="B27" s="7">
        <v>700</v>
      </c>
      <c r="C27" s="18">
        <v>100</v>
      </c>
      <c r="D27" s="18">
        <f t="shared" si="1"/>
        <v>70000</v>
      </c>
      <c r="G27" s="16">
        <v>43514</v>
      </c>
    </row>
    <row r="28" spans="1:7" x14ac:dyDescent="0.3">
      <c r="A28" s="12" t="s">
        <v>56</v>
      </c>
      <c r="B28" s="12"/>
      <c r="C28" s="13"/>
      <c r="D28" s="18"/>
      <c r="E28" s="14">
        <f>SUM(D29:D36)</f>
        <v>581100</v>
      </c>
      <c r="F28" s="15">
        <f>E28/E$60</f>
        <v>0.17515673981191224</v>
      </c>
      <c r="G28" s="19">
        <v>43516</v>
      </c>
    </row>
    <row r="29" spans="1:7" x14ac:dyDescent="0.3">
      <c r="A29" s="17" t="s">
        <v>47</v>
      </c>
      <c r="B29" s="17">
        <v>100</v>
      </c>
      <c r="C29" s="18">
        <v>200</v>
      </c>
      <c r="D29" s="18">
        <f t="shared" ref="D29:D36" si="2">B29*C29</f>
        <v>20000</v>
      </c>
      <c r="E29" s="11"/>
      <c r="F29" s="11"/>
      <c r="G29" s="19">
        <v>43516</v>
      </c>
    </row>
    <row r="30" spans="1:7" x14ac:dyDescent="0.3">
      <c r="A30" s="17" t="s">
        <v>48</v>
      </c>
      <c r="B30" s="20">
        <v>118</v>
      </c>
      <c r="C30" s="18">
        <v>100</v>
      </c>
      <c r="D30" s="18">
        <f t="shared" si="2"/>
        <v>11800</v>
      </c>
      <c r="E30" s="11"/>
      <c r="F30" s="11"/>
      <c r="G30" s="19">
        <v>43525</v>
      </c>
    </row>
    <row r="31" spans="1:7" x14ac:dyDescent="0.3">
      <c r="A31" s="7" t="s">
        <v>49</v>
      </c>
      <c r="B31" s="7">
        <v>200</v>
      </c>
      <c r="C31" s="18">
        <v>200</v>
      </c>
      <c r="D31" s="18">
        <f t="shared" si="2"/>
        <v>40000</v>
      </c>
      <c r="G31" s="19">
        <v>43529</v>
      </c>
    </row>
    <row r="32" spans="1:7" x14ac:dyDescent="0.3">
      <c r="A32" s="7" t="s">
        <v>50</v>
      </c>
      <c r="B32" s="7">
        <v>599</v>
      </c>
      <c r="C32" s="18">
        <v>500</v>
      </c>
      <c r="D32" s="18">
        <f t="shared" si="2"/>
        <v>299500</v>
      </c>
      <c r="G32" s="19">
        <v>43586</v>
      </c>
    </row>
    <row r="33" spans="1:7" x14ac:dyDescent="0.3">
      <c r="A33" s="7" t="s">
        <v>51</v>
      </c>
      <c r="B33" s="7">
        <v>190</v>
      </c>
      <c r="C33" s="18">
        <v>100</v>
      </c>
      <c r="D33" s="18">
        <f t="shared" si="2"/>
        <v>19000</v>
      </c>
      <c r="G33" s="19">
        <v>43617</v>
      </c>
    </row>
    <row r="34" spans="1:7" x14ac:dyDescent="0.3">
      <c r="A34" s="7" t="s">
        <v>52</v>
      </c>
      <c r="B34" s="7">
        <v>140</v>
      </c>
      <c r="C34" s="18">
        <v>200</v>
      </c>
      <c r="D34" s="18">
        <f t="shared" si="2"/>
        <v>28000</v>
      </c>
      <c r="G34" s="19">
        <v>43656</v>
      </c>
    </row>
    <row r="35" spans="1:7" x14ac:dyDescent="0.3">
      <c r="A35" s="7" t="s">
        <v>53</v>
      </c>
      <c r="B35" s="7">
        <v>137</v>
      </c>
      <c r="C35" s="18">
        <v>400</v>
      </c>
      <c r="D35" s="18">
        <f t="shared" si="2"/>
        <v>54800</v>
      </c>
      <c r="G35" s="19">
        <v>43657</v>
      </c>
    </row>
    <row r="36" spans="1:7" x14ac:dyDescent="0.3">
      <c r="A36" s="7" t="s">
        <v>54</v>
      </c>
      <c r="B36" s="7">
        <v>120</v>
      </c>
      <c r="C36" s="18">
        <v>900</v>
      </c>
      <c r="D36" s="18">
        <f t="shared" si="2"/>
        <v>108000</v>
      </c>
      <c r="G36" s="19">
        <v>43661</v>
      </c>
    </row>
    <row r="37" spans="1:7" x14ac:dyDescent="0.3">
      <c r="A37" s="12" t="s">
        <v>55</v>
      </c>
      <c r="B37" s="12"/>
      <c r="C37" s="18"/>
      <c r="D37" s="18"/>
      <c r="E37" s="14">
        <f>SUM(D37:D40)</f>
        <v>420000</v>
      </c>
      <c r="F37" s="15">
        <f>E37/E$60</f>
        <v>0.12659754039064383</v>
      </c>
      <c r="G37" s="19">
        <v>43678</v>
      </c>
    </row>
    <row r="38" spans="1:7" x14ac:dyDescent="0.3">
      <c r="A38" s="7" t="s">
        <v>57</v>
      </c>
      <c r="B38" s="7">
        <v>900</v>
      </c>
      <c r="C38" s="18">
        <v>200</v>
      </c>
      <c r="D38" s="18">
        <f t="shared" ref="D38:D40" si="3">B38*C38</f>
        <v>180000</v>
      </c>
      <c r="G38" s="19">
        <v>43678</v>
      </c>
    </row>
    <row r="39" spans="1:7" x14ac:dyDescent="0.3">
      <c r="A39" s="7" t="s">
        <v>58</v>
      </c>
      <c r="B39" s="7">
        <v>500</v>
      </c>
      <c r="C39" s="18">
        <v>200</v>
      </c>
      <c r="D39" s="18">
        <f t="shared" si="3"/>
        <v>100000</v>
      </c>
      <c r="G39" s="19">
        <v>43684</v>
      </c>
    </row>
    <row r="40" spans="1:7" x14ac:dyDescent="0.3">
      <c r="A40" s="7" t="s">
        <v>59</v>
      </c>
      <c r="B40" s="7">
        <v>700</v>
      </c>
      <c r="C40" s="18">
        <v>200</v>
      </c>
      <c r="D40" s="18">
        <f t="shared" si="3"/>
        <v>140000</v>
      </c>
      <c r="G40" s="19">
        <v>43687</v>
      </c>
    </row>
    <row r="41" spans="1:7" x14ac:dyDescent="0.3">
      <c r="A41" s="12" t="s">
        <v>77</v>
      </c>
      <c r="B41" s="13"/>
      <c r="C41" s="13"/>
      <c r="D41" s="18"/>
      <c r="E41" s="14">
        <f>SUM(D42:D51)</f>
        <v>445000</v>
      </c>
      <c r="F41" s="15">
        <f>E41/E$60</f>
        <v>0.1341331082710393</v>
      </c>
      <c r="G41" s="19">
        <v>43466</v>
      </c>
    </row>
    <row r="42" spans="1:7" x14ac:dyDescent="0.3">
      <c r="A42" s="17" t="s">
        <v>60</v>
      </c>
      <c r="B42" s="17">
        <v>100</v>
      </c>
      <c r="C42" s="18">
        <v>100</v>
      </c>
      <c r="D42" s="18">
        <f>B42*C42</f>
        <v>10000</v>
      </c>
      <c r="E42" s="18"/>
      <c r="F42" s="11"/>
      <c r="G42" s="19">
        <v>43467</v>
      </c>
    </row>
    <row r="43" spans="1:7" x14ac:dyDescent="0.3">
      <c r="A43" s="17" t="s">
        <v>61</v>
      </c>
      <c r="B43" s="17">
        <v>200</v>
      </c>
      <c r="C43" s="18">
        <v>200</v>
      </c>
      <c r="D43" s="18">
        <f>B43*C43</f>
        <v>40000</v>
      </c>
      <c r="E43" s="11"/>
      <c r="F43" s="11"/>
      <c r="G43" s="19">
        <v>43468</v>
      </c>
    </row>
    <row r="44" spans="1:7" x14ac:dyDescent="0.3">
      <c r="A44" s="17" t="s">
        <v>62</v>
      </c>
      <c r="B44" s="17">
        <v>50</v>
      </c>
      <c r="C44" s="18">
        <v>100</v>
      </c>
      <c r="D44" s="18">
        <f>B44*C44</f>
        <v>5000</v>
      </c>
      <c r="E44" s="11"/>
      <c r="F44" s="11"/>
      <c r="G44" s="19">
        <v>43469</v>
      </c>
    </row>
    <row r="45" spans="1:7" x14ac:dyDescent="0.3">
      <c r="A45" s="7" t="s">
        <v>63</v>
      </c>
      <c r="B45" s="7">
        <v>100</v>
      </c>
      <c r="C45" s="18">
        <v>300</v>
      </c>
      <c r="D45" s="18">
        <f t="shared" ref="D45:D46" si="4">B45*C45</f>
        <v>30000</v>
      </c>
      <c r="G45" s="19">
        <v>43470</v>
      </c>
    </row>
    <row r="46" spans="1:7" x14ac:dyDescent="0.3">
      <c r="A46" s="7" t="s">
        <v>64</v>
      </c>
      <c r="B46" s="7">
        <v>800</v>
      </c>
      <c r="C46" s="18">
        <v>100</v>
      </c>
      <c r="D46" s="18">
        <f t="shared" si="4"/>
        <v>80000</v>
      </c>
      <c r="G46" s="19">
        <v>43471</v>
      </c>
    </row>
    <row r="47" spans="1:7" x14ac:dyDescent="0.3">
      <c r="A47" s="7" t="s">
        <v>65</v>
      </c>
      <c r="B47" s="7">
        <v>500</v>
      </c>
      <c r="C47" s="18">
        <v>200</v>
      </c>
      <c r="D47" s="18">
        <f t="shared" si="0"/>
        <v>100000</v>
      </c>
      <c r="G47" s="19">
        <v>43472</v>
      </c>
    </row>
    <row r="48" spans="1:7" x14ac:dyDescent="0.3">
      <c r="A48" s="7" t="s">
        <v>66</v>
      </c>
      <c r="B48" s="7">
        <v>900</v>
      </c>
      <c r="C48" s="18">
        <v>50</v>
      </c>
      <c r="D48" s="18">
        <f t="shared" si="0"/>
        <v>45000</v>
      </c>
      <c r="G48" s="19">
        <v>43473</v>
      </c>
    </row>
    <row r="49" spans="1:7" x14ac:dyDescent="0.3">
      <c r="A49" s="7" t="s">
        <v>67</v>
      </c>
      <c r="B49" s="7">
        <v>700</v>
      </c>
      <c r="C49" s="18">
        <v>100</v>
      </c>
      <c r="D49" s="18">
        <f t="shared" si="0"/>
        <v>70000</v>
      </c>
      <c r="G49" s="19">
        <v>43474</v>
      </c>
    </row>
    <row r="50" spans="1:7" x14ac:dyDescent="0.3">
      <c r="A50" s="7" t="s">
        <v>68</v>
      </c>
      <c r="B50" s="7">
        <v>500</v>
      </c>
      <c r="C50" s="18">
        <v>100</v>
      </c>
      <c r="D50" s="18">
        <f t="shared" si="0"/>
        <v>50000</v>
      </c>
      <c r="G50" s="19">
        <v>43475</v>
      </c>
    </row>
    <row r="51" spans="1:7" x14ac:dyDescent="0.3">
      <c r="A51" s="7" t="s">
        <v>69</v>
      </c>
      <c r="B51" s="7">
        <v>300</v>
      </c>
      <c r="C51" s="18">
        <v>50</v>
      </c>
      <c r="D51" s="18">
        <f t="shared" si="0"/>
        <v>15000</v>
      </c>
      <c r="G51" s="19">
        <v>43476</v>
      </c>
    </row>
    <row r="52" spans="1:7" x14ac:dyDescent="0.3">
      <c r="A52" s="12" t="s">
        <v>78</v>
      </c>
      <c r="B52" s="12"/>
      <c r="C52" s="18"/>
      <c r="D52" s="18"/>
      <c r="E52" s="14">
        <f>SUM(D52:D59)</f>
        <v>485000</v>
      </c>
      <c r="F52" s="15">
        <f>E52/E$60</f>
        <v>0.14619001687967206</v>
      </c>
      <c r="G52" s="19">
        <v>43525</v>
      </c>
    </row>
    <row r="53" spans="1:7" x14ac:dyDescent="0.3">
      <c r="A53" s="12" t="s">
        <v>70</v>
      </c>
      <c r="B53" s="17">
        <v>200</v>
      </c>
      <c r="C53" s="18">
        <v>100</v>
      </c>
      <c r="D53" s="18">
        <f>B53*C53</f>
        <v>20000</v>
      </c>
      <c r="F53" s="21"/>
      <c r="G53" s="19">
        <v>43679</v>
      </c>
    </row>
    <row r="54" spans="1:7" x14ac:dyDescent="0.3">
      <c r="A54" s="7" t="s">
        <v>71</v>
      </c>
      <c r="B54" s="7">
        <v>200</v>
      </c>
      <c r="C54" s="18">
        <v>200</v>
      </c>
      <c r="D54" s="18">
        <f t="shared" si="0"/>
        <v>40000</v>
      </c>
      <c r="G54" s="19">
        <v>43527</v>
      </c>
    </row>
    <row r="55" spans="1:7" x14ac:dyDescent="0.3">
      <c r="A55" s="7" t="s">
        <v>72</v>
      </c>
      <c r="B55" s="7">
        <v>400</v>
      </c>
      <c r="C55" s="18">
        <v>100</v>
      </c>
      <c r="D55" s="18">
        <f t="shared" si="0"/>
        <v>40000</v>
      </c>
      <c r="G55" s="19">
        <v>43687</v>
      </c>
    </row>
    <row r="56" spans="1:7" x14ac:dyDescent="0.3">
      <c r="A56" s="10" t="s">
        <v>73</v>
      </c>
      <c r="B56" s="10">
        <v>300</v>
      </c>
      <c r="C56" s="18">
        <v>100</v>
      </c>
      <c r="D56" s="18">
        <f t="shared" si="0"/>
        <v>30000</v>
      </c>
      <c r="G56" s="19">
        <v>43529</v>
      </c>
    </row>
    <row r="57" spans="1:7" x14ac:dyDescent="0.3">
      <c r="A57" s="7" t="s">
        <v>74</v>
      </c>
      <c r="B57" s="7">
        <v>700</v>
      </c>
      <c r="C57" s="18">
        <v>400</v>
      </c>
      <c r="D57" s="18">
        <f t="shared" si="0"/>
        <v>280000</v>
      </c>
      <c r="G57" s="19">
        <v>43525</v>
      </c>
    </row>
    <row r="58" spans="1:7" x14ac:dyDescent="0.3">
      <c r="A58" s="7" t="s">
        <v>75</v>
      </c>
      <c r="B58" s="7">
        <v>200</v>
      </c>
      <c r="C58" s="18">
        <v>300</v>
      </c>
      <c r="D58" s="18">
        <f t="shared" si="0"/>
        <v>60000</v>
      </c>
      <c r="G58" s="19">
        <v>43698</v>
      </c>
    </row>
    <row r="59" spans="1:7" x14ac:dyDescent="0.3">
      <c r="A59" s="7" t="s">
        <v>76</v>
      </c>
      <c r="B59" s="7">
        <v>300</v>
      </c>
      <c r="C59" s="18">
        <v>50</v>
      </c>
      <c r="D59" s="18">
        <f t="shared" si="0"/>
        <v>15000</v>
      </c>
      <c r="G59" s="19">
        <v>43700</v>
      </c>
    </row>
    <row r="60" spans="1:7" x14ac:dyDescent="0.3">
      <c r="D60" s="7" t="s">
        <v>79</v>
      </c>
      <c r="E60" s="14">
        <f>SUM(E7:E52)</f>
        <v>3317600</v>
      </c>
      <c r="G60" s="19">
        <v>43697</v>
      </c>
    </row>
  </sheetData>
  <phoneticPr fontId="2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9" sqref="A29"/>
    </sheetView>
  </sheetViews>
  <sheetFormatPr defaultRowHeight="13.2" x14ac:dyDescent="0.25"/>
  <cols>
    <col min="1" max="1" width="49.5546875" bestFit="1" customWidth="1"/>
    <col min="2" max="2" width="10.44140625" bestFit="1" customWidth="1"/>
    <col min="3" max="3" width="17.44140625" bestFit="1" customWidth="1"/>
    <col min="4" max="4" width="14.44140625" bestFit="1" customWidth="1"/>
  </cols>
  <sheetData>
    <row r="1" spans="1:5" ht="15.6" x14ac:dyDescent="0.3">
      <c r="A1" s="1" t="s">
        <v>23</v>
      </c>
      <c r="B1" s="1"/>
      <c r="C1" s="1"/>
      <c r="D1" s="1"/>
      <c r="E1" s="1"/>
    </row>
    <row r="2" spans="1:5" ht="15.6" x14ac:dyDescent="0.3">
      <c r="A2" s="3" t="s">
        <v>5</v>
      </c>
      <c r="B2" s="1">
        <v>3000</v>
      </c>
      <c r="C2" s="2">
        <v>150</v>
      </c>
      <c r="D2" s="2">
        <f>B2*C2</f>
        <v>450000</v>
      </c>
      <c r="E2" s="1"/>
    </row>
    <row r="3" spans="1:5" ht="15.6" x14ac:dyDescent="0.3">
      <c r="A3" s="1" t="s">
        <v>4</v>
      </c>
      <c r="B3" s="1">
        <v>1920</v>
      </c>
      <c r="C3" s="2">
        <v>75</v>
      </c>
      <c r="D3" s="2">
        <f>B3*C3</f>
        <v>144000</v>
      </c>
      <c r="E3" s="1"/>
    </row>
    <row r="4" spans="1:5" ht="15.6" x14ac:dyDescent="0.3">
      <c r="A4" s="1" t="s">
        <v>6</v>
      </c>
      <c r="B4" s="1"/>
      <c r="C4" s="1"/>
      <c r="D4" s="2">
        <f>SUM(D2:D3)</f>
        <v>594000</v>
      </c>
      <c r="E4" s="1"/>
    </row>
    <row r="5" spans="1:5" ht="15.6" x14ac:dyDescent="0.3">
      <c r="A5" s="3" t="s">
        <v>3</v>
      </c>
      <c r="B5" s="1" t="s">
        <v>12</v>
      </c>
      <c r="C5" s="1" t="s">
        <v>13</v>
      </c>
      <c r="D5" s="1" t="s">
        <v>14</v>
      </c>
      <c r="E5" s="1"/>
    </row>
    <row r="6" spans="1:5" ht="15.6" x14ac:dyDescent="0.3">
      <c r="A6" s="1" t="s">
        <v>7</v>
      </c>
      <c r="B6" s="1">
        <v>10</v>
      </c>
      <c r="C6" s="1">
        <v>4</v>
      </c>
      <c r="D6" s="1">
        <f>B6*C6</f>
        <v>40</v>
      </c>
      <c r="E6" s="1"/>
    </row>
    <row r="7" spans="1:5" ht="15.6" x14ac:dyDescent="0.3">
      <c r="A7" s="1" t="s">
        <v>8</v>
      </c>
      <c r="B7" s="1">
        <v>3</v>
      </c>
      <c r="C7" s="1">
        <v>7</v>
      </c>
      <c r="D7" s="1">
        <f>B7*C7</f>
        <v>21</v>
      </c>
      <c r="E7" s="1"/>
    </row>
    <row r="8" spans="1:5" ht="15.6" x14ac:dyDescent="0.3">
      <c r="A8" s="1" t="s">
        <v>9</v>
      </c>
      <c r="B8" s="1">
        <v>3</v>
      </c>
      <c r="C8" s="1">
        <v>5</v>
      </c>
      <c r="D8" s="1">
        <f>B8*C8</f>
        <v>15</v>
      </c>
      <c r="E8" s="1"/>
    </row>
    <row r="9" spans="1:5" ht="15.6" x14ac:dyDescent="0.3">
      <c r="A9" s="1" t="s">
        <v>10</v>
      </c>
      <c r="B9" s="1">
        <v>3</v>
      </c>
      <c r="C9" s="1">
        <v>4</v>
      </c>
      <c r="D9" s="1">
        <f>B9*C9</f>
        <v>12</v>
      </c>
      <c r="E9" s="1"/>
    </row>
    <row r="10" spans="1:5" ht="15.6" x14ac:dyDescent="0.3">
      <c r="A10" s="1" t="s">
        <v>11</v>
      </c>
      <c r="B10" s="1">
        <v>6</v>
      </c>
      <c r="C10" s="1">
        <v>10</v>
      </c>
      <c r="D10" s="1">
        <f>B10*C10</f>
        <v>60</v>
      </c>
      <c r="E10" s="1"/>
    </row>
    <row r="11" spans="1:5" ht="15.6" x14ac:dyDescent="0.3">
      <c r="A11" s="1" t="s">
        <v>15</v>
      </c>
      <c r="B11" s="1"/>
      <c r="C11" s="1"/>
      <c r="D11" s="1">
        <f>SUM(D6:D10)</f>
        <v>148</v>
      </c>
      <c r="E11" s="1"/>
    </row>
    <row r="12" spans="1:5" ht="15.6" x14ac:dyDescent="0.3">
      <c r="A12" s="1" t="s">
        <v>16</v>
      </c>
      <c r="B12" s="1"/>
      <c r="C12" s="1"/>
      <c r="D12" s="1">
        <v>46</v>
      </c>
      <c r="E12" s="1"/>
    </row>
    <row r="13" spans="1:5" ht="15.6" x14ac:dyDescent="0.3">
      <c r="A13" s="1" t="s">
        <v>17</v>
      </c>
      <c r="B13" s="1"/>
      <c r="C13" s="1"/>
      <c r="D13" s="4">
        <f>D11*D12</f>
        <v>6808</v>
      </c>
      <c r="E13" s="1"/>
    </row>
    <row r="14" spans="1:5" ht="15.6" x14ac:dyDescent="0.3">
      <c r="A14" s="1" t="s">
        <v>18</v>
      </c>
      <c r="B14" s="5">
        <f>3.6*(D13/1000)^1.11</f>
        <v>30.265942177108027</v>
      </c>
      <c r="C14" s="1"/>
      <c r="D14" s="1"/>
      <c r="E14" s="1"/>
    </row>
    <row r="15" spans="1:5" ht="15.6" x14ac:dyDescent="0.3">
      <c r="A15" s="1" t="s">
        <v>19</v>
      </c>
      <c r="B15" s="5">
        <f>B14*160</f>
        <v>4842.5507483372839</v>
      </c>
      <c r="C15" s="1"/>
      <c r="D15" s="1"/>
      <c r="E15" s="1"/>
    </row>
    <row r="16" spans="1:5" ht="15.6" x14ac:dyDescent="0.3">
      <c r="A16" s="1" t="s">
        <v>21</v>
      </c>
      <c r="B16" s="2">
        <v>120</v>
      </c>
      <c r="C16" s="1"/>
      <c r="D16" s="1"/>
      <c r="E16" s="1"/>
    </row>
    <row r="17" spans="1:5" ht="15.6" x14ac:dyDescent="0.3">
      <c r="A17" s="1" t="s">
        <v>20</v>
      </c>
      <c r="B17" s="4">
        <f>B15*B16</f>
        <v>581106.08980047412</v>
      </c>
      <c r="C17" s="1"/>
      <c r="D17" s="6"/>
      <c r="E17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Hazem</cp:lastModifiedBy>
  <cp:lastPrinted>2004-08-31T20:50:38Z</cp:lastPrinted>
  <dcterms:created xsi:type="dcterms:W3CDTF">2004-08-31T13:18:15Z</dcterms:created>
  <dcterms:modified xsi:type="dcterms:W3CDTF">2019-05-17T23:14:52Z</dcterms:modified>
</cp:coreProperties>
</file>