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BuÇalışmaKitabı" defaultThemeVersion="166925"/>
  <mc:AlternateContent xmlns:mc="http://schemas.openxmlformats.org/markup-compatibility/2006">
    <mc:Choice Requires="x15">
      <x15ac:absPath xmlns:x15ac="http://schemas.microsoft.com/office/spreadsheetml/2010/11/ac" url="C:\Users\murat\Desktop\Gider Formları\Güncelleme 11122024\"/>
    </mc:Choice>
  </mc:AlternateContent>
  <xr:revisionPtr revIDLastSave="0" documentId="13_ncr:1_{87E09B20-9541-4AD7-B989-DEB1FF65E788}" xr6:coauthVersionLast="47" xr6:coauthVersionMax="47" xr10:uidLastSave="{00000000-0000-0000-0000-000000000000}"/>
  <bookViews>
    <workbookView xWindow="-109" yWindow="-109" windowWidth="26301" windowHeight="14169" tabRatio="991" xr2:uid="{00000000-000D-0000-FFFF-FFFF00000000}"/>
  </bookViews>
  <sheets>
    <sheet name="Proje Bilgileri" sheetId="1" r:id="rId1"/>
    <sheet name="KAPAK" sheetId="2" r:id="rId2"/>
    <sheet name="İÇİNDEKİLER" sheetId="25" r:id="rId3"/>
    <sheet name="TAAHHÜTNAME (VAKIF)" sheetId="28" r:id="rId4"/>
    <sheet name="G011C" sheetId="12" state="hidden" r:id="rId5"/>
    <sheet name="G012" sheetId="14" r:id="rId6"/>
    <sheet name="G013" sheetId="15" r:id="rId7"/>
    <sheet name="G015A" sheetId="19" r:id="rId8"/>
    <sheet name="G015B" sheetId="21" r:id="rId9"/>
    <sheet name="G018" sheetId="27" r:id="rId10"/>
    <sheet name="G020" sheetId="24" r:id="rId11"/>
  </sheets>
  <definedNames>
    <definedName name="_xlnm._FilterDatabase" localSheetId="0" hidden="1">'Proje Bilgileri'!#REF!</definedName>
    <definedName name="AUcret">'Proje Bilgileri'!$D$12</definedName>
    <definedName name="AyTablo">'Proje Bilgileri'!$I$3:$J$26</definedName>
    <definedName name="BasvuruTarihi">'Proje Bilgileri'!$D$4</definedName>
    <definedName name="DönBasAy">'Proje Bilgileri'!$I$2</definedName>
    <definedName name="imzatarihi">'Proje Bilgileri'!$D$12</definedName>
    <definedName name="kurulusyetkilisi">'Proje Bilgileri'!$D$13</definedName>
    <definedName name="ProjeAdi">'Proje Bilgileri'!$D$3</definedName>
    <definedName name="ProjeNo">'Proje Bilgileri'!$D$2</definedName>
    <definedName name="_xlnm.Print_Area" localSheetId="4">INDIRECT(G011C!$R$1)</definedName>
    <definedName name="_xlnm.Print_Area" localSheetId="5">INDIRECT('G012'!$Q$1)</definedName>
    <definedName name="_xlnm.Print_Area" localSheetId="6">'G013'!$A$1:$I$30</definedName>
    <definedName name="_xlnm.Print_Area" localSheetId="7">INDIRECT(G015A!$P$1)</definedName>
    <definedName name="_xlnm.Print_Area" localSheetId="8">INDIRECT(G015B!$P$1)</definedName>
    <definedName name="_xlnm.Print_Area" localSheetId="9">'G018'!$A$1:$N$32</definedName>
    <definedName name="_xlnm.Print_Area" localSheetId="10">'G020'!$A$1:$H$27</definedName>
    <definedName name="_xlnm.Print_Area" localSheetId="1">KAPAK!$A$1:$C$40</definedName>
    <definedName name="_xlnm.Print_Area" localSheetId="0">INDIRECT('Proje Bilgileri'!$N$1)</definedName>
    <definedName name="_xlnm.Print_Area" localSheetId="3">'TAAHHÜTNAME (VAKIF)'!$A$1:$A$9</definedName>
    <definedName name="Yıl">'Proje Bilgileri'!$J$2</definedName>
    <definedName name="YilDonem">'Proje Bilgileri'!$D$11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24" l="1"/>
  <c r="F31" i="27"/>
  <c r="E161" i="21"/>
  <c r="E134" i="21"/>
  <c r="E107" i="21"/>
  <c r="E80" i="21"/>
  <c r="E53" i="21"/>
  <c r="E26" i="21"/>
  <c r="E161" i="19"/>
  <c r="E134" i="19"/>
  <c r="E107" i="19"/>
  <c r="E80" i="19"/>
  <c r="E53" i="19"/>
  <c r="E26" i="19"/>
  <c r="D117" i="15"/>
  <c r="D87" i="15"/>
  <c r="D57" i="15"/>
  <c r="D27" i="15"/>
  <c r="E161" i="14"/>
  <c r="E134" i="14"/>
  <c r="E107" i="14"/>
  <c r="E80" i="14"/>
  <c r="E53" i="14"/>
  <c r="E26" i="14"/>
  <c r="A7" i="28"/>
  <c r="D12" i="1"/>
  <c r="A8" i="28" s="1"/>
  <c r="B20" i="24" l="1"/>
  <c r="D31" i="27"/>
  <c r="C161" i="21"/>
  <c r="C134" i="21"/>
  <c r="C107" i="21"/>
  <c r="C80" i="21"/>
  <c r="C53" i="21"/>
  <c r="C26" i="21"/>
  <c r="C161" i="19"/>
  <c r="C134" i="19"/>
  <c r="C107" i="19"/>
  <c r="C80" i="19"/>
  <c r="C53" i="19"/>
  <c r="C26" i="19"/>
  <c r="B117" i="15"/>
  <c r="B87" i="15"/>
  <c r="B57" i="15"/>
  <c r="B27" i="15"/>
  <c r="C161" i="14"/>
  <c r="C134" i="14"/>
  <c r="C107" i="14"/>
  <c r="C80" i="14"/>
  <c r="C53" i="14"/>
  <c r="C26" i="14"/>
  <c r="O157" i="21" l="1"/>
  <c r="M157" i="21"/>
  <c r="N157" i="21" s="1"/>
  <c r="M156" i="21"/>
  <c r="N156" i="21" s="1"/>
  <c r="M155" i="21"/>
  <c r="L155" i="21" s="1"/>
  <c r="M154" i="21"/>
  <c r="N154" i="21" s="1"/>
  <c r="M153" i="21"/>
  <c r="N153" i="21" s="1"/>
  <c r="L153" i="21"/>
  <c r="M152" i="21"/>
  <c r="N152" i="21" s="1"/>
  <c r="M151" i="21"/>
  <c r="L151" i="21" s="1"/>
  <c r="M150" i="21"/>
  <c r="N150" i="21" s="1"/>
  <c r="M149" i="21"/>
  <c r="N149" i="21" s="1"/>
  <c r="M148" i="21"/>
  <c r="L148" i="21" s="1"/>
  <c r="M147" i="21"/>
  <c r="L147" i="21" s="1"/>
  <c r="M146" i="21"/>
  <c r="N146" i="21" s="1"/>
  <c r="M145" i="21"/>
  <c r="N145" i="21" s="1"/>
  <c r="L145" i="21"/>
  <c r="M144" i="21"/>
  <c r="L144" i="21" s="1"/>
  <c r="M143" i="21"/>
  <c r="L143" i="21" s="1"/>
  <c r="C140" i="21"/>
  <c r="C139" i="21"/>
  <c r="A137" i="21"/>
  <c r="O130" i="21"/>
  <c r="M130" i="21"/>
  <c r="N130" i="21" s="1"/>
  <c r="L130" i="21"/>
  <c r="M129" i="21"/>
  <c r="L129" i="21" s="1"/>
  <c r="M128" i="21"/>
  <c r="N128" i="21" s="1"/>
  <c r="M127" i="21"/>
  <c r="N127" i="21" s="1"/>
  <c r="M126" i="21"/>
  <c r="N126" i="21" s="1"/>
  <c r="M125" i="21"/>
  <c r="L125" i="21" s="1"/>
  <c r="M124" i="21"/>
  <c r="N124" i="21" s="1"/>
  <c r="M123" i="21"/>
  <c r="N123" i="21" s="1"/>
  <c r="M122" i="21"/>
  <c r="L122" i="21" s="1"/>
  <c r="M121" i="21"/>
  <c r="L121" i="21" s="1"/>
  <c r="M120" i="21"/>
  <c r="N120" i="21" s="1"/>
  <c r="M119" i="21"/>
  <c r="N119" i="21" s="1"/>
  <c r="M118" i="21"/>
  <c r="L118" i="21" s="1"/>
  <c r="M117" i="21"/>
  <c r="L117" i="21" s="1"/>
  <c r="M116" i="21"/>
  <c r="N116" i="21" s="1"/>
  <c r="C113" i="21"/>
  <c r="C112" i="21"/>
  <c r="A110" i="21"/>
  <c r="O103" i="21"/>
  <c r="M103" i="21"/>
  <c r="L103" i="21" s="1"/>
  <c r="M102" i="21"/>
  <c r="N102" i="21" s="1"/>
  <c r="M101" i="21"/>
  <c r="N101" i="21" s="1"/>
  <c r="M100" i="21"/>
  <c r="L100" i="21" s="1"/>
  <c r="M99" i="21"/>
  <c r="L99" i="21" s="1"/>
  <c r="M98" i="21"/>
  <c r="N98" i="21" s="1"/>
  <c r="M97" i="21"/>
  <c r="N97" i="21" s="1"/>
  <c r="M96" i="21"/>
  <c r="L96" i="21" s="1"/>
  <c r="M95" i="21"/>
  <c r="L95" i="21" s="1"/>
  <c r="M94" i="21"/>
  <c r="N94" i="21" s="1"/>
  <c r="M93" i="21"/>
  <c r="N93" i="21" s="1"/>
  <c r="L93" i="21"/>
  <c r="N92" i="21"/>
  <c r="M92" i="21"/>
  <c r="L92" i="21" s="1"/>
  <c r="M91" i="21"/>
  <c r="L91" i="21" s="1"/>
  <c r="M90" i="21"/>
  <c r="N90" i="21" s="1"/>
  <c r="M89" i="21"/>
  <c r="N89" i="21" s="1"/>
  <c r="C86" i="21"/>
  <c r="C85" i="21"/>
  <c r="A83" i="21"/>
  <c r="O76" i="21"/>
  <c r="M76" i="21"/>
  <c r="N76" i="21" s="1"/>
  <c r="M75" i="21"/>
  <c r="N75" i="21" s="1"/>
  <c r="N74" i="21"/>
  <c r="M74" i="21"/>
  <c r="L74" i="21"/>
  <c r="M73" i="21"/>
  <c r="L73" i="21" s="1"/>
  <c r="M72" i="21"/>
  <c r="N72" i="21" s="1"/>
  <c r="M71" i="21"/>
  <c r="N71" i="21" s="1"/>
  <c r="L71" i="21"/>
  <c r="M70" i="21"/>
  <c r="L70" i="21" s="1"/>
  <c r="M69" i="21"/>
  <c r="L69" i="21" s="1"/>
  <c r="M68" i="21"/>
  <c r="N68" i="21" s="1"/>
  <c r="M67" i="21"/>
  <c r="N67" i="21" s="1"/>
  <c r="M66" i="21"/>
  <c r="L66" i="21" s="1"/>
  <c r="M65" i="21"/>
  <c r="L65" i="21" s="1"/>
  <c r="M64" i="21"/>
  <c r="L64" i="21" s="1"/>
  <c r="M63" i="21"/>
  <c r="N63" i="21" s="1"/>
  <c r="M62" i="21"/>
  <c r="L62" i="21" s="1"/>
  <c r="C59" i="21"/>
  <c r="C58" i="21"/>
  <c r="A56" i="21"/>
  <c r="O49" i="21"/>
  <c r="M49" i="21"/>
  <c r="N49" i="21" s="1"/>
  <c r="M48" i="21"/>
  <c r="L48" i="21" s="1"/>
  <c r="M47" i="21"/>
  <c r="L47" i="21" s="1"/>
  <c r="M46" i="21"/>
  <c r="L46" i="21" s="1"/>
  <c r="M45" i="21"/>
  <c r="N45" i="21" s="1"/>
  <c r="M44" i="21"/>
  <c r="L44" i="21" s="1"/>
  <c r="M43" i="21"/>
  <c r="L43" i="21" s="1"/>
  <c r="M42" i="21"/>
  <c r="L42" i="21" s="1"/>
  <c r="M41" i="21"/>
  <c r="N41" i="21" s="1"/>
  <c r="M40" i="21"/>
  <c r="L40" i="21" s="1"/>
  <c r="M39" i="21"/>
  <c r="L39" i="21" s="1"/>
  <c r="M38" i="21"/>
  <c r="L38" i="21" s="1"/>
  <c r="M37" i="21"/>
  <c r="N37" i="21" s="1"/>
  <c r="M36" i="21"/>
  <c r="L36" i="21" s="1"/>
  <c r="M35" i="21"/>
  <c r="L35" i="21" s="1"/>
  <c r="C32" i="21"/>
  <c r="C31" i="21"/>
  <c r="A29" i="21"/>
  <c r="K23" i="21"/>
  <c r="K50" i="21" s="1"/>
  <c r="K77" i="21" s="1"/>
  <c r="K104" i="21" s="1"/>
  <c r="K131" i="21" s="1"/>
  <c r="K158" i="21" s="1"/>
  <c r="M158" i="21" s="1"/>
  <c r="J23" i="21"/>
  <c r="J50" i="21" s="1"/>
  <c r="J77" i="21" s="1"/>
  <c r="J104" i="21" s="1"/>
  <c r="J131" i="21" s="1"/>
  <c r="J158" i="21" s="1"/>
  <c r="G11" i="24" s="1"/>
  <c r="M22" i="21"/>
  <c r="L22" i="21" s="1"/>
  <c r="M21" i="21"/>
  <c r="N21" i="21" s="1"/>
  <c r="M20" i="21"/>
  <c r="N20" i="21" s="1"/>
  <c r="M19" i="21"/>
  <c r="N19" i="21" s="1"/>
  <c r="L19" i="21"/>
  <c r="M18" i="21"/>
  <c r="L18" i="21" s="1"/>
  <c r="M17" i="21"/>
  <c r="N17" i="21" s="1"/>
  <c r="M16" i="21"/>
  <c r="N16" i="21" s="1"/>
  <c r="M15" i="21"/>
  <c r="N15" i="21" s="1"/>
  <c r="L15" i="21"/>
  <c r="M14" i="21"/>
  <c r="L14" i="21" s="1"/>
  <c r="M13" i="21"/>
  <c r="N13" i="21" s="1"/>
  <c r="M12" i="21"/>
  <c r="N12" i="21" s="1"/>
  <c r="M11" i="21"/>
  <c r="N11" i="21" s="1"/>
  <c r="M10" i="21"/>
  <c r="L10" i="21" s="1"/>
  <c r="M9" i="21"/>
  <c r="N9" i="21" s="1"/>
  <c r="L9" i="21"/>
  <c r="M8" i="21"/>
  <c r="N8" i="21" s="1"/>
  <c r="C5" i="21"/>
  <c r="C4" i="21"/>
  <c r="A2" i="21"/>
  <c r="J23" i="19"/>
  <c r="J50" i="19" s="1"/>
  <c r="J77" i="19" s="1"/>
  <c r="J104" i="19" s="1"/>
  <c r="J131" i="19" s="1"/>
  <c r="J158" i="19" s="1"/>
  <c r="M112" i="15"/>
  <c r="M82" i="15"/>
  <c r="M52" i="15"/>
  <c r="M156" i="14"/>
  <c r="M154" i="14"/>
  <c r="M94" i="14"/>
  <c r="M76" i="14"/>
  <c r="M16" i="14"/>
  <c r="P157" i="14"/>
  <c r="P130" i="14"/>
  <c r="P103" i="14"/>
  <c r="P76" i="14"/>
  <c r="P49" i="14"/>
  <c r="N157" i="14"/>
  <c r="O157" i="14" s="1"/>
  <c r="N156" i="14"/>
  <c r="O156" i="14" s="1"/>
  <c r="N155" i="14"/>
  <c r="M155" i="14" s="1"/>
  <c r="N154" i="14"/>
  <c r="O154" i="14" s="1"/>
  <c r="N153" i="14"/>
  <c r="O153" i="14" s="1"/>
  <c r="N152" i="14"/>
  <c r="N151" i="14"/>
  <c r="M151" i="14" s="1"/>
  <c r="N150" i="14"/>
  <c r="O150" i="14" s="1"/>
  <c r="N149" i="14"/>
  <c r="O149" i="14" s="1"/>
  <c r="N148" i="14"/>
  <c r="O148" i="14" s="1"/>
  <c r="N147" i="14"/>
  <c r="M147" i="14" s="1"/>
  <c r="N146" i="14"/>
  <c r="O146" i="14" s="1"/>
  <c r="N145" i="14"/>
  <c r="N144" i="14"/>
  <c r="O144" i="14" s="1"/>
  <c r="N143" i="14"/>
  <c r="M143" i="14" s="1"/>
  <c r="N130" i="14"/>
  <c r="N129" i="14"/>
  <c r="O129" i="14" s="1"/>
  <c r="N128" i="14"/>
  <c r="M128" i="14" s="1"/>
  <c r="N127" i="14"/>
  <c r="N126" i="14"/>
  <c r="O126" i="14" s="1"/>
  <c r="N125" i="14"/>
  <c r="O125" i="14" s="1"/>
  <c r="N124" i="14"/>
  <c r="M124" i="14" s="1"/>
  <c r="N123" i="14"/>
  <c r="O123" i="14" s="1"/>
  <c r="N122" i="14"/>
  <c r="O122" i="14" s="1"/>
  <c r="N121" i="14"/>
  <c r="N120" i="14"/>
  <c r="M120" i="14" s="1"/>
  <c r="N119" i="14"/>
  <c r="O119" i="14" s="1"/>
  <c r="N118" i="14"/>
  <c r="O118" i="14" s="1"/>
  <c r="N117" i="14"/>
  <c r="M117" i="14" s="1"/>
  <c r="N116" i="14"/>
  <c r="M116" i="14" s="1"/>
  <c r="N103" i="14"/>
  <c r="O103" i="14" s="1"/>
  <c r="O102" i="14"/>
  <c r="N102" i="14"/>
  <c r="M102" i="14" s="1"/>
  <c r="N101" i="14"/>
  <c r="M101" i="14" s="1"/>
  <c r="N100" i="14"/>
  <c r="N99" i="14"/>
  <c r="O99" i="14" s="1"/>
  <c r="N98" i="14"/>
  <c r="O98" i="14" s="1"/>
  <c r="N97" i="14"/>
  <c r="M97" i="14" s="1"/>
  <c r="N96" i="14"/>
  <c r="O96" i="14" s="1"/>
  <c r="N95" i="14"/>
  <c r="O95" i="14" s="1"/>
  <c r="N94" i="14"/>
  <c r="O94" i="14" s="1"/>
  <c r="N93" i="14"/>
  <c r="M93" i="14" s="1"/>
  <c r="N92" i="14"/>
  <c r="N91" i="14"/>
  <c r="O91" i="14" s="1"/>
  <c r="N90" i="14"/>
  <c r="O90" i="14" s="1"/>
  <c r="N89" i="14"/>
  <c r="M89" i="14" s="1"/>
  <c r="N76" i="14"/>
  <c r="O76" i="14" s="1"/>
  <c r="N75" i="14"/>
  <c r="M75" i="14" s="1"/>
  <c r="N74" i="14"/>
  <c r="M74" i="14" s="1"/>
  <c r="N73" i="14"/>
  <c r="O73" i="14" s="1"/>
  <c r="N72" i="14"/>
  <c r="O72" i="14" s="1"/>
  <c r="N71" i="14"/>
  <c r="N70" i="14"/>
  <c r="M70" i="14" s="1"/>
  <c r="N69" i="14"/>
  <c r="O69" i="14" s="1"/>
  <c r="N68" i="14"/>
  <c r="O68" i="14" s="1"/>
  <c r="N67" i="14"/>
  <c r="M67" i="14" s="1"/>
  <c r="N66" i="14"/>
  <c r="M66" i="14" s="1"/>
  <c r="N65" i="14"/>
  <c r="O65" i="14" s="1"/>
  <c r="N64" i="14"/>
  <c r="N63" i="14"/>
  <c r="M63" i="14" s="1"/>
  <c r="N62" i="14"/>
  <c r="M62" i="14" s="1"/>
  <c r="N49" i="14"/>
  <c r="N48" i="14"/>
  <c r="O48" i="14" s="1"/>
  <c r="N47" i="14"/>
  <c r="M47" i="14" s="1"/>
  <c r="N46" i="14"/>
  <c r="M46" i="14" s="1"/>
  <c r="N45" i="14"/>
  <c r="O45" i="14" s="1"/>
  <c r="N44" i="14"/>
  <c r="O44" i="14" s="1"/>
  <c r="N43" i="14"/>
  <c r="M43" i="14" s="1"/>
  <c r="N42" i="14"/>
  <c r="M42" i="14" s="1"/>
  <c r="N41" i="14"/>
  <c r="N40" i="14"/>
  <c r="O40" i="14" s="1"/>
  <c r="N39" i="14"/>
  <c r="M39" i="14" s="1"/>
  <c r="N38" i="14"/>
  <c r="M38" i="14" s="1"/>
  <c r="N37" i="14"/>
  <c r="O37" i="14" s="1"/>
  <c r="N36" i="14"/>
  <c r="O36" i="14" s="1"/>
  <c r="N35" i="14"/>
  <c r="M35" i="14" s="1"/>
  <c r="N9" i="14"/>
  <c r="O9" i="14" s="1"/>
  <c r="N10" i="14"/>
  <c r="O10" i="14" s="1"/>
  <c r="N11" i="14"/>
  <c r="O11" i="14" s="1"/>
  <c r="N12" i="14"/>
  <c r="O12" i="14" s="1"/>
  <c r="N13" i="14"/>
  <c r="O13" i="14" s="1"/>
  <c r="N14" i="14"/>
  <c r="M14" i="14" s="1"/>
  <c r="N15" i="14"/>
  <c r="O15" i="14" s="1"/>
  <c r="N16" i="14"/>
  <c r="O16" i="14"/>
  <c r="N17" i="14"/>
  <c r="N18" i="14"/>
  <c r="M18" i="14" s="1"/>
  <c r="N19" i="14"/>
  <c r="O19" i="14" s="1"/>
  <c r="N20" i="14"/>
  <c r="O20" i="14" s="1"/>
  <c r="N21" i="14"/>
  <c r="O21" i="14" s="1"/>
  <c r="N22" i="14"/>
  <c r="M22" i="14" s="1"/>
  <c r="O22" i="14"/>
  <c r="N8" i="14"/>
  <c r="O8" i="14" s="1"/>
  <c r="M37" i="14" l="1"/>
  <c r="M148" i="14"/>
  <c r="M40" i="14"/>
  <c r="L13" i="21"/>
  <c r="L126" i="21"/>
  <c r="M157" i="14"/>
  <c r="N148" i="21"/>
  <c r="N1" i="15"/>
  <c r="L101" i="21"/>
  <c r="N122" i="21"/>
  <c r="L156" i="21"/>
  <c r="O14" i="14"/>
  <c r="L89" i="21"/>
  <c r="L123" i="21"/>
  <c r="O18" i="14"/>
  <c r="M21" i="14"/>
  <c r="L17" i="21"/>
  <c r="N118" i="21"/>
  <c r="O38" i="14"/>
  <c r="O117" i="14"/>
  <c r="M126" i="14"/>
  <c r="N70" i="21"/>
  <c r="L75" i="21"/>
  <c r="N100" i="21"/>
  <c r="N144" i="21"/>
  <c r="L149" i="21"/>
  <c r="O46" i="14"/>
  <c r="M48" i="14"/>
  <c r="M96" i="14"/>
  <c r="M129" i="14"/>
  <c r="N96" i="21"/>
  <c r="M45" i="14"/>
  <c r="O67" i="14"/>
  <c r="M9" i="14"/>
  <c r="M68" i="14"/>
  <c r="M144" i="14"/>
  <c r="L21" i="21"/>
  <c r="L97" i="21"/>
  <c r="L127" i="21"/>
  <c r="M69" i="14"/>
  <c r="L11" i="21"/>
  <c r="L152" i="21"/>
  <c r="M72" i="14"/>
  <c r="M153" i="14"/>
  <c r="M36" i="14"/>
  <c r="M73" i="14"/>
  <c r="L119" i="21"/>
  <c r="O17" i="14"/>
  <c r="M17" i="14"/>
  <c r="O100" i="14"/>
  <c r="M100" i="14"/>
  <c r="O130" i="14"/>
  <c r="M130" i="14"/>
  <c r="M20" i="14"/>
  <c r="O127" i="14"/>
  <c r="M127" i="14"/>
  <c r="M44" i="14"/>
  <c r="O64" i="14"/>
  <c r="M64" i="14"/>
  <c r="O41" i="14"/>
  <c r="M41" i="14"/>
  <c r="M71" i="14"/>
  <c r="O71" i="14"/>
  <c r="O49" i="14"/>
  <c r="M49" i="14"/>
  <c r="O92" i="14"/>
  <c r="M92" i="14"/>
  <c r="M121" i="14"/>
  <c r="O121" i="14"/>
  <c r="O145" i="14"/>
  <c r="M145" i="14"/>
  <c r="O152" i="14"/>
  <c r="M152" i="14"/>
  <c r="M125" i="14"/>
  <c r="M149" i="14"/>
  <c r="O42" i="14"/>
  <c r="O75" i="14"/>
  <c r="M90" i="14"/>
  <c r="M98" i="14"/>
  <c r="M118" i="14"/>
  <c r="M122" i="14"/>
  <c r="M146" i="14"/>
  <c r="M150" i="14"/>
  <c r="L116" i="21"/>
  <c r="L120" i="21"/>
  <c r="L124" i="21"/>
  <c r="L128" i="21"/>
  <c r="L146" i="21"/>
  <c r="L150" i="21"/>
  <c r="L154" i="21"/>
  <c r="L157" i="21"/>
  <c r="M65" i="14"/>
  <c r="N36" i="21"/>
  <c r="N38" i="21"/>
  <c r="N40" i="21"/>
  <c r="N42" i="21"/>
  <c r="N44" i="21"/>
  <c r="N46" i="21"/>
  <c r="N48" i="21"/>
  <c r="N62" i="21"/>
  <c r="N64" i="21"/>
  <c r="N66" i="21"/>
  <c r="O63" i="14"/>
  <c r="M15" i="14"/>
  <c r="M19" i="14"/>
  <c r="M91" i="14"/>
  <c r="M95" i="14"/>
  <c r="M99" i="14"/>
  <c r="M103" i="14"/>
  <c r="M119" i="14"/>
  <c r="M123" i="14"/>
  <c r="P1" i="21"/>
  <c r="L68" i="21"/>
  <c r="L72" i="21"/>
  <c r="L76" i="21"/>
  <c r="L90" i="21"/>
  <c r="L94" i="21"/>
  <c r="L98" i="21"/>
  <c r="L102" i="21"/>
  <c r="H11" i="24"/>
  <c r="L8" i="21"/>
  <c r="N10" i="21"/>
  <c r="L12" i="21"/>
  <c r="N14" i="21"/>
  <c r="L16" i="21"/>
  <c r="N18" i="21"/>
  <c r="L20" i="21"/>
  <c r="N22" i="21"/>
  <c r="N35" i="21"/>
  <c r="L37" i="21"/>
  <c r="N39" i="21"/>
  <c r="L41" i="21"/>
  <c r="N43" i="21"/>
  <c r="L45" i="21"/>
  <c r="N47" i="21"/>
  <c r="L49" i="21"/>
  <c r="L63" i="21"/>
  <c r="N65" i="21"/>
  <c r="L67" i="21"/>
  <c r="N69" i="21"/>
  <c r="N73" i="21"/>
  <c r="N91" i="21"/>
  <c r="N95" i="21"/>
  <c r="N99" i="21"/>
  <c r="N103" i="21"/>
  <c r="N117" i="21"/>
  <c r="N121" i="21"/>
  <c r="N125" i="21"/>
  <c r="N129" i="21"/>
  <c r="N143" i="21"/>
  <c r="N147" i="21"/>
  <c r="N151" i="21"/>
  <c r="N155" i="21"/>
  <c r="M10" i="14"/>
  <c r="M11" i="14"/>
  <c r="M13" i="14"/>
  <c r="M12" i="14"/>
  <c r="M8" i="14"/>
  <c r="Q1" i="14"/>
  <c r="O143" i="14"/>
  <c r="O147" i="14"/>
  <c r="O151" i="14"/>
  <c r="O155" i="14"/>
  <c r="O120" i="14"/>
  <c r="O124" i="14"/>
  <c r="O128" i="14"/>
  <c r="O116" i="14"/>
  <c r="O89" i="14"/>
  <c r="O93" i="14"/>
  <c r="O97" i="14"/>
  <c r="O101" i="14"/>
  <c r="O62" i="14"/>
  <c r="O66" i="14"/>
  <c r="O70" i="14"/>
  <c r="O74" i="14"/>
  <c r="O35" i="14"/>
  <c r="O39" i="14"/>
  <c r="O43" i="14"/>
  <c r="O47" i="14"/>
  <c r="O157" i="19" l="1"/>
  <c r="M157" i="19"/>
  <c r="L157" i="19" s="1"/>
  <c r="M156" i="19"/>
  <c r="L156" i="19" s="1"/>
  <c r="M155" i="19"/>
  <c r="L155" i="19" s="1"/>
  <c r="M154" i="19"/>
  <c r="M153" i="19"/>
  <c r="L153" i="19" s="1"/>
  <c r="M152" i="19"/>
  <c r="L152" i="19" s="1"/>
  <c r="M151" i="19"/>
  <c r="L151" i="19" s="1"/>
  <c r="M150" i="19"/>
  <c r="M149" i="19"/>
  <c r="L149" i="19" s="1"/>
  <c r="M148" i="19"/>
  <c r="L148" i="19" s="1"/>
  <c r="M147" i="19"/>
  <c r="L147" i="19" s="1"/>
  <c r="M146" i="19"/>
  <c r="M145" i="19"/>
  <c r="L145" i="19" s="1"/>
  <c r="M144" i="19"/>
  <c r="L144" i="19" s="1"/>
  <c r="M143" i="19"/>
  <c r="L143" i="19" s="1"/>
  <c r="C140" i="19"/>
  <c r="C139" i="19"/>
  <c r="A137" i="19"/>
  <c r="O130" i="19"/>
  <c r="M130" i="19"/>
  <c r="L130" i="19" s="1"/>
  <c r="M129" i="19"/>
  <c r="M128" i="19"/>
  <c r="L128" i="19" s="1"/>
  <c r="M127" i="19"/>
  <c r="L127" i="19" s="1"/>
  <c r="M126" i="19"/>
  <c r="L126" i="19" s="1"/>
  <c r="M125" i="19"/>
  <c r="M124" i="19"/>
  <c r="L124" i="19" s="1"/>
  <c r="M123" i="19"/>
  <c r="L123" i="19" s="1"/>
  <c r="M122" i="19"/>
  <c r="L122" i="19" s="1"/>
  <c r="M121" i="19"/>
  <c r="M120" i="19"/>
  <c r="L120" i="19" s="1"/>
  <c r="M119" i="19"/>
  <c r="L119" i="19" s="1"/>
  <c r="M118" i="19"/>
  <c r="L118" i="19" s="1"/>
  <c r="M117" i="19"/>
  <c r="M116" i="19"/>
  <c r="L116" i="19" s="1"/>
  <c r="C113" i="19"/>
  <c r="C112" i="19"/>
  <c r="A110" i="19"/>
  <c r="O103" i="19"/>
  <c r="M103" i="19"/>
  <c r="L103" i="19" s="1"/>
  <c r="M102" i="19"/>
  <c r="L102" i="19" s="1"/>
  <c r="M101" i="19"/>
  <c r="L101" i="19" s="1"/>
  <c r="M100" i="19"/>
  <c r="M99" i="19"/>
  <c r="L99" i="19" s="1"/>
  <c r="M98" i="19"/>
  <c r="L98" i="19" s="1"/>
  <c r="M97" i="19"/>
  <c r="L97" i="19" s="1"/>
  <c r="M96" i="19"/>
  <c r="M95" i="19"/>
  <c r="L95" i="19" s="1"/>
  <c r="M94" i="19"/>
  <c r="L94" i="19" s="1"/>
  <c r="M93" i="19"/>
  <c r="L93" i="19" s="1"/>
  <c r="M92" i="19"/>
  <c r="M91" i="19"/>
  <c r="L91" i="19" s="1"/>
  <c r="M90" i="19"/>
  <c r="L90" i="19" s="1"/>
  <c r="M89" i="19"/>
  <c r="L89" i="19" s="1"/>
  <c r="C86" i="19"/>
  <c r="C85" i="19"/>
  <c r="A83" i="19"/>
  <c r="O76" i="19"/>
  <c r="M76" i="19"/>
  <c r="L76" i="19" s="1"/>
  <c r="M75" i="19"/>
  <c r="M74" i="19"/>
  <c r="L74" i="19" s="1"/>
  <c r="M73" i="19"/>
  <c r="L73" i="19" s="1"/>
  <c r="M72" i="19"/>
  <c r="L72" i="19" s="1"/>
  <c r="M71" i="19"/>
  <c r="N70" i="19"/>
  <c r="M70" i="19"/>
  <c r="L70" i="19" s="1"/>
  <c r="M69" i="19"/>
  <c r="L69" i="19" s="1"/>
  <c r="M68" i="19"/>
  <c r="L68" i="19" s="1"/>
  <c r="M67" i="19"/>
  <c r="M66" i="19"/>
  <c r="L66" i="19" s="1"/>
  <c r="M65" i="19"/>
  <c r="L65" i="19" s="1"/>
  <c r="M64" i="19"/>
  <c r="L64" i="19" s="1"/>
  <c r="M63" i="19"/>
  <c r="M62" i="19"/>
  <c r="L62" i="19" s="1"/>
  <c r="C59" i="19"/>
  <c r="C58" i="19"/>
  <c r="A56" i="19"/>
  <c r="O49" i="19"/>
  <c r="M49" i="19"/>
  <c r="L49" i="19" s="1"/>
  <c r="M48" i="19"/>
  <c r="L48" i="19" s="1"/>
  <c r="M47" i="19"/>
  <c r="L47" i="19" s="1"/>
  <c r="M46" i="19"/>
  <c r="M45" i="19"/>
  <c r="L45" i="19" s="1"/>
  <c r="M44" i="19"/>
  <c r="L44" i="19" s="1"/>
  <c r="M43" i="19"/>
  <c r="L43" i="19" s="1"/>
  <c r="M42" i="19"/>
  <c r="M41" i="19"/>
  <c r="L41" i="19" s="1"/>
  <c r="M40" i="19"/>
  <c r="L40" i="19" s="1"/>
  <c r="M39" i="19"/>
  <c r="L39" i="19" s="1"/>
  <c r="M38" i="19"/>
  <c r="M37" i="19"/>
  <c r="L37" i="19" s="1"/>
  <c r="M36" i="19"/>
  <c r="L36" i="19" s="1"/>
  <c r="M35" i="19"/>
  <c r="L35" i="19" s="1"/>
  <c r="C32" i="19"/>
  <c r="C31" i="19"/>
  <c r="A29" i="19"/>
  <c r="K23" i="19"/>
  <c r="K50" i="19" s="1"/>
  <c r="M22" i="19"/>
  <c r="M21" i="19"/>
  <c r="L21" i="19" s="1"/>
  <c r="M20" i="19"/>
  <c r="L20" i="19" s="1"/>
  <c r="M19" i="19"/>
  <c r="L19" i="19" s="1"/>
  <c r="M18" i="19"/>
  <c r="M17" i="19"/>
  <c r="L17" i="19" s="1"/>
  <c r="M16" i="19"/>
  <c r="L16" i="19" s="1"/>
  <c r="M15" i="19"/>
  <c r="L15" i="19" s="1"/>
  <c r="M14" i="19"/>
  <c r="M13" i="19"/>
  <c r="L13" i="19" s="1"/>
  <c r="M12" i="19"/>
  <c r="L12" i="19" s="1"/>
  <c r="M11" i="19"/>
  <c r="L11" i="19" s="1"/>
  <c r="M10" i="19"/>
  <c r="M9" i="19"/>
  <c r="L9" i="19" s="1"/>
  <c r="M8" i="19"/>
  <c r="L8" i="19" s="1"/>
  <c r="C5" i="19"/>
  <c r="C4" i="19"/>
  <c r="A2" i="19"/>
  <c r="C140" i="14"/>
  <c r="C139" i="14"/>
  <c r="A137" i="14"/>
  <c r="C113" i="14"/>
  <c r="C112" i="14"/>
  <c r="A110" i="14"/>
  <c r="C86" i="14"/>
  <c r="C85" i="14"/>
  <c r="A83" i="14"/>
  <c r="C59" i="14"/>
  <c r="C58" i="14"/>
  <c r="A56" i="14"/>
  <c r="C32" i="14"/>
  <c r="C31" i="14"/>
  <c r="A29" i="14"/>
  <c r="K23" i="14"/>
  <c r="K50" i="14" s="1"/>
  <c r="K77" i="14" s="1"/>
  <c r="K104" i="14" s="1"/>
  <c r="K131" i="14" s="1"/>
  <c r="K158" i="14" s="1"/>
  <c r="G8" i="24" s="1"/>
  <c r="N43" i="19" l="1"/>
  <c r="N124" i="19"/>
  <c r="N13" i="19"/>
  <c r="N153" i="19"/>
  <c r="N9" i="19"/>
  <c r="N99" i="19"/>
  <c r="P1" i="19"/>
  <c r="N37" i="19"/>
  <c r="N74" i="19"/>
  <c r="N120" i="19"/>
  <c r="N17" i="19"/>
  <c r="N47" i="19"/>
  <c r="N62" i="19"/>
  <c r="N128" i="19"/>
  <c r="N21" i="19"/>
  <c r="N39" i="19"/>
  <c r="N45" i="19"/>
  <c r="N66" i="19"/>
  <c r="N91" i="19"/>
  <c r="N101" i="19"/>
  <c r="N116" i="19"/>
  <c r="N157" i="19"/>
  <c r="N149" i="19"/>
  <c r="N155" i="19"/>
  <c r="N145" i="19"/>
  <c r="N143" i="19"/>
  <c r="N146" i="19"/>
  <c r="L146" i="19"/>
  <c r="N151" i="19"/>
  <c r="N154" i="19"/>
  <c r="L154" i="19"/>
  <c r="N147" i="19"/>
  <c r="N150" i="19"/>
  <c r="L150" i="19"/>
  <c r="N118" i="19"/>
  <c r="N121" i="19"/>
  <c r="L121" i="19"/>
  <c r="N126" i="19"/>
  <c r="N129" i="19"/>
  <c r="L129" i="19"/>
  <c r="N117" i="19"/>
  <c r="L117" i="19"/>
  <c r="N122" i="19"/>
  <c r="N125" i="19"/>
  <c r="L125" i="19"/>
  <c r="N130" i="19"/>
  <c r="N95" i="19"/>
  <c r="N103" i="19"/>
  <c r="N93" i="19"/>
  <c r="N96" i="19"/>
  <c r="L96" i="19"/>
  <c r="N89" i="19"/>
  <c r="N92" i="19"/>
  <c r="L92" i="19"/>
  <c r="N97" i="19"/>
  <c r="N100" i="19"/>
  <c r="L100" i="19"/>
  <c r="N63" i="19"/>
  <c r="L63" i="19"/>
  <c r="N68" i="19"/>
  <c r="N71" i="19"/>
  <c r="L71" i="19"/>
  <c r="N76" i="19"/>
  <c r="N64" i="19"/>
  <c r="N67" i="19"/>
  <c r="L67" i="19"/>
  <c r="N72" i="19"/>
  <c r="N75" i="19"/>
  <c r="L75" i="19"/>
  <c r="N35" i="19"/>
  <c r="N38" i="19"/>
  <c r="L38" i="19"/>
  <c r="N46" i="19"/>
  <c r="L46" i="19"/>
  <c r="N41" i="19"/>
  <c r="N49" i="19"/>
  <c r="N42" i="19"/>
  <c r="L42" i="19"/>
  <c r="N10" i="19"/>
  <c r="L10" i="19"/>
  <c r="N15" i="19"/>
  <c r="N18" i="19"/>
  <c r="L18" i="19"/>
  <c r="N11" i="19"/>
  <c r="N14" i="19"/>
  <c r="L14" i="19"/>
  <c r="N19" i="19"/>
  <c r="N22" i="19"/>
  <c r="L22" i="19"/>
  <c r="K77" i="19"/>
  <c r="K104" i="19" s="1"/>
  <c r="K131" i="19" s="1"/>
  <c r="K158" i="19" s="1"/>
  <c r="N8" i="19"/>
  <c r="N12" i="19"/>
  <c r="N16" i="19"/>
  <c r="N20" i="19"/>
  <c r="N36" i="19"/>
  <c r="N40" i="19"/>
  <c r="N44" i="19"/>
  <c r="N48" i="19"/>
  <c r="N65" i="19"/>
  <c r="N69" i="19"/>
  <c r="N73" i="19"/>
  <c r="N90" i="19"/>
  <c r="N94" i="19"/>
  <c r="N98" i="19"/>
  <c r="N102" i="19"/>
  <c r="N119" i="19"/>
  <c r="N123" i="19"/>
  <c r="N127" i="19"/>
  <c r="N144" i="19"/>
  <c r="N148" i="19"/>
  <c r="N152" i="19"/>
  <c r="N156" i="19"/>
  <c r="A92" i="15"/>
  <c r="A62" i="15"/>
  <c r="A32" i="15"/>
  <c r="K112" i="15"/>
  <c r="J112" i="15" s="1"/>
  <c r="K111" i="15"/>
  <c r="K110" i="15"/>
  <c r="K109" i="15"/>
  <c r="J109" i="15" s="1"/>
  <c r="K108" i="15"/>
  <c r="J108" i="15" s="1"/>
  <c r="K107" i="15"/>
  <c r="K106" i="15"/>
  <c r="K105" i="15"/>
  <c r="J105" i="15" s="1"/>
  <c r="K104" i="15"/>
  <c r="J104" i="15" s="1"/>
  <c r="K103" i="15"/>
  <c r="K102" i="15"/>
  <c r="J102" i="15" s="1"/>
  <c r="K101" i="15"/>
  <c r="J101" i="15" s="1"/>
  <c r="K100" i="15"/>
  <c r="J100" i="15" s="1"/>
  <c r="K99" i="15"/>
  <c r="K98" i="15"/>
  <c r="J98" i="15" s="1"/>
  <c r="C95" i="15"/>
  <c r="C94" i="15"/>
  <c r="K82" i="15"/>
  <c r="J82" i="15" s="1"/>
  <c r="K81" i="15"/>
  <c r="K80" i="15"/>
  <c r="K79" i="15"/>
  <c r="J79" i="15" s="1"/>
  <c r="K78" i="15"/>
  <c r="J78" i="15" s="1"/>
  <c r="K77" i="15"/>
  <c r="K76" i="15"/>
  <c r="K75" i="15"/>
  <c r="J75" i="15" s="1"/>
  <c r="K74" i="15"/>
  <c r="J74" i="15" s="1"/>
  <c r="K73" i="15"/>
  <c r="K72" i="15"/>
  <c r="K71" i="15"/>
  <c r="J71" i="15" s="1"/>
  <c r="K70" i="15"/>
  <c r="J70" i="15" s="1"/>
  <c r="K69" i="15"/>
  <c r="K68" i="15"/>
  <c r="C65" i="15"/>
  <c r="C64" i="15"/>
  <c r="K52" i="15"/>
  <c r="J52" i="15" s="1"/>
  <c r="K51" i="15"/>
  <c r="K50" i="15"/>
  <c r="K49" i="15"/>
  <c r="J49" i="15" s="1"/>
  <c r="K48" i="15"/>
  <c r="J48" i="15" s="1"/>
  <c r="K47" i="15"/>
  <c r="K46" i="15"/>
  <c r="K45" i="15"/>
  <c r="J45" i="15" s="1"/>
  <c r="K44" i="15"/>
  <c r="J44" i="15" s="1"/>
  <c r="K43" i="15"/>
  <c r="K42" i="15"/>
  <c r="K41" i="15"/>
  <c r="J41" i="15" s="1"/>
  <c r="K40" i="15"/>
  <c r="J40" i="15" s="1"/>
  <c r="K39" i="15"/>
  <c r="K38" i="15"/>
  <c r="C35" i="15"/>
  <c r="C34" i="15"/>
  <c r="I23" i="15"/>
  <c r="I53" i="15" s="1"/>
  <c r="I83" i="15" s="1"/>
  <c r="I113" i="15" s="1"/>
  <c r="H9" i="24" s="1"/>
  <c r="N17" i="27"/>
  <c r="N18" i="27"/>
  <c r="N19" i="27"/>
  <c r="N20" i="27"/>
  <c r="N21" i="27"/>
  <c r="N22" i="27"/>
  <c r="N23" i="27"/>
  <c r="E8" i="27"/>
  <c r="E9" i="27"/>
  <c r="E10" i="27"/>
  <c r="E11" i="27"/>
  <c r="E12" i="27"/>
  <c r="E13" i="27"/>
  <c r="E14" i="27"/>
  <c r="E15" i="27"/>
  <c r="E16" i="27"/>
  <c r="E17" i="27"/>
  <c r="E23" i="27"/>
  <c r="E24" i="27"/>
  <c r="E25" i="27"/>
  <c r="E26" i="27"/>
  <c r="E27" i="27"/>
  <c r="L45" i="15" l="1"/>
  <c r="L75" i="15"/>
  <c r="M158" i="19"/>
  <c r="H10" i="24"/>
  <c r="L103" i="15"/>
  <c r="J103" i="15"/>
  <c r="L110" i="15"/>
  <c r="J110" i="15"/>
  <c r="L111" i="15"/>
  <c r="J111" i="15"/>
  <c r="L107" i="15"/>
  <c r="J107" i="15"/>
  <c r="L98" i="15"/>
  <c r="L99" i="15"/>
  <c r="J99" i="15"/>
  <c r="L102" i="15"/>
  <c r="L106" i="15"/>
  <c r="J106" i="15"/>
  <c r="L109" i="15"/>
  <c r="L77" i="15"/>
  <c r="J77" i="15"/>
  <c r="L80" i="15"/>
  <c r="J80" i="15"/>
  <c r="L68" i="15"/>
  <c r="J68" i="15"/>
  <c r="L71" i="15"/>
  <c r="L81" i="15"/>
  <c r="J81" i="15"/>
  <c r="L72" i="15"/>
  <c r="J72" i="15"/>
  <c r="L69" i="15"/>
  <c r="J69" i="15"/>
  <c r="L73" i="15"/>
  <c r="J73" i="15"/>
  <c r="L76" i="15"/>
  <c r="J76" i="15"/>
  <c r="L79" i="15"/>
  <c r="L47" i="15"/>
  <c r="J47" i="15"/>
  <c r="L38" i="15"/>
  <c r="J38" i="15"/>
  <c r="L41" i="15"/>
  <c r="L51" i="15"/>
  <c r="J51" i="15"/>
  <c r="L39" i="15"/>
  <c r="J39" i="15"/>
  <c r="L50" i="15"/>
  <c r="J50" i="15"/>
  <c r="L42" i="15"/>
  <c r="J42" i="15"/>
  <c r="L43" i="15"/>
  <c r="J43" i="15"/>
  <c r="L46" i="15"/>
  <c r="J46" i="15"/>
  <c r="L49" i="15"/>
  <c r="L105" i="15"/>
  <c r="L101" i="15"/>
  <c r="L100" i="15"/>
  <c r="L104" i="15"/>
  <c r="L108" i="15"/>
  <c r="L112" i="15"/>
  <c r="L70" i="15"/>
  <c r="L74" i="15"/>
  <c r="L78" i="15"/>
  <c r="L82" i="15"/>
  <c r="L40" i="15"/>
  <c r="L44" i="15"/>
  <c r="L48" i="15"/>
  <c r="L52" i="15"/>
  <c r="E21" i="2"/>
  <c r="C18" i="2" l="1"/>
  <c r="C25" i="2"/>
  <c r="C26" i="2"/>
  <c r="A14" i="2"/>
  <c r="F1" i="1" l="1"/>
  <c r="O9" i="27" l="1"/>
  <c r="O10" i="27"/>
  <c r="O11" i="27"/>
  <c r="O12" i="27"/>
  <c r="O13" i="27"/>
  <c r="O14" i="27"/>
  <c r="O15" i="27"/>
  <c r="O16" i="27"/>
  <c r="O17" i="27"/>
  <c r="O23" i="27"/>
  <c r="O24" i="27"/>
  <c r="O25" i="27"/>
  <c r="O26" i="27"/>
  <c r="O27" i="27"/>
  <c r="O8" i="27"/>
  <c r="N9" i="27"/>
  <c r="N10" i="27"/>
  <c r="N11" i="27"/>
  <c r="N12" i="27"/>
  <c r="N13" i="27"/>
  <c r="N14" i="27"/>
  <c r="N15" i="27"/>
  <c r="N16" i="27"/>
  <c r="N24" i="27"/>
  <c r="N25" i="27"/>
  <c r="N26" i="27"/>
  <c r="N27" i="27"/>
  <c r="N8" i="27"/>
  <c r="N28" i="27" l="1"/>
  <c r="B5" i="27"/>
  <c r="B4" i="27"/>
  <c r="A2" i="27"/>
  <c r="K9" i="15"/>
  <c r="J9" i="15" s="1"/>
  <c r="K10" i="15"/>
  <c r="J10" i="15" s="1"/>
  <c r="K11" i="15"/>
  <c r="J11" i="15" s="1"/>
  <c r="K12" i="15"/>
  <c r="J12" i="15" s="1"/>
  <c r="K13" i="15"/>
  <c r="J13" i="15" s="1"/>
  <c r="K14" i="15"/>
  <c r="J14" i="15" s="1"/>
  <c r="K15" i="15"/>
  <c r="J15" i="15" s="1"/>
  <c r="K16" i="15"/>
  <c r="J16" i="15" s="1"/>
  <c r="K17" i="15"/>
  <c r="J17" i="15" s="1"/>
  <c r="K18" i="15"/>
  <c r="J18" i="15" s="1"/>
  <c r="K19" i="15"/>
  <c r="J19" i="15" s="1"/>
  <c r="K20" i="15"/>
  <c r="J20" i="15" s="1"/>
  <c r="K21" i="15"/>
  <c r="J21" i="15" s="1"/>
  <c r="K22" i="15"/>
  <c r="J22" i="15" s="1"/>
  <c r="K8" i="15"/>
  <c r="J8" i="15" s="1"/>
  <c r="G12" i="24" l="1"/>
  <c r="A2" i="14" l="1"/>
  <c r="C4" i="14"/>
  <c r="C5" i="14"/>
  <c r="L23" i="14"/>
  <c r="L50" i="14" l="1"/>
  <c r="L77" i="14" s="1"/>
  <c r="L104" i="14" s="1"/>
  <c r="L131" i="14" s="1"/>
  <c r="L158" i="14" s="1"/>
  <c r="H8" i="24" s="1"/>
  <c r="H14" i="24" s="1"/>
  <c r="L9" i="12"/>
  <c r="L10" i="12"/>
  <c r="L11" i="12"/>
  <c r="L12" i="12"/>
  <c r="L13" i="12"/>
  <c r="L14" i="12"/>
  <c r="L15" i="12"/>
  <c r="L16" i="12"/>
  <c r="L17" i="12"/>
  <c r="L18" i="12"/>
  <c r="L19" i="12"/>
  <c r="L20" i="12"/>
  <c r="L21" i="12"/>
  <c r="L22" i="12"/>
  <c r="L23" i="12"/>
  <c r="L24" i="12"/>
  <c r="L25" i="12"/>
  <c r="L26" i="12"/>
  <c r="L27" i="12"/>
  <c r="L28" i="12"/>
  <c r="B2" i="24" l="1"/>
  <c r="A2" i="15"/>
  <c r="A2" i="12" l="1"/>
  <c r="D7" i="1" l="1"/>
  <c r="E7" i="1" l="1"/>
  <c r="D8" i="1" s="1"/>
  <c r="E8" i="1" s="1"/>
  <c r="D9" i="1" l="1"/>
  <c r="E9" i="1" s="1"/>
  <c r="D10" i="1" l="1"/>
  <c r="I2" i="1"/>
  <c r="J2" i="1"/>
  <c r="M7" i="27" l="1"/>
  <c r="I7" i="27"/>
  <c r="L7" i="27"/>
  <c r="H7" i="27"/>
  <c r="K7" i="27"/>
  <c r="J7" i="27"/>
  <c r="E10" i="1"/>
  <c r="N1" i="1"/>
  <c r="L11" i="15" l="1"/>
  <c r="L14" i="15"/>
  <c r="L15" i="15"/>
  <c r="L18" i="15"/>
  <c r="L19" i="15"/>
  <c r="L22" i="15"/>
  <c r="L8" i="15"/>
  <c r="L20" i="15" l="1"/>
  <c r="L16" i="15"/>
  <c r="L10" i="15"/>
  <c r="L12" i="15"/>
  <c r="L21" i="15"/>
  <c r="L17" i="15"/>
  <c r="L13" i="15"/>
  <c r="L9" i="15"/>
  <c r="C6" i="12" l="1"/>
  <c r="C5" i="24" l="1"/>
  <c r="C4" i="24"/>
  <c r="H23" i="15" l="1"/>
  <c r="H53" i="15" s="1"/>
  <c r="H83" i="15" s="1"/>
  <c r="H113" i="15" s="1"/>
  <c r="G9" i="24" s="1"/>
  <c r="C5" i="15"/>
  <c r="C4" i="15"/>
  <c r="G10" i="24" l="1"/>
  <c r="J11" i="12" l="1"/>
  <c r="J12" i="12"/>
  <c r="J13" i="12"/>
  <c r="J14" i="12"/>
  <c r="J15" i="12"/>
  <c r="J16" i="12"/>
  <c r="J17" i="12"/>
  <c r="J18" i="12"/>
  <c r="J19" i="12"/>
  <c r="J20" i="12"/>
  <c r="J21" i="12"/>
  <c r="J22" i="12"/>
  <c r="J23" i="12"/>
  <c r="J24" i="12"/>
  <c r="J25" i="12"/>
  <c r="J26" i="12"/>
  <c r="J27" i="12"/>
  <c r="J28" i="12"/>
  <c r="J10" i="12"/>
  <c r="J9" i="12"/>
  <c r="C10" i="12"/>
  <c r="C11" i="12"/>
  <c r="C12" i="12"/>
  <c r="C13" i="12"/>
  <c r="C14" i="12"/>
  <c r="C15" i="12"/>
  <c r="C16" i="12"/>
  <c r="C17" i="12"/>
  <c r="C18" i="12"/>
  <c r="C19" i="12"/>
  <c r="C20" i="12"/>
  <c r="C21" i="12"/>
  <c r="C22" i="12"/>
  <c r="C23" i="12"/>
  <c r="C24" i="12"/>
  <c r="C25" i="12"/>
  <c r="C26" i="12"/>
  <c r="C27" i="12"/>
  <c r="C28" i="12"/>
  <c r="C9" i="12"/>
  <c r="B28" i="12"/>
  <c r="B27" i="12"/>
  <c r="B26" i="12"/>
  <c r="B25" i="12"/>
  <c r="B24" i="12"/>
  <c r="B23" i="12"/>
  <c r="B22" i="12"/>
  <c r="B21" i="12"/>
  <c r="B20" i="12"/>
  <c r="B19" i="12"/>
  <c r="B18" i="12"/>
  <c r="B17" i="12"/>
  <c r="B16" i="12"/>
  <c r="B15" i="12"/>
  <c r="B14" i="12"/>
  <c r="B13" i="12"/>
  <c r="B12" i="12"/>
  <c r="B11" i="12"/>
  <c r="B10" i="12"/>
  <c r="B9" i="12"/>
  <c r="C5" i="12"/>
  <c r="C4" i="12"/>
  <c r="K11" i="12" l="1"/>
  <c r="K15" i="12"/>
  <c r="K19" i="12"/>
  <c r="K23" i="12"/>
  <c r="K27" i="12"/>
  <c r="K12" i="12"/>
  <c r="K16" i="12"/>
  <c r="K20" i="12"/>
  <c r="K24" i="12"/>
  <c r="K28" i="12"/>
  <c r="K14" i="12"/>
  <c r="K22" i="12"/>
  <c r="K13" i="12"/>
  <c r="K17" i="12"/>
  <c r="K21" i="12"/>
  <c r="K25" i="12"/>
  <c r="K9" i="12"/>
  <c r="K10" i="12"/>
  <c r="K18" i="12"/>
  <c r="K26" i="12"/>
  <c r="R1" i="12" l="1"/>
  <c r="N17" i="12" l="1"/>
  <c r="O17" i="12" s="1"/>
  <c r="N24" i="12"/>
  <c r="O24" i="12" s="1"/>
  <c r="N15" i="12"/>
  <c r="O15" i="12" s="1"/>
  <c r="N22" i="12"/>
  <c r="O22" i="12" s="1"/>
  <c r="N26" i="12"/>
  <c r="O26" i="12" s="1"/>
  <c r="N25" i="12"/>
  <c r="O25" i="12" s="1"/>
  <c r="N28" i="12"/>
  <c r="O28" i="12" s="1"/>
  <c r="N27" i="12"/>
  <c r="O27" i="12" s="1"/>
  <c r="N11" i="12"/>
  <c r="O11" i="12" s="1"/>
  <c r="N10" i="12"/>
  <c r="O10" i="12" s="1"/>
  <c r="N20" i="12"/>
  <c r="O20" i="12" s="1"/>
  <c r="N14" i="12"/>
  <c r="O14" i="12" s="1"/>
  <c r="N16" i="12"/>
  <c r="O16" i="12" s="1"/>
  <c r="N23" i="12"/>
  <c r="O23" i="12" s="1"/>
  <c r="N12" i="12"/>
  <c r="O12" i="12" s="1"/>
  <c r="N13" i="12"/>
  <c r="O13" i="12" s="1"/>
  <c r="N21" i="12"/>
  <c r="O21" i="12" s="1"/>
  <c r="N18" i="12"/>
  <c r="O18" i="12" s="1"/>
  <c r="N19" i="12"/>
  <c r="O19" i="12" s="1"/>
  <c r="N9" i="12" l="1"/>
  <c r="O9" i="12" s="1"/>
  <c r="G14" i="24" l="1"/>
</calcChain>
</file>

<file path=xl/sharedStrings.xml><?xml version="1.0" encoding="utf-8"?>
<sst xmlns="http://schemas.openxmlformats.org/spreadsheetml/2006/main" count="673" uniqueCount="156">
  <si>
    <t>PROJE BİLGİLERİ</t>
  </si>
  <si>
    <t>Proje No</t>
  </si>
  <si>
    <t>Proje Başvuru Tarihi</t>
  </si>
  <si>
    <t>Destek Başlangıç Tarihi</t>
  </si>
  <si>
    <t>Destek Bitiş Tarihi</t>
  </si>
  <si>
    <t>Sıra No</t>
  </si>
  <si>
    <t>Adı Soyadı</t>
  </si>
  <si>
    <t>Proje Adı</t>
  </si>
  <si>
    <t>TÜBİTAK</t>
  </si>
  <si>
    <t>PROJE NUMARASI</t>
  </si>
  <si>
    <t>:</t>
  </si>
  <si>
    <t>PROJE YÜRÜTÜCÜSÜ</t>
  </si>
  <si>
    <t>KURULUŞ ADI</t>
  </si>
  <si>
    <t>ADRES</t>
  </si>
  <si>
    <t>TELEFON</t>
  </si>
  <si>
    <t>FAX</t>
  </si>
  <si>
    <t>E-POSTA</t>
  </si>
  <si>
    <t>PROJE DESTEK BAŞLAMA TARİHİ</t>
  </si>
  <si>
    <t>PROJE DESTEK BİTİŞ TARİHİ</t>
  </si>
  <si>
    <t>İÇİNDEKİLER</t>
  </si>
  <si>
    <t>1.Taahhütname</t>
  </si>
  <si>
    <t>Tarih</t>
  </si>
  <si>
    <t>____/____/________</t>
  </si>
  <si>
    <t>Kuruluş Yetkilisi</t>
  </si>
  <si>
    <t>Kaşe-İmza</t>
  </si>
  <si>
    <t>Adı/Soyadı</t>
  </si>
  <si>
    <t>TOPLAM</t>
  </si>
  <si>
    <t>İLGİLİ DÖNEMDE EĞİTİM DURUMUNA GÖRE UYGULANACAK PERSONEL ORTALAMA AYLIK MALİYET FORMU</t>
  </si>
  <si>
    <t>Eğitim Durumu</t>
  </si>
  <si>
    <t>Lise ve altı</t>
  </si>
  <si>
    <t>Ön Lisans</t>
  </si>
  <si>
    <t>Lisans</t>
  </si>
  <si>
    <t>Yüksek Lisans</t>
  </si>
  <si>
    <t>Doktora</t>
  </si>
  <si>
    <t>Lisans Mezuniyet Tarihi (*)</t>
  </si>
  <si>
    <t xml:space="preserve">İlgili Dönemde Uygulanacak Personel Ortalama Aylık Maliyeti (TL) (**)  </t>
  </si>
  <si>
    <t>T.C. Kimlik No</t>
  </si>
  <si>
    <t xml:space="preserve"> (*) Bu alan lisans diplomasına sahip (lisans, yüksek lisans ve doktora dereceli) tüm personel için doldurulacaktır.</t>
  </si>
  <si>
    <t>Bu formda beyan edilen proje personeline ilişkin özlük bilgilerinin gerçeği yansıttığını, ilgili personel maliyet tutarlarının ve hesaplamalarının doğru olduğunu taahhüt ederiz.</t>
  </si>
  <si>
    <t xml:space="preserve">(**) Bu alana [c] ve [d]’deki değerlerden küçük olan yazılacaktır. Bu alana yazılan değer, G011 formunda Ortalama Aylık Maliyet sütununa aktarılarak dönem içinde desteğe esas alınır. </t>
  </si>
  <si>
    <t>İlgili Dönemde Geçerli Brüt Asgari Ücret
[a]</t>
  </si>
  <si>
    <t>Brüt Asgari Ücret Katları
[b]</t>
  </si>
  <si>
    <t xml:space="preserve"> Eğitim Durumuna Göre Personel Ortalama Aylık Maliyeti Üst Limiti 
[c = axb]</t>
  </si>
  <si>
    <t xml:space="preserve"> Personelin G011-B Formunda Hesaplanan Ortalama Aylık Maliyeti (TL)
[d]</t>
  </si>
  <si>
    <t>Lisans Mezuniyet Tarihi ile Proje Başvuru Tarihi Arasında Geçen Ay Sayısı(*)</t>
  </si>
  <si>
    <t>G011-C</t>
  </si>
  <si>
    <t>SEYAHAT GİDERLERİ FORMU</t>
  </si>
  <si>
    <t>G012</t>
  </si>
  <si>
    <t>M12 Formundaki Sıra No</t>
  </si>
  <si>
    <t>Belge Tarihi</t>
  </si>
  <si>
    <t>Belge Numarası</t>
  </si>
  <si>
    <t>Ödenen Tutar</t>
  </si>
  <si>
    <t xml:space="preserve">Gidilen Yer </t>
  </si>
  <si>
    <t>Seyahatin Proje İle İlgisi</t>
  </si>
  <si>
    <t>KDV DAHİL</t>
  </si>
  <si>
    <t>ALET / TEÇHİZAT /  YAZILIM / YAYIN GİDERLERİ FORMU</t>
  </si>
  <si>
    <t>G013</t>
  </si>
  <si>
    <t>M13 Formundaki Sıra No</t>
  </si>
  <si>
    <t>Alet/Teçhizat/Yazılım/Yayın Adı</t>
  </si>
  <si>
    <t>Adet</t>
  </si>
  <si>
    <t>Yaptırılan İş**</t>
  </si>
  <si>
    <t>Yaptırılan İşin Açıklaması ve Firma Dışında Yaptırılma Nedenleri</t>
  </si>
  <si>
    <t>Kuruluş Adı (Üniversite ise, Bölüm, Akademisyen Unvan ve Adı)</t>
  </si>
  <si>
    <t>HİZMET ALIMLARI GİDER FORMU</t>
  </si>
  <si>
    <t>M015 Formundaki Sıra No</t>
  </si>
  <si>
    <t xml:space="preserve">Kuruluş Türü* </t>
  </si>
  <si>
    <t>G015-A (YURTİÇİ)</t>
  </si>
  <si>
    <t>G015-B (YURTDIŞI)</t>
  </si>
  <si>
    <t>PROJE DÖNEMSEL TOPLAM GİDERLER TABLOSU</t>
  </si>
  <si>
    <t>G020</t>
  </si>
  <si>
    <t>GİDER KALEMLERİ</t>
  </si>
  <si>
    <t>Dönem Gideri (TL)</t>
  </si>
  <si>
    <t>Seyahat Giderleri (G012)</t>
  </si>
  <si>
    <t>Alet/Teçhizat/Yazılım/Yayın Giderleri (G013)</t>
  </si>
  <si>
    <t>Yurtiçi</t>
  </si>
  <si>
    <t>Yurtdışı</t>
  </si>
  <si>
    <t>Hizmet Alım Giderleri (G015)</t>
  </si>
  <si>
    <t>Projedeki Görevi / Unvanı</t>
  </si>
  <si>
    <t>GENEL TOPLAM</t>
  </si>
  <si>
    <t>SÜRÜM 01.00</t>
  </si>
  <si>
    <t>GİDER FORMLARI</t>
  </si>
  <si>
    <t>TEKNOLOJİ VE YENİLİK DESTEK PROGRAMLARI BAŞKANLIĞI</t>
  </si>
  <si>
    <t>T.C. Kimlik No/ Pasaport No</t>
  </si>
  <si>
    <t xml:space="preserve">Bu formda beyan edilen harcama ve giderlere ilişkin mali raporda tevsik edici belgelerin ve ödeme belgelerinin bulunduğunu ve bu belgelerin kuruluşumuzda saklandığını kabul ve taahhüt ederiz. </t>
  </si>
  <si>
    <t>1. Dönem Tarih Aralığı</t>
  </si>
  <si>
    <t>2. Dönem Tarih Aralığı</t>
  </si>
  <si>
    <t>3. Dönem Tarih Aralığı</t>
  </si>
  <si>
    <t>MALİ RAPOR DÖNEMİ</t>
  </si>
  <si>
    <t>OCAK</t>
  </si>
  <si>
    <t>ŞUBAT</t>
  </si>
  <si>
    <t>MART</t>
  </si>
  <si>
    <t>NİSAN</t>
  </si>
  <si>
    <t>MAYIS</t>
  </si>
  <si>
    <t>HAZİRAN</t>
  </si>
  <si>
    <t>TEMMUZ</t>
  </si>
  <si>
    <t>AĞUSTOS</t>
  </si>
  <si>
    <t>EYLÜL</t>
  </si>
  <si>
    <t>EKİM</t>
  </si>
  <si>
    <t>KASIM</t>
  </si>
  <si>
    <t>ARALIK</t>
  </si>
  <si>
    <t>&lt;&lt;== Mali rapor hazırlamak istediğiniz dönemi seçiniz</t>
  </si>
  <si>
    <t>4. Dönem Tarih Aralığı</t>
  </si>
  <si>
    <t>Ekonomik Kod</t>
  </si>
  <si>
    <t>06.1.2.02 Bilgisayar Alımları</t>
  </si>
  <si>
    <t>06.1.2.03 Tıbbi Cihaz Alımları</t>
  </si>
  <si>
    <t>06.1.2.04 Laboratuar Cihazı Alımları</t>
  </si>
  <si>
    <t>06.1.2.90 Diğer Makine Teçhizat Alımları</t>
  </si>
  <si>
    <t>06.1.3.02 Atölye Gereçleri Alımları</t>
  </si>
  <si>
    <t>06.1.3.03 Tıbbi Gereçler Alımları</t>
  </si>
  <si>
    <t>06.1.3.04 Laboratuar Gereçleri Alımları</t>
  </si>
  <si>
    <t>06.1.3.05 Zirai Gereç Alımları</t>
  </si>
  <si>
    <t>06.1.6.01 Basılı Yayın Alımları</t>
  </si>
  <si>
    <t>06.1.6.03 Optik Yayın Alımları</t>
  </si>
  <si>
    <t>06.1.6.90 Diğer Yayın Alımları</t>
  </si>
  <si>
    <t>06.3.1.01 Bilgisayar Yazılımı Alımları</t>
  </si>
  <si>
    <t xml:space="preserve">03.5.1.02 Araştırma Geliştirme Giderleri </t>
  </si>
  <si>
    <t xml:space="preserve">03.5.1.03 Bilgisayar Hizmeti Alımları  (Yazılım ve Donanım Hariç) </t>
  </si>
  <si>
    <t xml:space="preserve">03.5.1.90 Diğer Müşavir Firma ve Kişilere Ödemeler </t>
  </si>
  <si>
    <t xml:space="preserve">03.5.2.03 Bilgiye Abonelik Giderleri    </t>
  </si>
  <si>
    <t xml:space="preserve">03.5.5.10 Bilgisayar ve Bilgisayar Sistemleri ve Yazılımları Kiralaması Giderleri </t>
  </si>
  <si>
    <t xml:space="preserve">03.5.5.90 Diğer Kiralama Giderleri </t>
  </si>
  <si>
    <t xml:space="preserve">03.5.9.90 Diğer Hizmet Alımları </t>
  </si>
  <si>
    <t xml:space="preserve">03.7.3.02 Makine Teçhizat Bakım ve Onarım Giderleri </t>
  </si>
  <si>
    <t xml:space="preserve">03.7.3.02 Diğer Bakım ve Onarım Giderleri </t>
  </si>
  <si>
    <t>*KOBİ, Büyük firma, Üniversite, Konferans/Fuar (Birini Seçiniz)
**MM Rapor Hazırlama, Proje Yazım Hizmeti, Eğitim, Konferans/Fuar, İşçilik, Ara Mamül Üretimi, Kalıp Tasarım ve Üretimi, (Birini Seçiniz)</t>
  </si>
  <si>
    <t xml:space="preserve">Proje No </t>
  </si>
  <si>
    <t xml:space="preserve">Proje Adı                                                                                                               </t>
  </si>
  <si>
    <t>Projede Göreve Başlama Tarihi</t>
  </si>
  <si>
    <t>Projeden Ayrılma Tarihi</t>
  </si>
  <si>
    <t xml:space="preserve">   </t>
  </si>
  <si>
    <t>Ödenen Tutarlar</t>
  </si>
  <si>
    <t>Projedeki Görevi</t>
  </si>
  <si>
    <t>Kabul Edilen Aylık PTİ</t>
  </si>
  <si>
    <t>G018</t>
  </si>
  <si>
    <t>PROJE TEŞVİK İKRAMİYESİ FORMU</t>
  </si>
  <si>
    <t>Proje Teşvik İkramiyesi (G018)</t>
  </si>
  <si>
    <t>TAAHHÜTNAME</t>
  </si>
  <si>
    <r>
      <t xml:space="preserve">Kurumunuz, </t>
    </r>
    <r>
      <rPr>
        <b/>
        <sz val="20"/>
        <color rgb="FFFF0000"/>
        <rFont val="Calibri"/>
        <family val="2"/>
        <charset val="162"/>
        <scheme val="minor"/>
      </rPr>
      <t>Vakıf Yükseköğretim Kurumu</t>
    </r>
    <r>
      <rPr>
        <b/>
        <sz val="20"/>
        <color theme="1"/>
        <rFont val="Calibri"/>
        <family val="2"/>
        <charset val="162"/>
        <scheme val="minor"/>
      </rPr>
      <t xml:space="preserve"> ise bu Taahhütname kurumunuz tarafından mevzuata uygun olarak imzalanarak TÜBİTAK'a gönderilecektir.</t>
    </r>
  </si>
  <si>
    <t>Genel Giderler</t>
  </si>
  <si>
    <t>KDV HARİÇ</t>
  </si>
  <si>
    <t>1601 – Tübitak Yenilik Ve Girişimcilik Alanlarında Kapasite Artırılmasına Yönelik Destek Programı</t>
  </si>
  <si>
    <t>Katip Çelebi-Newton Fonu Sanayi-Akademi Ortaklığı Programı (Industry-Academy Partnership Programme-IAPP) Çağrısı</t>
  </si>
  <si>
    <t>Dönem Toplamı (TL)</t>
  </si>
  <si>
    <t>2.Seyahat Giderleri Formu (G012)</t>
  </si>
  <si>
    <t>3.Alet/Teçhizat/Yazılım/Yayın Giderleri Formu (G013)</t>
  </si>
  <si>
    <t>4.Hizmet Alımları Gider Formu (G015)</t>
  </si>
  <si>
    <t>5.Proje Teşvik İkramiyesi Formu (G018)</t>
  </si>
  <si>
    <t>6.Proje Dönemsel Toplam Giderler Tablosu (G020)</t>
  </si>
  <si>
    <t>Ulaşım Çeşidi*</t>
  </si>
  <si>
    <t>03.3.1.01 Yurtiçi Geçici Görev Yollukları</t>
  </si>
  <si>
    <t>03.3.3.01 Yurtdışı Geçici Görev Yollukları</t>
  </si>
  <si>
    <t>* Ulaşım (Uçak), Ulaşım (Tren), Ulaşım (Otobüs) ve Ulaşım (Gemi) olarak ayrı ayrı belirtilecektir.</t>
  </si>
  <si>
    <t xml:space="preserve">Proje kapsamında yapılan harcama ve giderlere ilişkin kuruluşumuz tarafından dönemsel olarak projenin Uygulama Esasları ve Mali Rapor Hazırlama Kılavuzu’nda belirtilen usul ve esaslara göre eksiksiz iki (2) nüsha Mali Rapor ve üç (3)  nüsha Gider Formları düzenlenmiştir.
Gider Formlarında yer alan harcama ve giderlerle ilgili olarak 213 sayılı Vergi Usul Kanunu, 4857 sayılı İş Kanunu, 5510 sayılı Sosyal Sigortalar ve Genel Sağlık Sigortası Kanunu) ve ilgili diğer kanunlarda belirtilen belgelerin (fatura ve fatura yerine geçen vesikalar, ücret bordroları, ödeme belgeleri, beyanname, bildirge vb.) ile proje çalışanları ile ilgili diğer yükümlülükler kapsamındaki (yabancılar için çalışma izni, kamu personeli için ilgili kurum/kuruluştan alınan izin, vb.) belgeler Mali Raporda bulunmaktadır.
Gider Formları ve Mali Raporun içerisinde yer alan tevsik edici belgeler ile diğer belgeler kuruluşu parasal tutarla sınırlandırılmayan en geniş şekilde temsil ve ilzama yetkili olan kişi/kişiler veya bu kişi/kişilerin TÜBİTAK nezdinde proje sözleşmesinin imzalanması dâhil her türlü işlemin yürütülmesine ilişkin kuruluşu TÜBİTAK’a karşı sorumlu kılacak biçimde usulüne uygun olarak yetkilendirdiği temsilci/temsilcileri tarafından imzalanmıştır.
Giderlere ilişkin ilgili kanunlar kapsamında yararlanılan teşvikler projenin Uygulama Esasları ve Mali Rapor Hazırlama Kılavuzu’na uygun olarak ilgili gider kalemlerinden düşürülmüştür. 
Gider Formlarında beyan edilen gider kalemleri ile tevsik edici belgelerdeki bilgiler uyumlu olup, Gider Formları ile TÜBİTAK’a sunduğumuz her türlü bilgi doğrudur.
Proje mali ve hukuki yönden projenin Uygulama Esasları ve Mali Rapor Hazırlama Kılavuzu’na uygun bir şekilde yürütülmektedir. 
Proje kapsamında yapılan faaliyetlerle ilgili harcama ve giderler projenin Uygulama Esasları ve Mali Rapor Hazırlama Kılavuzu’na uygun olarak TÜBİTAK’a beyan edilmiştir.
Gider Formları ile TÜBİTAK’a beyan edilen giderlerin ödemeleri projenin Uygulama Esasları ve Mali Rapor Hazırlama Kılavuzu’na uygun olarak yapılmıştır.
MM Rapor tarihine kadar ödemesi yapılmayan giderler TÜBİTAK’a beyan edilmemiştir. 
MM Raporu, Mali Rapor ve Gider Formlarının birer nüshası istenildiğinde ibraz edilmek üzere on (10) yıl süre ile muhafaza edilecektir.
Gider Formları ile TÜBİTAK’a beyan ettiğimiz giderler projenin Uygulama Esasları ve Mali Rapor Hazırlama Kılavuzu’na uygun olup, söz konusu giderlere ait yasal belge kopyaları Mali Rapor içerisinde bulunmakta ve mevzuata uygun olarak muhafaza edilmektedir. 
Yukarıda belirtilen hususlarla birlikte, ilgili döneme ait MM Raporunun son halini incelediğimizi, tarafımızdan basılı olarak gönderdiğimiz MM raporunda kapsam dışı bırakılan giderlerin kapsam dışı gerekçesini kabul ettiğimizi, bu giderlerle ilgili TÜBİTAK’a itiraz etmeyeceğimizi kabul ve taahhüt ederiz.
</t>
  </si>
  <si>
    <t>Gider Formları İmza Tarihi</t>
  </si>
  <si>
    <t>Gider Formlarını İmzalayacak Kuruluş Yetkilisi/Yetkililerinin Adı Soyadı</t>
  </si>
  <si>
    <t>KAŞE/İMZA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</si>
</sst>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d/mm/yyyy;@"/>
    <numFmt numFmtId="165" formatCode="#,##0.00_ ;\-#,##0.00\ "/>
  </numFmts>
  <fonts count="41" x14ac:knownFonts="1">
    <font>
      <sz val="11"/>
      <color theme="1"/>
      <name val="Calibri"/>
      <family val="2"/>
      <charset val="162"/>
      <scheme val="minor"/>
    </font>
    <font>
      <b/>
      <sz val="11"/>
      <color theme="1"/>
      <name val="Calibri"/>
      <family val="2"/>
      <charset val="162"/>
      <scheme val="minor"/>
    </font>
    <font>
      <b/>
      <sz val="26"/>
      <color theme="1"/>
      <name val="Calibri"/>
      <family val="2"/>
      <charset val="162"/>
      <scheme val="minor"/>
    </font>
    <font>
      <sz val="11"/>
      <color rgb="FF000000"/>
      <name val="Calibri"/>
      <family val="2"/>
      <charset val="162"/>
    </font>
    <font>
      <sz val="11"/>
      <color theme="1"/>
      <name val="Calibri"/>
      <family val="2"/>
      <charset val="162"/>
      <scheme val="minor"/>
    </font>
    <font>
      <b/>
      <sz val="14"/>
      <color theme="1"/>
      <name val="Calibri"/>
      <family val="2"/>
      <charset val="162"/>
      <scheme val="minor"/>
    </font>
    <font>
      <sz val="10"/>
      <color theme="1"/>
      <name val="Calibri"/>
      <family val="2"/>
      <charset val="162"/>
      <scheme val="minor"/>
    </font>
    <font>
      <b/>
      <sz val="11"/>
      <color rgb="FFFF0000"/>
      <name val="Calibri"/>
      <family val="2"/>
      <charset val="162"/>
      <scheme val="minor"/>
    </font>
    <font>
      <b/>
      <sz val="12"/>
      <color theme="1"/>
      <name val="Calibri"/>
      <family val="2"/>
      <charset val="162"/>
      <scheme val="minor"/>
    </font>
    <font>
      <b/>
      <sz val="12"/>
      <color rgb="FFFF0000"/>
      <name val="Calibri"/>
      <family val="2"/>
      <charset val="162"/>
      <scheme val="minor"/>
    </font>
    <font>
      <sz val="14"/>
      <color theme="1"/>
      <name val="Calibri"/>
      <family val="2"/>
      <charset val="162"/>
      <scheme val="minor"/>
    </font>
    <font>
      <sz val="8"/>
      <name val="Calibri"/>
      <family val="2"/>
      <charset val="162"/>
      <scheme val="minor"/>
    </font>
    <font>
      <b/>
      <sz val="20"/>
      <color theme="1"/>
      <name val="Calibri"/>
      <family val="2"/>
      <charset val="162"/>
      <scheme val="minor"/>
    </font>
    <font>
      <sz val="11"/>
      <color rgb="FFFF0000"/>
      <name val="Calibri"/>
      <family val="2"/>
      <charset val="162"/>
      <scheme val="minor"/>
    </font>
    <font>
      <sz val="12"/>
      <color theme="1"/>
      <name val="Calibri"/>
      <family val="2"/>
      <charset val="162"/>
      <scheme val="minor"/>
    </font>
    <font>
      <sz val="12"/>
      <color theme="0"/>
      <name val="Calibri"/>
      <family val="2"/>
      <charset val="162"/>
      <scheme val="minor"/>
    </font>
    <font>
      <sz val="12"/>
      <color rgb="FFFF0000"/>
      <name val="Calibri"/>
      <family val="2"/>
      <charset val="162"/>
      <scheme val="minor"/>
    </font>
    <font>
      <sz val="12"/>
      <name val="Calibri"/>
      <family val="2"/>
      <charset val="162"/>
      <scheme val="minor"/>
    </font>
    <font>
      <b/>
      <sz val="12"/>
      <name val="Calibri"/>
      <family val="2"/>
      <charset val="162"/>
      <scheme val="minor"/>
    </font>
    <font>
      <b/>
      <sz val="12"/>
      <color theme="0"/>
      <name val="Calibri"/>
      <family val="2"/>
      <charset val="162"/>
      <scheme val="minor"/>
    </font>
    <font>
      <sz val="11.5"/>
      <color theme="1"/>
      <name val="Calibri"/>
      <family val="2"/>
      <charset val="162"/>
      <scheme val="minor"/>
    </font>
    <font>
      <b/>
      <sz val="11.5"/>
      <color theme="1"/>
      <name val="Calibri"/>
      <family val="2"/>
      <charset val="162"/>
      <scheme val="minor"/>
    </font>
    <font>
      <b/>
      <sz val="11.5"/>
      <color rgb="FFFF0000"/>
      <name val="Calibri"/>
      <family val="2"/>
      <charset val="162"/>
      <scheme val="minor"/>
    </font>
    <font>
      <b/>
      <sz val="12"/>
      <color rgb="FF000000"/>
      <name val="Calibri"/>
      <family val="2"/>
      <charset val="162"/>
      <scheme val="minor"/>
    </font>
    <font>
      <b/>
      <sz val="11.5"/>
      <color rgb="FF000000"/>
      <name val="Calibri"/>
      <family val="2"/>
      <charset val="162"/>
      <scheme val="minor"/>
    </font>
    <font>
      <b/>
      <sz val="14"/>
      <color rgb="FF000000"/>
      <name val="Calibri"/>
      <family val="2"/>
      <charset val="162"/>
      <scheme val="minor"/>
    </font>
    <font>
      <sz val="9"/>
      <color rgb="FF000000"/>
      <name val="Calibri"/>
      <family val="2"/>
      <charset val="162"/>
      <scheme val="minor"/>
    </font>
    <font>
      <b/>
      <sz val="16"/>
      <color theme="1"/>
      <name val="Calibri"/>
      <family val="2"/>
      <charset val="162"/>
      <scheme val="minor"/>
    </font>
    <font>
      <sz val="12"/>
      <color rgb="FF000000"/>
      <name val="Calibri"/>
      <family val="2"/>
      <charset val="162"/>
      <scheme val="minor"/>
    </font>
    <font>
      <sz val="13"/>
      <color rgb="FF000000"/>
      <name val="Calibri"/>
      <family val="2"/>
      <charset val="162"/>
      <scheme val="minor"/>
    </font>
    <font>
      <b/>
      <sz val="16"/>
      <color rgb="FF000000"/>
      <name val="Calibri"/>
      <family val="2"/>
      <charset val="162"/>
      <scheme val="minor"/>
    </font>
    <font>
      <b/>
      <sz val="22"/>
      <color rgb="FF000000"/>
      <name val="Calibri"/>
      <family val="2"/>
      <charset val="162"/>
      <scheme val="minor"/>
    </font>
    <font>
      <b/>
      <sz val="14"/>
      <color rgb="FF000000"/>
      <name val="Calibri"/>
      <family val="2"/>
      <charset val="162"/>
    </font>
    <font>
      <b/>
      <sz val="18"/>
      <color theme="1"/>
      <name val="Calibri"/>
      <family val="2"/>
      <charset val="162"/>
      <scheme val="minor"/>
    </font>
    <font>
      <sz val="12"/>
      <color indexed="8"/>
      <name val="Calibri"/>
      <family val="2"/>
      <charset val="162"/>
    </font>
    <font>
      <b/>
      <sz val="20"/>
      <color rgb="FFFF0000"/>
      <name val="Calibri"/>
      <family val="2"/>
      <charset val="162"/>
      <scheme val="minor"/>
    </font>
    <font>
      <b/>
      <sz val="18"/>
      <color rgb="FF000000"/>
      <name val="Calibri"/>
      <family val="2"/>
      <charset val="162"/>
      <scheme val="minor"/>
    </font>
    <font>
      <b/>
      <sz val="13"/>
      <color theme="1"/>
      <name val="Calibri"/>
      <family val="2"/>
      <charset val="162"/>
      <scheme val="minor"/>
    </font>
    <font>
      <sz val="13"/>
      <color theme="1"/>
      <name val="Calibri"/>
      <family val="2"/>
      <charset val="162"/>
      <scheme val="minor"/>
    </font>
    <font>
      <sz val="15"/>
      <color theme="1"/>
      <name val="Calibri"/>
      <family val="2"/>
      <charset val="162"/>
      <scheme val="minor"/>
    </font>
    <font>
      <b/>
      <sz val="15"/>
      <color theme="1"/>
      <name val="Calibri"/>
      <family val="2"/>
      <charset val="16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s>
  <cellStyleXfs count="3">
    <xf numFmtId="0" fontId="0" fillId="0" borderId="0"/>
    <xf numFmtId="0" fontId="3" fillId="0" borderId="0"/>
    <xf numFmtId="43" fontId="4" fillId="0" borderId="0" applyFont="0" applyFill="0" applyBorder="0" applyAlignment="0" applyProtection="0"/>
  </cellStyleXfs>
  <cellXfs count="366">
    <xf numFmtId="0" fontId="0" fillId="0" borderId="0" xfId="0"/>
    <xf numFmtId="0" fontId="1" fillId="0" borderId="0" xfId="0" applyFont="1"/>
    <xf numFmtId="0" fontId="7" fillId="0" borderId="0" xfId="0" applyFont="1" applyProtection="1">
      <protection locked="0"/>
    </xf>
    <xf numFmtId="0" fontId="6" fillId="0" borderId="0" xfId="0" applyFont="1" applyProtection="1">
      <protection locked="0"/>
    </xf>
    <xf numFmtId="43" fontId="0" fillId="0" borderId="0" xfId="2" applyFont="1"/>
    <xf numFmtId="0" fontId="13" fillId="0" borderId="0" xfId="0" applyFont="1"/>
    <xf numFmtId="0" fontId="8" fillId="0" borderId="26" xfId="0" applyFont="1" applyBorder="1" applyAlignment="1" applyProtection="1">
      <alignment horizontal="center"/>
      <protection locked="0"/>
    </xf>
    <xf numFmtId="0" fontId="14" fillId="0" borderId="26" xfId="0" applyFont="1" applyBorder="1" applyAlignment="1" applyProtection="1">
      <alignment wrapText="1"/>
      <protection locked="0"/>
    </xf>
    <xf numFmtId="164" fontId="14" fillId="0" borderId="26" xfId="0" applyNumberFormat="1" applyFont="1" applyBorder="1" applyAlignment="1" applyProtection="1">
      <alignment horizontal="center"/>
      <protection locked="0"/>
    </xf>
    <xf numFmtId="0" fontId="8" fillId="0" borderId="1" xfId="0" applyFont="1" applyBorder="1" applyAlignment="1" applyProtection="1">
      <alignment horizontal="center"/>
      <protection locked="0"/>
    </xf>
    <xf numFmtId="0" fontId="14" fillId="0" borderId="1" xfId="0" applyFont="1" applyBorder="1" applyAlignment="1" applyProtection="1">
      <alignment wrapText="1"/>
      <protection locked="0"/>
    </xf>
    <xf numFmtId="0" fontId="14" fillId="0" borderId="1" xfId="0" applyFont="1" applyBorder="1" applyAlignment="1" applyProtection="1">
      <alignment horizontal="center"/>
      <protection locked="0"/>
    </xf>
    <xf numFmtId="0" fontId="8" fillId="0" borderId="14" xfId="0" applyFont="1" applyBorder="1" applyAlignment="1" applyProtection="1">
      <alignment horizontal="center"/>
      <protection locked="0"/>
    </xf>
    <xf numFmtId="0" fontId="14" fillId="0" borderId="14" xfId="0" applyFont="1" applyBorder="1" applyAlignment="1" applyProtection="1">
      <alignment wrapText="1"/>
      <protection locked="0"/>
    </xf>
    <xf numFmtId="0" fontId="14" fillId="0" borderId="14" xfId="0" applyFont="1" applyBorder="1" applyAlignment="1" applyProtection="1">
      <alignment horizontal="center"/>
      <protection locked="0"/>
    </xf>
    <xf numFmtId="164" fontId="14" fillId="0" borderId="24" xfId="0" applyNumberFormat="1" applyFont="1" applyBorder="1" applyAlignment="1" applyProtection="1">
      <alignment horizontal="center"/>
      <protection locked="0"/>
    </xf>
    <xf numFmtId="0" fontId="14" fillId="0" borderId="0" xfId="0" applyFont="1"/>
    <xf numFmtId="1" fontId="14" fillId="0" borderId="0" xfId="0" applyNumberFormat="1" applyFont="1"/>
    <xf numFmtId="0" fontId="14" fillId="0" borderId="0" xfId="0" applyFont="1" applyAlignment="1">
      <alignment horizontal="center"/>
    </xf>
    <xf numFmtId="0" fontId="8" fillId="0" borderId="13" xfId="0" applyFont="1" applyBorder="1" applyAlignment="1" applyProtection="1">
      <alignment horizontal="center"/>
      <protection locked="0"/>
    </xf>
    <xf numFmtId="0" fontId="14" fillId="0" borderId="13" xfId="0" applyFont="1" applyBorder="1" applyAlignment="1" applyProtection="1">
      <alignment wrapText="1"/>
      <protection locked="0"/>
    </xf>
    <xf numFmtId="164" fontId="14" fillId="0" borderId="13" xfId="0" applyNumberFormat="1" applyFont="1" applyBorder="1" applyAlignment="1" applyProtection="1">
      <alignment horizontal="center"/>
      <protection locked="0"/>
    </xf>
    <xf numFmtId="49" fontId="14" fillId="0" borderId="26" xfId="0" applyNumberFormat="1" applyFont="1" applyBorder="1" applyAlignment="1" applyProtection="1">
      <alignment horizontal="left" wrapText="1"/>
      <protection locked="0"/>
    </xf>
    <xf numFmtId="0" fontId="8" fillId="0" borderId="24" xfId="0" applyFont="1" applyBorder="1" applyAlignment="1" applyProtection="1">
      <alignment horizontal="center"/>
      <protection locked="0"/>
    </xf>
    <xf numFmtId="0" fontId="14" fillId="0" borderId="24" xfId="0" applyFont="1" applyBorder="1" applyAlignment="1" applyProtection="1">
      <alignment wrapText="1"/>
      <protection locked="0"/>
    </xf>
    <xf numFmtId="49" fontId="14" fillId="0" borderId="24" xfId="0" applyNumberFormat="1" applyFont="1" applyBorder="1" applyAlignment="1" applyProtection="1">
      <alignment horizontal="left" wrapText="1"/>
      <protection locked="0"/>
    </xf>
    <xf numFmtId="0" fontId="17" fillId="0" borderId="0" xfId="0" applyFont="1"/>
    <xf numFmtId="0" fontId="15" fillId="0" borderId="0" xfId="0" applyFont="1"/>
    <xf numFmtId="0" fontId="15" fillId="0" borderId="0" xfId="0" applyFont="1" applyProtection="1">
      <protection locked="0"/>
    </xf>
    <xf numFmtId="0" fontId="14" fillId="0" borderId="13" xfId="0" applyFont="1" applyBorder="1" applyAlignment="1" applyProtection="1">
      <alignment horizontal="center"/>
      <protection locked="0"/>
    </xf>
    <xf numFmtId="164" fontId="14" fillId="0" borderId="1" xfId="0" applyNumberFormat="1" applyFont="1" applyBorder="1" applyAlignment="1" applyProtection="1">
      <alignment horizontal="center"/>
      <protection locked="0"/>
    </xf>
    <xf numFmtId="164" fontId="14" fillId="0" borderId="14" xfId="0" applyNumberFormat="1" applyFont="1" applyBorder="1" applyAlignment="1" applyProtection="1">
      <alignment horizontal="center"/>
      <protection locked="0"/>
    </xf>
    <xf numFmtId="0" fontId="14" fillId="0" borderId="0" xfId="0" applyFont="1" applyProtection="1">
      <protection locked="0"/>
    </xf>
    <xf numFmtId="0" fontId="20" fillId="0" borderId="0" xfId="0" applyFont="1" applyProtection="1">
      <protection locked="0"/>
    </xf>
    <xf numFmtId="43" fontId="14" fillId="0" borderId="0" xfId="2" applyFont="1"/>
    <xf numFmtId="0" fontId="0" fillId="0" borderId="0" xfId="0" applyProtection="1">
      <protection locked="0"/>
    </xf>
    <xf numFmtId="0" fontId="20" fillId="0" borderId="0" xfId="0" applyFont="1"/>
    <xf numFmtId="0" fontId="1" fillId="0" borderId="0" xfId="0" applyFont="1" applyAlignment="1">
      <alignment horizontal="left"/>
    </xf>
    <xf numFmtId="165" fontId="13" fillId="0" borderId="0" xfId="0" applyNumberFormat="1" applyFont="1"/>
    <xf numFmtId="0" fontId="24" fillId="0" borderId="0" xfId="0" applyFont="1" applyProtection="1">
      <protection locked="0"/>
    </xf>
    <xf numFmtId="0" fontId="19" fillId="0" borderId="0" xfId="0" applyFont="1" applyProtection="1">
      <protection locked="0"/>
    </xf>
    <xf numFmtId="0" fontId="0" fillId="0" borderId="0" xfId="0" applyAlignment="1">
      <alignment horizontal="center"/>
    </xf>
    <xf numFmtId="0" fontId="26" fillId="0" borderId="15" xfId="0" applyFont="1" applyBorder="1" applyAlignment="1" applyProtection="1">
      <alignment horizontal="center" vertical="center" textRotation="90"/>
      <protection locked="0"/>
    </xf>
    <xf numFmtId="0" fontId="0" fillId="0" borderId="5" xfId="0" applyBorder="1" applyAlignment="1">
      <alignment horizontal="center"/>
    </xf>
    <xf numFmtId="0" fontId="0" fillId="0" borderId="13" xfId="0" applyBorder="1" applyAlignment="1" applyProtection="1">
      <alignment horizontal="center"/>
      <protection locked="0"/>
    </xf>
    <xf numFmtId="164" fontId="0" fillId="0" borderId="13" xfId="0" applyNumberFormat="1" applyBorder="1" applyAlignment="1" applyProtection="1">
      <alignment horizontal="center"/>
      <protection locked="0"/>
    </xf>
    <xf numFmtId="0" fontId="0" fillId="0" borderId="9" xfId="0" applyBorder="1" applyAlignment="1">
      <alignment horizontal="center"/>
    </xf>
    <xf numFmtId="0" fontId="0" fillId="0" borderId="1" xfId="0"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11" xfId="0" applyBorder="1" applyAlignment="1">
      <alignment horizontal="center"/>
    </xf>
    <xf numFmtId="0" fontId="0" fillId="0" borderId="14" xfId="0" applyBorder="1" applyAlignment="1" applyProtection="1">
      <alignment horizontal="center"/>
      <protection locked="0"/>
    </xf>
    <xf numFmtId="164" fontId="0" fillId="0" borderId="14" xfId="0" applyNumberFormat="1" applyBorder="1" applyAlignment="1" applyProtection="1">
      <alignment horizontal="center"/>
      <protection locked="0"/>
    </xf>
    <xf numFmtId="0" fontId="0" fillId="0" borderId="0" xfId="0" applyAlignment="1" applyProtection="1">
      <alignment horizontal="center"/>
      <protection locked="0"/>
    </xf>
    <xf numFmtId="0" fontId="29" fillId="0" borderId="0" xfId="0" applyFont="1" applyAlignment="1" applyProtection="1">
      <alignment horizontal="left" vertical="center"/>
      <protection locked="0"/>
    </xf>
    <xf numFmtId="0" fontId="29" fillId="0" borderId="0" xfId="0" applyFont="1" applyAlignment="1" applyProtection="1">
      <alignment horizontal="left"/>
      <protection locked="0"/>
    </xf>
    <xf numFmtId="0" fontId="23" fillId="0" borderId="0" xfId="0" applyFont="1" applyAlignment="1" applyProtection="1">
      <alignment horizontal="justify" vertical="center"/>
      <protection locked="0"/>
    </xf>
    <xf numFmtId="0" fontId="28" fillId="0" borderId="0" xfId="0" applyFont="1" applyAlignment="1" applyProtection="1">
      <alignment horizontal="left" wrapText="1"/>
      <protection locked="0"/>
    </xf>
    <xf numFmtId="0" fontId="23" fillId="0" borderId="0" xfId="0" applyFont="1" applyAlignment="1" applyProtection="1">
      <alignment horizontal="right" vertical="center"/>
      <protection locked="0"/>
    </xf>
    <xf numFmtId="0" fontId="25" fillId="0" borderId="0" xfId="0" applyFont="1" applyAlignment="1" applyProtection="1">
      <alignment horizontal="right" vertical="center"/>
      <protection locked="0"/>
    </xf>
    <xf numFmtId="0" fontId="29" fillId="0" borderId="0" xfId="0" applyFont="1" applyAlignment="1" applyProtection="1">
      <alignment vertical="center"/>
      <protection locked="0"/>
    </xf>
    <xf numFmtId="4" fontId="1" fillId="0" borderId="12" xfId="0" applyNumberFormat="1" applyFont="1" applyBorder="1" applyAlignment="1" applyProtection="1">
      <alignment horizontal="center"/>
      <protection hidden="1"/>
    </xf>
    <xf numFmtId="4" fontId="5" fillId="0" borderId="15" xfId="0" applyNumberFormat="1" applyFont="1" applyBorder="1" applyAlignment="1" applyProtection="1">
      <alignment horizontal="center" vertical="center" wrapText="1"/>
      <protection hidden="1"/>
    </xf>
    <xf numFmtId="0" fontId="16" fillId="0" borderId="0" xfId="0" applyFont="1" applyProtection="1">
      <protection hidden="1"/>
    </xf>
    <xf numFmtId="0" fontId="15" fillId="0" borderId="0" xfId="0" applyFont="1" applyProtection="1">
      <protection hidden="1"/>
    </xf>
    <xf numFmtId="1" fontId="14" fillId="0" borderId="0" xfId="0" applyNumberFormat="1" applyFont="1" applyProtection="1">
      <protection hidden="1"/>
    </xf>
    <xf numFmtId="0" fontId="22" fillId="0" borderId="0" xfId="0" applyFont="1" applyAlignment="1" applyProtection="1">
      <alignment vertical="center" wrapText="1"/>
      <protection hidden="1"/>
    </xf>
    <xf numFmtId="4" fontId="14" fillId="0" borderId="0" xfId="2" applyNumberFormat="1" applyFont="1" applyProtection="1">
      <protection hidden="1"/>
    </xf>
    <xf numFmtId="0" fontId="14" fillId="0" borderId="0" xfId="0" applyFont="1" applyProtection="1">
      <protection hidden="1"/>
    </xf>
    <xf numFmtId="0" fontId="7" fillId="0" borderId="0" xfId="0" applyFont="1" applyAlignment="1" applyProtection="1">
      <alignment vertical="center" wrapText="1"/>
      <protection hidden="1"/>
    </xf>
    <xf numFmtId="1" fontId="0" fillId="0" borderId="1" xfId="0" applyNumberFormat="1" applyBorder="1" applyAlignment="1" applyProtection="1">
      <alignment horizontal="center"/>
      <protection hidden="1"/>
    </xf>
    <xf numFmtId="0" fontId="6" fillId="0" borderId="13" xfId="0" applyFont="1" applyBorder="1" applyAlignment="1" applyProtection="1">
      <alignment horizontal="left"/>
      <protection hidden="1"/>
    </xf>
    <xf numFmtId="1" fontId="6" fillId="0" borderId="13" xfId="0" applyNumberFormat="1" applyFont="1" applyBorder="1" applyAlignment="1" applyProtection="1">
      <alignment horizontal="center"/>
      <protection hidden="1"/>
    </xf>
    <xf numFmtId="0" fontId="6" fillId="0" borderId="1" xfId="0" applyFont="1" applyBorder="1" applyAlignment="1" applyProtection="1">
      <alignment horizontal="left"/>
      <protection hidden="1"/>
    </xf>
    <xf numFmtId="1" fontId="6" fillId="0" borderId="1" xfId="0" applyNumberFormat="1" applyFont="1" applyBorder="1" applyAlignment="1" applyProtection="1">
      <alignment horizontal="center"/>
      <protection hidden="1"/>
    </xf>
    <xf numFmtId="0" fontId="6" fillId="0" borderId="14" xfId="0" applyFont="1" applyBorder="1" applyAlignment="1" applyProtection="1">
      <alignment horizontal="left"/>
      <protection hidden="1"/>
    </xf>
    <xf numFmtId="1" fontId="6" fillId="0" borderId="14" xfId="0" applyNumberFormat="1" applyFont="1" applyBorder="1" applyAlignment="1" applyProtection="1">
      <alignment horizontal="center"/>
      <protection hidden="1"/>
    </xf>
    <xf numFmtId="1" fontId="0" fillId="0" borderId="13" xfId="0" applyNumberFormat="1" applyBorder="1" applyAlignment="1" applyProtection="1">
      <alignment horizontal="center"/>
      <protection hidden="1"/>
    </xf>
    <xf numFmtId="165" fontId="6" fillId="0" borderId="13" xfId="2" applyNumberFormat="1" applyFont="1" applyBorder="1" applyAlignment="1" applyProtection="1">
      <alignment horizontal="center"/>
      <protection hidden="1"/>
    </xf>
    <xf numFmtId="0" fontId="6" fillId="0" borderId="13" xfId="0" applyFont="1" applyBorder="1" applyAlignment="1" applyProtection="1">
      <alignment horizontal="center"/>
      <protection hidden="1"/>
    </xf>
    <xf numFmtId="165" fontId="6" fillId="0" borderId="6" xfId="2" applyNumberFormat="1" applyFont="1" applyBorder="1" applyAlignment="1" applyProtection="1">
      <alignment horizontal="center"/>
      <protection hidden="1"/>
    </xf>
    <xf numFmtId="165" fontId="6" fillId="0" borderId="1" xfId="2" applyNumberFormat="1" applyFont="1" applyBorder="1" applyAlignment="1" applyProtection="1">
      <alignment horizontal="center"/>
      <protection hidden="1"/>
    </xf>
    <xf numFmtId="0" fontId="6" fillId="0" borderId="1" xfId="0" applyFont="1" applyBorder="1" applyAlignment="1" applyProtection="1">
      <alignment horizontal="center"/>
      <protection hidden="1"/>
    </xf>
    <xf numFmtId="165" fontId="6" fillId="0" borderId="10" xfId="2" applyNumberFormat="1" applyFont="1" applyBorder="1" applyAlignment="1" applyProtection="1">
      <alignment horizontal="center"/>
      <protection hidden="1"/>
    </xf>
    <xf numFmtId="1" fontId="0" fillId="0" borderId="14" xfId="0" applyNumberFormat="1" applyBorder="1" applyAlignment="1" applyProtection="1">
      <alignment horizontal="center"/>
      <protection hidden="1"/>
    </xf>
    <xf numFmtId="165" fontId="6" fillId="0" borderId="14" xfId="2" applyNumberFormat="1" applyFont="1" applyBorder="1" applyAlignment="1" applyProtection="1">
      <alignment horizontal="center"/>
      <protection hidden="1"/>
    </xf>
    <xf numFmtId="0" fontId="6" fillId="0" borderId="14" xfId="0" applyFont="1" applyBorder="1" applyAlignment="1" applyProtection="1">
      <alignment horizontal="center"/>
      <protection hidden="1"/>
    </xf>
    <xf numFmtId="165" fontId="6" fillId="0" borderId="12" xfId="2" applyNumberFormat="1" applyFont="1" applyBorder="1" applyAlignment="1" applyProtection="1">
      <alignment horizontal="center"/>
      <protection hidden="1"/>
    </xf>
    <xf numFmtId="0" fontId="28" fillId="0" borderId="0" xfId="0" applyFont="1" applyAlignment="1" applyProtection="1">
      <alignment horizontal="left"/>
      <protection hidden="1"/>
    </xf>
    <xf numFmtId="164" fontId="28" fillId="0" borderId="0" xfId="0" applyNumberFormat="1" applyFont="1" applyAlignment="1" applyProtection="1">
      <alignment horizontal="left"/>
      <protection hidden="1"/>
    </xf>
    <xf numFmtId="14" fontId="28" fillId="0" borderId="0" xfId="0" applyNumberFormat="1" applyFont="1" applyAlignment="1" applyProtection="1">
      <alignment horizontal="left"/>
      <protection hidden="1"/>
    </xf>
    <xf numFmtId="4" fontId="14" fillId="0" borderId="8" xfId="0" applyNumberFormat="1" applyFont="1" applyBorder="1" applyAlignment="1" applyProtection="1">
      <alignment horizontal="right"/>
      <protection locked="0"/>
    </xf>
    <xf numFmtId="4" fontId="18" fillId="0" borderId="29" xfId="0" applyNumberFormat="1" applyFont="1" applyBorder="1" applyAlignment="1" applyProtection="1">
      <alignment horizontal="right"/>
      <protection hidden="1"/>
    </xf>
    <xf numFmtId="4" fontId="14" fillId="0" borderId="10" xfId="0" applyNumberFormat="1" applyFont="1" applyBorder="1" applyAlignment="1" applyProtection="1">
      <alignment horizontal="right"/>
      <protection locked="0"/>
    </xf>
    <xf numFmtId="4" fontId="14" fillId="0" borderId="12" xfId="0" applyNumberFormat="1" applyFont="1" applyBorder="1" applyAlignment="1" applyProtection="1">
      <alignment horizontal="right"/>
      <protection locked="0"/>
    </xf>
    <xf numFmtId="4" fontId="8" fillId="0" borderId="29" xfId="0" applyNumberFormat="1" applyFont="1" applyBorder="1" applyAlignment="1" applyProtection="1">
      <alignment horizontal="right"/>
      <protection hidden="1"/>
    </xf>
    <xf numFmtId="164" fontId="14" fillId="0" borderId="0" xfId="0" applyNumberFormat="1" applyFont="1" applyAlignment="1">
      <alignment horizontal="center"/>
    </xf>
    <xf numFmtId="4" fontId="8" fillId="0" borderId="4" xfId="0" applyNumberFormat="1" applyFont="1" applyBorder="1" applyAlignment="1" applyProtection="1">
      <alignment horizontal="right"/>
      <protection hidden="1"/>
    </xf>
    <xf numFmtId="0" fontId="14" fillId="0" borderId="13" xfId="0" applyFont="1" applyBorder="1" applyAlignment="1" applyProtection="1">
      <alignment horizontal="left"/>
      <protection locked="0"/>
    </xf>
    <xf numFmtId="4" fontId="17" fillId="0" borderId="8" xfId="0" applyNumberFormat="1" applyFont="1" applyBorder="1" applyAlignment="1" applyProtection="1">
      <alignment horizontal="right"/>
      <protection locked="0"/>
    </xf>
    <xf numFmtId="4" fontId="17" fillId="0" borderId="22" xfId="0" applyNumberFormat="1" applyFont="1" applyBorder="1" applyAlignment="1" applyProtection="1">
      <alignment horizontal="right"/>
      <protection locked="0"/>
    </xf>
    <xf numFmtId="0" fontId="14" fillId="0" borderId="1" xfId="0" applyFont="1" applyBorder="1" applyAlignment="1" applyProtection="1">
      <alignment horizontal="left"/>
      <protection locked="0"/>
    </xf>
    <xf numFmtId="0" fontId="14" fillId="0" borderId="14" xfId="0" applyFont="1" applyBorder="1" applyAlignment="1" applyProtection="1">
      <alignment horizontal="left"/>
      <protection locked="0"/>
    </xf>
    <xf numFmtId="16" fontId="14" fillId="0" borderId="13" xfId="0" applyNumberFormat="1" applyFont="1" applyBorder="1" applyAlignment="1" applyProtection="1">
      <alignment wrapText="1"/>
      <protection locked="0"/>
    </xf>
    <xf numFmtId="0" fontId="14" fillId="0" borderId="1" xfId="0" applyFont="1" applyBorder="1" applyAlignment="1" applyProtection="1">
      <alignment horizontal="left" wrapText="1"/>
      <protection locked="0"/>
    </xf>
    <xf numFmtId="0" fontId="14" fillId="0" borderId="14" xfId="0" applyFont="1" applyBorder="1" applyAlignment="1" applyProtection="1">
      <alignment horizontal="left" wrapText="1"/>
      <protection locked="0"/>
    </xf>
    <xf numFmtId="0" fontId="14" fillId="0" borderId="13" xfId="0" applyFont="1" applyBorder="1" applyAlignment="1" applyProtection="1">
      <alignment horizontal="left" wrapText="1"/>
      <protection locked="0"/>
    </xf>
    <xf numFmtId="0" fontId="28" fillId="0" borderId="34" xfId="0" applyFont="1" applyBorder="1" applyAlignment="1" applyProtection="1">
      <alignment wrapText="1"/>
      <protection locked="0"/>
    </xf>
    <xf numFmtId="0" fontId="28" fillId="0" borderId="0" xfId="0" applyFont="1" applyAlignment="1" applyProtection="1">
      <alignment wrapText="1"/>
      <protection locked="0"/>
    </xf>
    <xf numFmtId="0" fontId="28" fillId="0" borderId="0" xfId="0" applyFont="1" applyProtection="1">
      <protection locked="0"/>
    </xf>
    <xf numFmtId="0" fontId="23" fillId="0" borderId="0" xfId="0" applyFont="1" applyProtection="1">
      <protection locked="0"/>
    </xf>
    <xf numFmtId="49" fontId="28" fillId="0" borderId="34" xfId="0" applyNumberFormat="1" applyFont="1" applyBorder="1" applyAlignment="1" applyProtection="1">
      <alignment horizontal="left"/>
      <protection locked="0"/>
    </xf>
    <xf numFmtId="49" fontId="28" fillId="0" borderId="34" xfId="0" applyNumberFormat="1" applyFont="1" applyBorder="1" applyAlignment="1" applyProtection="1">
      <alignment horizontal="left" wrapText="1"/>
      <protection locked="0"/>
    </xf>
    <xf numFmtId="4" fontId="28" fillId="0" borderId="34" xfId="0" applyNumberFormat="1" applyFont="1" applyBorder="1" applyAlignment="1" applyProtection="1">
      <alignment wrapText="1"/>
      <protection locked="0"/>
    </xf>
    <xf numFmtId="49" fontId="28" fillId="0" borderId="36" xfId="0" applyNumberFormat="1" applyFont="1" applyBorder="1" applyAlignment="1" applyProtection="1">
      <alignment horizontal="left"/>
      <protection locked="0"/>
    </xf>
    <xf numFmtId="49" fontId="28" fillId="0" borderId="36" xfId="0" applyNumberFormat="1" applyFont="1" applyBorder="1" applyAlignment="1" applyProtection="1">
      <alignment horizontal="left" wrapText="1"/>
      <protection locked="0"/>
    </xf>
    <xf numFmtId="4" fontId="28" fillId="0" borderId="36" xfId="0" applyNumberFormat="1" applyFont="1" applyBorder="1" applyAlignment="1" applyProtection="1">
      <alignment wrapText="1"/>
      <protection locked="0"/>
    </xf>
    <xf numFmtId="49" fontId="28" fillId="0" borderId="41" xfId="0" applyNumberFormat="1" applyFont="1" applyBorder="1" applyAlignment="1" applyProtection="1">
      <alignment horizontal="left"/>
      <protection locked="0"/>
    </xf>
    <xf numFmtId="0" fontId="28" fillId="0" borderId="41" xfId="0" applyFont="1" applyBorder="1" applyAlignment="1" applyProtection="1">
      <alignment wrapText="1"/>
      <protection locked="0"/>
    </xf>
    <xf numFmtId="49" fontId="28" fillId="0" borderId="41" xfId="0" applyNumberFormat="1" applyFont="1" applyBorder="1" applyAlignment="1" applyProtection="1">
      <alignment horizontal="left" wrapText="1"/>
      <protection locked="0"/>
    </xf>
    <xf numFmtId="4" fontId="28" fillId="0" borderId="41" xfId="0" applyNumberFormat="1" applyFont="1" applyBorder="1" applyAlignment="1" applyProtection="1">
      <alignment wrapText="1"/>
      <protection locked="0"/>
    </xf>
    <xf numFmtId="0" fontId="33" fillId="0" borderId="0" xfId="0" applyFont="1" applyAlignment="1">
      <alignment horizontal="center"/>
    </xf>
    <xf numFmtId="0" fontId="14" fillId="0" borderId="26" xfId="0" applyFont="1" applyBorder="1" applyAlignment="1" applyProtection="1">
      <alignment horizontal="left" wrapText="1"/>
      <protection locked="0"/>
    </xf>
    <xf numFmtId="0" fontId="14" fillId="0" borderId="0" xfId="0" applyFont="1" applyAlignment="1">
      <alignment wrapText="1"/>
    </xf>
    <xf numFmtId="0" fontId="0" fillId="0" borderId="30" xfId="0" applyBorder="1" applyAlignment="1" applyProtection="1">
      <alignment horizontal="center"/>
      <protection hidden="1"/>
    </xf>
    <xf numFmtId="0" fontId="0" fillId="0" borderId="31" xfId="0" applyBorder="1" applyAlignment="1" applyProtection="1">
      <alignment horizontal="center"/>
      <protection hidden="1"/>
    </xf>
    <xf numFmtId="0" fontId="23" fillId="0" borderId="15" xfId="0" applyFont="1" applyBorder="1" applyAlignment="1" applyProtection="1">
      <alignment horizontal="center" vertical="center" wrapText="1"/>
      <protection hidden="1"/>
    </xf>
    <xf numFmtId="0" fontId="9" fillId="0" borderId="0" xfId="0" applyFont="1" applyProtection="1">
      <protection hidden="1"/>
    </xf>
    <xf numFmtId="4" fontId="28" fillId="0" borderId="15" xfId="0" applyNumberFormat="1" applyFont="1" applyBorder="1" applyAlignment="1" applyProtection="1">
      <alignment wrapText="1"/>
      <protection hidden="1"/>
    </xf>
    <xf numFmtId="0" fontId="23" fillId="0" borderId="15" xfId="0" applyFont="1" applyBorder="1" applyAlignment="1" applyProtection="1">
      <alignment wrapText="1"/>
      <protection hidden="1"/>
    </xf>
    <xf numFmtId="0" fontId="28" fillId="0" borderId="36" xfId="0" applyFont="1" applyBorder="1" applyAlignment="1" applyProtection="1">
      <alignment wrapText="1"/>
      <protection locked="0"/>
    </xf>
    <xf numFmtId="0" fontId="14" fillId="0" borderId="0" xfId="0" applyFont="1" applyAlignment="1" applyProtection="1">
      <alignment horizontal="center"/>
      <protection locked="0"/>
    </xf>
    <xf numFmtId="0" fontId="21" fillId="0" borderId="0" xfId="0" applyFont="1" applyProtection="1">
      <protection locked="0"/>
    </xf>
    <xf numFmtId="0" fontId="8" fillId="0" borderId="0" xfId="0" applyFont="1" applyProtection="1">
      <protection locked="0"/>
    </xf>
    <xf numFmtId="0" fontId="22" fillId="0" borderId="0" xfId="0" applyFont="1" applyProtection="1">
      <protection locked="0"/>
    </xf>
    <xf numFmtId="164" fontId="14" fillId="0" borderId="0" xfId="0" applyNumberFormat="1" applyFont="1" applyAlignment="1" applyProtection="1">
      <alignment horizontal="center"/>
      <protection locked="0"/>
    </xf>
    <xf numFmtId="0" fontId="14" fillId="0" borderId="0" xfId="0" applyFont="1" applyAlignment="1" applyProtection="1">
      <alignment wrapText="1"/>
      <protection locked="0"/>
    </xf>
    <xf numFmtId="1" fontId="14" fillId="0" borderId="0" xfId="0" applyNumberFormat="1" applyFont="1" applyProtection="1">
      <protection locked="0"/>
    </xf>
    <xf numFmtId="43" fontId="14" fillId="0" borderId="0" xfId="2" applyFont="1" applyProtection="1">
      <protection locked="0"/>
    </xf>
    <xf numFmtId="0" fontId="7" fillId="0" borderId="0" xfId="0" applyFont="1" applyAlignment="1" applyProtection="1">
      <alignment horizontal="center"/>
      <protection locked="0"/>
    </xf>
    <xf numFmtId="1" fontId="14" fillId="0" borderId="0" xfId="0" applyNumberFormat="1" applyFont="1" applyAlignment="1" applyProtection="1">
      <alignment horizontal="center"/>
      <protection locked="0"/>
    </xf>
    <xf numFmtId="43" fontId="14" fillId="0" borderId="0" xfId="2" applyFont="1" applyAlignment="1" applyProtection="1">
      <alignment horizontal="center"/>
      <protection locked="0"/>
    </xf>
    <xf numFmtId="0" fontId="14" fillId="0" borderId="0" xfId="0" applyFont="1" applyAlignment="1" applyProtection="1">
      <alignment horizontal="left"/>
      <protection locked="0"/>
    </xf>
    <xf numFmtId="0" fontId="13" fillId="0" borderId="0" xfId="0" applyFont="1" applyAlignment="1" applyProtection="1">
      <alignment horizontal="center"/>
      <protection locked="0"/>
    </xf>
    <xf numFmtId="0" fontId="17" fillId="0" borderId="0" xfId="0" applyFont="1" applyProtection="1">
      <protection locked="0"/>
    </xf>
    <xf numFmtId="0" fontId="0" fillId="0" borderId="1" xfId="0" applyBorder="1" applyProtection="1">
      <protection hidden="1"/>
    </xf>
    <xf numFmtId="164" fontId="10" fillId="0" borderId="15" xfId="0" applyNumberFormat="1" applyFont="1" applyBorder="1" applyAlignment="1" applyProtection="1">
      <alignment horizontal="left"/>
      <protection hidden="1"/>
    </xf>
    <xf numFmtId="0" fontId="32" fillId="3" borderId="15" xfId="0" applyFont="1" applyFill="1" applyBorder="1" applyAlignment="1" applyProtection="1">
      <alignment horizontal="center"/>
      <protection locked="0"/>
    </xf>
    <xf numFmtId="0" fontId="30" fillId="0" borderId="0" xfId="0" applyFont="1" applyAlignment="1" applyProtection="1">
      <alignment horizontal="center"/>
      <protection locked="0"/>
    </xf>
    <xf numFmtId="0" fontId="28" fillId="0" borderId="0" xfId="0" applyFont="1" applyAlignment="1" applyProtection="1">
      <alignment horizontal="center" wrapText="1"/>
      <protection locked="0"/>
    </xf>
    <xf numFmtId="164" fontId="28" fillId="0" borderId="36" xfId="0" applyNumberFormat="1" applyFont="1" applyBorder="1" applyAlignment="1" applyProtection="1">
      <alignment horizontal="right" wrapText="1"/>
      <protection locked="0"/>
    </xf>
    <xf numFmtId="164" fontId="28" fillId="0" borderId="34" xfId="0" applyNumberFormat="1" applyFont="1" applyBorder="1" applyAlignment="1" applyProtection="1">
      <alignment horizontal="right" wrapText="1"/>
      <protection locked="0"/>
    </xf>
    <xf numFmtId="164" fontId="28" fillId="0" borderId="41" xfId="0" applyNumberFormat="1" applyFont="1" applyBorder="1" applyAlignment="1" applyProtection="1">
      <alignment horizontal="right" wrapText="1"/>
      <protection locked="0"/>
    </xf>
    <xf numFmtId="0" fontId="1" fillId="0" borderId="15" xfId="0" applyFont="1" applyBorder="1" applyAlignment="1" applyProtection="1">
      <alignment horizontal="left"/>
      <protection hidden="1"/>
    </xf>
    <xf numFmtId="0" fontId="1" fillId="0" borderId="21" xfId="0" applyFont="1" applyBorder="1" applyAlignment="1" applyProtection="1">
      <alignment horizontal="left"/>
      <protection hidden="1"/>
    </xf>
    <xf numFmtId="4" fontId="1" fillId="0" borderId="22" xfId="0" applyNumberFormat="1" applyFont="1" applyBorder="1" applyAlignment="1" applyProtection="1">
      <alignment horizontal="center"/>
      <protection hidden="1"/>
    </xf>
    <xf numFmtId="0" fontId="1" fillId="0" borderId="15" xfId="0" applyFont="1" applyBorder="1" applyAlignment="1" applyProtection="1">
      <alignment horizontal="center" vertical="center"/>
      <protection hidden="1"/>
    </xf>
    <xf numFmtId="49" fontId="14" fillId="0" borderId="13" xfId="0" applyNumberFormat="1" applyFont="1" applyBorder="1" applyAlignment="1" applyProtection="1">
      <alignment horizontal="left" wrapText="1"/>
      <protection locked="0"/>
    </xf>
    <xf numFmtId="4" fontId="17" fillId="0" borderId="6" xfId="0" applyNumberFormat="1" applyFont="1" applyBorder="1" applyAlignment="1" applyProtection="1">
      <alignment horizontal="right"/>
      <protection locked="0"/>
    </xf>
    <xf numFmtId="0" fontId="14" fillId="0" borderId="44" xfId="0" applyFont="1" applyBorder="1" applyAlignment="1" applyProtection="1">
      <alignment wrapText="1"/>
      <protection locked="0"/>
    </xf>
    <xf numFmtId="0" fontId="14" fillId="0" borderId="45" xfId="0" applyFont="1" applyBorder="1" applyAlignment="1" applyProtection="1">
      <alignment wrapText="1"/>
      <protection locked="0"/>
    </xf>
    <xf numFmtId="0" fontId="14" fillId="0" borderId="46" xfId="0" applyFont="1" applyBorder="1" applyAlignment="1" applyProtection="1">
      <alignment wrapText="1"/>
      <protection locked="0"/>
    </xf>
    <xf numFmtId="0" fontId="7" fillId="0" borderId="15" xfId="0" applyFont="1" applyBorder="1" applyAlignment="1" applyProtection="1">
      <alignment wrapText="1"/>
      <protection hidden="1"/>
    </xf>
    <xf numFmtId="0" fontId="23" fillId="0" borderId="0" xfId="0" applyFont="1" applyAlignment="1" applyProtection="1">
      <alignment horizontal="center" vertical="center"/>
      <protection locked="0"/>
    </xf>
    <xf numFmtId="0" fontId="25" fillId="0" borderId="0" xfId="0" applyFont="1" applyAlignment="1" applyProtection="1">
      <alignment horizontal="center" vertical="center"/>
      <protection locked="0"/>
    </xf>
    <xf numFmtId="0" fontId="30" fillId="0" borderId="0" xfId="0" applyFont="1" applyAlignment="1" applyProtection="1">
      <alignment horizontal="center" vertical="center"/>
      <protection locked="0"/>
    </xf>
    <xf numFmtId="0" fontId="25" fillId="0" borderId="0" xfId="0" applyFont="1" applyAlignment="1" applyProtection="1">
      <alignment horizontal="center" vertical="center" wrapText="1"/>
      <protection locked="0"/>
    </xf>
    <xf numFmtId="0" fontId="23" fillId="0" borderId="0" xfId="0" applyFont="1" applyAlignment="1" applyProtection="1">
      <alignment horizontal="center"/>
      <protection hidden="1"/>
    </xf>
    <xf numFmtId="0" fontId="0" fillId="0" borderId="0" xfId="0" applyAlignment="1" applyProtection="1">
      <alignment horizontal="center"/>
      <protection hidden="1"/>
    </xf>
    <xf numFmtId="0" fontId="14" fillId="0" borderId="24" xfId="0" applyFont="1" applyBorder="1" applyAlignment="1" applyProtection="1">
      <alignment horizontal="left" wrapText="1"/>
      <protection locked="0"/>
    </xf>
    <xf numFmtId="43" fontId="14" fillId="0" borderId="0" xfId="2" applyFont="1" applyProtection="1">
      <protection hidden="1"/>
    </xf>
    <xf numFmtId="0" fontId="13" fillId="0" borderId="0" xfId="0" applyFont="1" applyProtection="1">
      <protection locked="0"/>
    </xf>
    <xf numFmtId="0" fontId="7" fillId="0" borderId="0" xfId="0" applyFont="1" applyAlignment="1" applyProtection="1">
      <alignment wrapText="1"/>
      <protection hidden="1"/>
    </xf>
    <xf numFmtId="4" fontId="14" fillId="0" borderId="43" xfId="0" applyNumberFormat="1" applyFont="1" applyBorder="1" applyAlignment="1" applyProtection="1">
      <alignment horizontal="right" wrapText="1"/>
      <protection locked="0"/>
    </xf>
    <xf numFmtId="4" fontId="14" fillId="0" borderId="44" xfId="0" applyNumberFormat="1" applyFont="1" applyBorder="1" applyAlignment="1" applyProtection="1">
      <alignment horizontal="center" wrapText="1"/>
      <protection locked="0"/>
    </xf>
    <xf numFmtId="4" fontId="14" fillId="0" borderId="33" xfId="0" applyNumberFormat="1" applyFont="1" applyBorder="1" applyAlignment="1" applyProtection="1">
      <alignment horizontal="center" wrapText="1"/>
      <protection locked="0"/>
    </xf>
    <xf numFmtId="4" fontId="18" fillId="0" borderId="29" xfId="0" applyNumberFormat="1" applyFont="1" applyBorder="1" applyAlignment="1" applyProtection="1">
      <alignment horizontal="center"/>
      <protection hidden="1"/>
    </xf>
    <xf numFmtId="4" fontId="14" fillId="0" borderId="0" xfId="0" applyNumberFormat="1" applyFont="1" applyAlignment="1" applyProtection="1">
      <alignment horizontal="center"/>
      <protection locked="0"/>
    </xf>
    <xf numFmtId="4" fontId="14" fillId="0" borderId="0" xfId="0" applyNumberFormat="1" applyFont="1" applyAlignment="1">
      <alignment horizontal="center"/>
    </xf>
    <xf numFmtId="4" fontId="14" fillId="0" borderId="47" xfId="0" applyNumberFormat="1" applyFont="1" applyBorder="1" applyAlignment="1" applyProtection="1">
      <alignment horizontal="right"/>
      <protection locked="0"/>
    </xf>
    <xf numFmtId="4" fontId="14" fillId="0" borderId="48" xfId="0" applyNumberFormat="1" applyFont="1" applyBorder="1" applyAlignment="1" applyProtection="1">
      <alignment horizontal="right"/>
      <protection locked="0"/>
    </xf>
    <xf numFmtId="4" fontId="14" fillId="0" borderId="19" xfId="0" applyNumberFormat="1" applyFont="1" applyBorder="1" applyAlignment="1" applyProtection="1">
      <alignment horizontal="right"/>
      <protection locked="0"/>
    </xf>
    <xf numFmtId="4" fontId="14" fillId="0" borderId="26" xfId="0" applyNumberFormat="1" applyFont="1" applyBorder="1" applyAlignment="1" applyProtection="1">
      <alignment horizontal="right"/>
      <protection locked="0"/>
    </xf>
    <xf numFmtId="4" fontId="14" fillId="0" borderId="13" xfId="0" applyNumberFormat="1" applyFont="1" applyBorder="1" applyAlignment="1" applyProtection="1">
      <alignment horizontal="right"/>
      <protection locked="0"/>
    </xf>
    <xf numFmtId="4" fontId="14" fillId="0" borderId="24" xfId="0" applyNumberFormat="1" applyFont="1" applyBorder="1" applyAlignment="1" applyProtection="1">
      <alignment horizontal="right"/>
      <protection locked="0"/>
    </xf>
    <xf numFmtId="0" fontId="8" fillId="0" borderId="49" xfId="0" applyFont="1" applyBorder="1" applyAlignment="1" applyProtection="1">
      <alignment horizontal="center"/>
      <protection locked="0"/>
    </xf>
    <xf numFmtId="0" fontId="8" fillId="0" borderId="50" xfId="0" applyFont="1" applyBorder="1" applyAlignment="1" applyProtection="1">
      <alignment horizontal="center"/>
      <protection locked="0"/>
    </xf>
    <xf numFmtId="0" fontId="8" fillId="0" borderId="51" xfId="0" applyFont="1" applyBorder="1" applyAlignment="1" applyProtection="1">
      <alignment horizontal="center"/>
      <protection locked="0"/>
    </xf>
    <xf numFmtId="0" fontId="23" fillId="0" borderId="0" xfId="0" applyFont="1" applyAlignment="1" applyProtection="1">
      <alignment horizontal="left"/>
      <protection hidden="1"/>
    </xf>
    <xf numFmtId="0" fontId="23" fillId="0" borderId="0" xfId="0" applyFont="1" applyAlignment="1" applyProtection="1">
      <alignment horizontal="justify" vertical="center"/>
      <protection hidden="1"/>
    </xf>
    <xf numFmtId="0" fontId="23" fillId="0" borderId="0" xfId="0" applyFont="1" applyAlignment="1" applyProtection="1">
      <alignment vertical="center"/>
      <protection hidden="1"/>
    </xf>
    <xf numFmtId="0" fontId="23" fillId="0" borderId="0" xfId="0" applyFont="1" applyProtection="1">
      <protection hidden="1"/>
    </xf>
    <xf numFmtId="0" fontId="27" fillId="0" borderId="0" xfId="0" applyFont="1" applyAlignment="1" applyProtection="1">
      <alignment horizontal="left" vertical="center"/>
      <protection hidden="1"/>
    </xf>
    <xf numFmtId="0" fontId="29" fillId="0" borderId="0" xfId="0" applyFont="1" applyAlignment="1" applyProtection="1">
      <alignment horizontal="left" vertical="center"/>
      <protection hidden="1"/>
    </xf>
    <xf numFmtId="0" fontId="28" fillId="0" borderId="0" xfId="0" applyFont="1" applyAlignment="1" applyProtection="1">
      <alignment vertical="center"/>
      <protection hidden="1"/>
    </xf>
    <xf numFmtId="0" fontId="7" fillId="0" borderId="0" xfId="0" applyFont="1" applyAlignment="1" applyProtection="1">
      <alignment wrapText="1"/>
      <protection locked="0"/>
    </xf>
    <xf numFmtId="4" fontId="18" fillId="0" borderId="15" xfId="0" applyNumberFormat="1" applyFont="1" applyBorder="1" applyAlignment="1" applyProtection="1">
      <alignment horizontal="center" vertical="center"/>
      <protection hidden="1"/>
    </xf>
    <xf numFmtId="0" fontId="18" fillId="0" borderId="15" xfId="0" applyFont="1" applyBorder="1" applyAlignment="1" applyProtection="1">
      <alignment horizontal="center" vertical="center"/>
      <protection hidden="1"/>
    </xf>
    <xf numFmtId="4" fontId="18" fillId="0" borderId="21" xfId="0" applyNumberFormat="1" applyFont="1" applyBorder="1" applyAlignment="1" applyProtection="1">
      <alignment horizontal="center" vertical="center"/>
      <protection hidden="1"/>
    </xf>
    <xf numFmtId="0" fontId="18" fillId="0" borderId="21" xfId="0" applyFont="1" applyBorder="1" applyAlignment="1" applyProtection="1">
      <alignment horizontal="center" vertical="center"/>
      <protection hidden="1"/>
    </xf>
    <xf numFmtId="0" fontId="8" fillId="0" borderId="29" xfId="0" applyFont="1" applyBorder="1" applyAlignment="1" applyProtection="1">
      <alignment horizontal="center"/>
      <protection hidden="1"/>
    </xf>
    <xf numFmtId="0" fontId="8" fillId="0" borderId="5" xfId="0" applyFont="1" applyBorder="1" applyAlignment="1" applyProtection="1">
      <alignment horizontal="center"/>
      <protection hidden="1"/>
    </xf>
    <xf numFmtId="0" fontId="8" fillId="0" borderId="7" xfId="0" applyFont="1" applyBorder="1" applyAlignment="1" applyProtection="1">
      <alignment horizontal="center"/>
      <protection hidden="1"/>
    </xf>
    <xf numFmtId="0" fontId="8" fillId="0" borderId="23" xfId="0" applyFont="1" applyBorder="1" applyAlignment="1" applyProtection="1">
      <alignment horizontal="center"/>
      <protection hidden="1"/>
    </xf>
    <xf numFmtId="0" fontId="4" fillId="0" borderId="0" xfId="0" applyFont="1" applyProtection="1">
      <protection locked="0"/>
    </xf>
    <xf numFmtId="0" fontId="23" fillId="0" borderId="15" xfId="0" applyFont="1" applyBorder="1" applyAlignment="1" applyProtection="1">
      <alignment horizontal="center" vertical="center"/>
      <protection hidden="1"/>
    </xf>
    <xf numFmtId="0" fontId="23" fillId="0" borderId="21" xfId="0" applyFont="1" applyBorder="1" applyAlignment="1" applyProtection="1">
      <alignment horizontal="center" vertical="center"/>
      <protection hidden="1"/>
    </xf>
    <xf numFmtId="0" fontId="4" fillId="0" borderId="0" xfId="0" applyFont="1" applyProtection="1">
      <protection hidden="1"/>
    </xf>
    <xf numFmtId="0" fontId="8" fillId="0" borderId="9" xfId="0" applyFont="1" applyBorder="1" applyAlignment="1" applyProtection="1">
      <alignment horizontal="center"/>
      <protection hidden="1"/>
    </xf>
    <xf numFmtId="0" fontId="8" fillId="0" borderId="11" xfId="0" applyFont="1" applyBorder="1" applyAlignment="1" applyProtection="1">
      <alignment horizontal="center"/>
      <protection hidden="1"/>
    </xf>
    <xf numFmtId="0" fontId="8" fillId="0" borderId="18" xfId="0" applyFont="1" applyBorder="1" applyAlignment="1" applyProtection="1">
      <alignment horizontal="center"/>
      <protection hidden="1"/>
    </xf>
    <xf numFmtId="0" fontId="6" fillId="0" borderId="0" xfId="0" applyFont="1" applyAlignment="1" applyProtection="1">
      <alignment horizontal="left"/>
      <protection hidden="1"/>
    </xf>
    <xf numFmtId="0" fontId="8" fillId="0" borderId="15" xfId="0" applyFont="1" applyBorder="1" applyAlignment="1" applyProtection="1">
      <alignment horizontal="center"/>
      <protection hidden="1"/>
    </xf>
    <xf numFmtId="0" fontId="9" fillId="0" borderId="0" xfId="0" applyFont="1" applyProtection="1">
      <protection locked="0"/>
    </xf>
    <xf numFmtId="0" fontId="23" fillId="0" borderId="35" xfId="0" applyFont="1" applyBorder="1" applyAlignment="1" applyProtection="1">
      <alignment horizontal="center" wrapText="1"/>
      <protection hidden="1"/>
    </xf>
    <xf numFmtId="0" fontId="23" fillId="0" borderId="38" xfId="0" applyFont="1" applyBorder="1" applyAlignment="1" applyProtection="1">
      <alignment horizontal="center" wrapText="1"/>
      <protection hidden="1"/>
    </xf>
    <xf numFmtId="0" fontId="23" fillId="0" borderId="40" xfId="0" applyFont="1" applyBorder="1" applyAlignment="1" applyProtection="1">
      <alignment horizontal="center" wrapText="1"/>
      <protection hidden="1"/>
    </xf>
    <xf numFmtId="0" fontId="28" fillId="0" borderId="0" xfId="0" applyFont="1" applyAlignment="1" applyProtection="1">
      <alignment horizontal="center"/>
      <protection hidden="1"/>
    </xf>
    <xf numFmtId="4" fontId="28" fillId="0" borderId="36" xfId="0" applyNumberFormat="1" applyFont="1" applyBorder="1" applyAlignment="1" applyProtection="1">
      <alignment wrapText="1"/>
      <protection hidden="1"/>
    </xf>
    <xf numFmtId="4" fontId="28" fillId="0" borderId="34" xfId="0" applyNumberFormat="1" applyFont="1" applyBorder="1" applyAlignment="1" applyProtection="1">
      <alignment wrapText="1"/>
      <protection hidden="1"/>
    </xf>
    <xf numFmtId="4" fontId="28" fillId="0" borderId="41" xfId="0" applyNumberFormat="1" applyFont="1" applyBorder="1" applyAlignment="1" applyProtection="1">
      <alignment wrapText="1"/>
      <protection hidden="1"/>
    </xf>
    <xf numFmtId="4" fontId="28" fillId="0" borderId="37" xfId="0" applyNumberFormat="1" applyFont="1" applyBorder="1" applyAlignment="1" applyProtection="1">
      <alignment wrapText="1"/>
      <protection hidden="1"/>
    </xf>
    <xf numFmtId="4" fontId="28" fillId="0" borderId="39" xfId="0" applyNumberFormat="1" applyFont="1" applyBorder="1" applyAlignment="1" applyProtection="1">
      <alignment wrapText="1"/>
      <protection hidden="1"/>
    </xf>
    <xf numFmtId="4" fontId="28" fillId="0" borderId="42" xfId="0" applyNumberFormat="1" applyFont="1" applyBorder="1" applyAlignment="1" applyProtection="1">
      <alignment wrapText="1"/>
      <protection hidden="1"/>
    </xf>
    <xf numFmtId="0" fontId="0" fillId="0" borderId="0" xfId="0" applyAlignment="1" applyProtection="1">
      <alignment horizontal="left" wrapText="1"/>
      <protection locked="0"/>
    </xf>
    <xf numFmtId="0" fontId="9" fillId="0" borderId="0" xfId="0" applyFont="1" applyAlignment="1" applyProtection="1">
      <alignment vertical="center" wrapText="1"/>
      <protection hidden="1"/>
    </xf>
    <xf numFmtId="0" fontId="27" fillId="0" borderId="0" xfId="0" applyFont="1"/>
    <xf numFmtId="164" fontId="27" fillId="0" borderId="0" xfId="0" applyNumberFormat="1" applyFont="1" applyAlignment="1">
      <alignment horizontal="left"/>
    </xf>
    <xf numFmtId="164" fontId="40" fillId="0" borderId="0" xfId="0" applyNumberFormat="1" applyFont="1" applyAlignment="1">
      <alignment horizontal="left"/>
    </xf>
    <xf numFmtId="0" fontId="40" fillId="0" borderId="0" xfId="0" applyFont="1"/>
    <xf numFmtId="0" fontId="39" fillId="0" borderId="0" xfId="0" applyFont="1" applyProtection="1">
      <protection locked="0"/>
    </xf>
    <xf numFmtId="0" fontId="40" fillId="0" borderId="0" xfId="0" applyFont="1" applyProtection="1">
      <protection hidden="1"/>
    </xf>
    <xf numFmtId="0" fontId="40" fillId="0" borderId="0" xfId="0" applyFont="1" applyProtection="1">
      <protection locked="0"/>
    </xf>
    <xf numFmtId="0" fontId="27" fillId="0" borderId="0" xfId="0" applyFont="1" applyProtection="1">
      <protection hidden="1"/>
    </xf>
    <xf numFmtId="0" fontId="27" fillId="0" borderId="0" xfId="0" applyFont="1" applyProtection="1">
      <protection locked="0"/>
    </xf>
    <xf numFmtId="0" fontId="27" fillId="0" borderId="0" xfId="0" applyFont="1" applyAlignment="1" applyProtection="1">
      <alignment horizontal="right"/>
      <protection hidden="1"/>
    </xf>
    <xf numFmtId="164" fontId="8" fillId="0" borderId="0" xfId="0" applyNumberFormat="1" applyFont="1" applyAlignment="1">
      <alignment horizontal="left"/>
    </xf>
    <xf numFmtId="0" fontId="8" fillId="0" borderId="0" xfId="0" applyFont="1" applyProtection="1">
      <protection hidden="1"/>
    </xf>
    <xf numFmtId="0" fontId="40" fillId="0" borderId="0" xfId="0" applyFont="1" applyAlignment="1" applyProtection="1">
      <alignment horizontal="right"/>
      <protection hidden="1"/>
    </xf>
    <xf numFmtId="0" fontId="37" fillId="0" borderId="0" xfId="0" applyFont="1" applyProtection="1">
      <protection hidden="1"/>
    </xf>
    <xf numFmtId="0" fontId="38" fillId="0" borderId="0" xfId="0" applyFont="1"/>
    <xf numFmtId="0" fontId="37" fillId="0" borderId="0" xfId="0" applyFont="1" applyAlignment="1" applyProtection="1">
      <alignment horizontal="right"/>
      <protection hidden="1"/>
    </xf>
    <xf numFmtId="0" fontId="37" fillId="0" borderId="0" xfId="0" applyFont="1"/>
    <xf numFmtId="0" fontId="38" fillId="0" borderId="0" xfId="0" applyFont="1" applyProtection="1">
      <protection locked="0"/>
    </xf>
    <xf numFmtId="0" fontId="38" fillId="0" borderId="0" xfId="0" applyFont="1" applyProtection="1">
      <protection hidden="1"/>
    </xf>
    <xf numFmtId="164" fontId="37" fillId="0" borderId="0" xfId="0" applyNumberFormat="1" applyFont="1" applyAlignment="1">
      <alignment horizontal="left"/>
    </xf>
    <xf numFmtId="0" fontId="37" fillId="0" borderId="0" xfId="0" applyFont="1" applyProtection="1">
      <protection locked="0"/>
    </xf>
    <xf numFmtId="0" fontId="5" fillId="0" borderId="2" xfId="0" applyFont="1" applyBorder="1" applyAlignment="1" applyProtection="1">
      <alignment horizontal="left"/>
      <protection hidden="1"/>
    </xf>
    <xf numFmtId="0" fontId="5" fillId="0" borderId="4" xfId="0" applyFont="1" applyBorder="1" applyAlignment="1" applyProtection="1">
      <alignment horizontal="left"/>
      <protection hidden="1"/>
    </xf>
    <xf numFmtId="0" fontId="37" fillId="0" borderId="2" xfId="0" applyFont="1" applyBorder="1" applyAlignment="1">
      <alignment horizontal="left" wrapText="1"/>
    </xf>
    <xf numFmtId="0" fontId="37" fillId="0" borderId="4" xfId="0" applyFont="1" applyBorder="1" applyAlignment="1">
      <alignment horizontal="left" wrapText="1"/>
    </xf>
    <xf numFmtId="164" fontId="38" fillId="0" borderId="2" xfId="0" applyNumberFormat="1" applyFont="1" applyBorder="1" applyAlignment="1" applyProtection="1">
      <alignment horizontal="left"/>
      <protection locked="0"/>
    </xf>
    <xf numFmtId="164" fontId="38" fillId="0" borderId="4" xfId="0" applyNumberFormat="1" applyFont="1" applyBorder="1" applyAlignment="1" applyProtection="1">
      <alignment horizontal="left"/>
      <protection locked="0"/>
    </xf>
    <xf numFmtId="4" fontId="38" fillId="0" borderId="2" xfId="0" applyNumberFormat="1" applyFont="1" applyBorder="1" applyAlignment="1" applyProtection="1">
      <alignment horizontal="left" wrapText="1"/>
      <protection locked="0"/>
    </xf>
    <xf numFmtId="4" fontId="38" fillId="0" borderId="4" xfId="0" applyNumberFormat="1" applyFont="1" applyBorder="1" applyAlignment="1" applyProtection="1">
      <alignment horizontal="left" wrapText="1"/>
      <protection locked="0"/>
    </xf>
    <xf numFmtId="0" fontId="9" fillId="0" borderId="0" xfId="0" applyFont="1" applyAlignment="1" applyProtection="1">
      <alignment horizontal="center" vertical="center" wrapText="1"/>
      <protection hidden="1"/>
    </xf>
    <xf numFmtId="0" fontId="2" fillId="0" borderId="2" xfId="0" applyFont="1" applyBorder="1" applyAlignment="1" applyProtection="1">
      <alignment horizontal="center" vertical="center"/>
      <protection hidden="1"/>
    </xf>
    <xf numFmtId="0" fontId="2" fillId="0" borderId="3" xfId="0" applyFont="1" applyBorder="1" applyAlignment="1" applyProtection="1">
      <alignment horizontal="center" vertical="center"/>
      <protection hidden="1"/>
    </xf>
    <xf numFmtId="0" fontId="5" fillId="0" borderId="2" xfId="0" applyFont="1" applyBorder="1" applyAlignment="1" applyProtection="1">
      <alignment horizontal="left" vertical="center"/>
      <protection hidden="1"/>
    </xf>
    <xf numFmtId="0" fontId="5" fillId="0" borderId="4" xfId="0" applyFont="1" applyBorder="1" applyAlignment="1" applyProtection="1">
      <alignment horizontal="left" vertical="center"/>
      <protection hidden="1"/>
    </xf>
    <xf numFmtId="1" fontId="10" fillId="0" borderId="2" xfId="0" applyNumberFormat="1" applyFont="1" applyBorder="1" applyAlignment="1" applyProtection="1">
      <alignment horizontal="left"/>
      <protection locked="0"/>
    </xf>
    <xf numFmtId="1" fontId="10" fillId="0" borderId="4" xfId="0" applyNumberFormat="1" applyFont="1" applyBorder="1" applyAlignment="1" applyProtection="1">
      <alignment horizontal="left"/>
      <protection locked="0"/>
    </xf>
    <xf numFmtId="0" fontId="10" fillId="0" borderId="2" xfId="0" applyFont="1" applyBorder="1" applyAlignment="1" applyProtection="1">
      <alignment horizontal="left" vertical="center" wrapText="1"/>
      <protection locked="0"/>
    </xf>
    <xf numFmtId="0" fontId="10" fillId="0" borderId="4" xfId="0" applyFont="1" applyBorder="1" applyAlignment="1" applyProtection="1">
      <alignment horizontal="left" vertical="center" wrapText="1"/>
      <protection locked="0"/>
    </xf>
    <xf numFmtId="164" fontId="10" fillId="0" borderId="2" xfId="0" applyNumberFormat="1" applyFont="1" applyBorder="1" applyAlignment="1" applyProtection="1">
      <alignment horizontal="left"/>
      <protection locked="0"/>
    </xf>
    <xf numFmtId="164" fontId="10" fillId="0" borderId="4" xfId="0" applyNumberFormat="1" applyFont="1" applyBorder="1" applyAlignment="1" applyProtection="1">
      <alignment horizontal="left"/>
      <protection locked="0"/>
    </xf>
    <xf numFmtId="0" fontId="23"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164" fontId="25" fillId="0" borderId="0" xfId="0" applyNumberFormat="1" applyFont="1" applyAlignment="1" applyProtection="1">
      <alignment horizontal="center"/>
      <protection hidden="1"/>
    </xf>
    <xf numFmtId="0" fontId="30" fillId="0" borderId="0" xfId="0" applyFont="1" applyAlignment="1" applyProtection="1">
      <alignment horizontal="center" vertical="center"/>
      <protection hidden="1"/>
    </xf>
    <xf numFmtId="0" fontId="31" fillId="0" borderId="0" xfId="0" applyFont="1" applyAlignment="1" applyProtection="1">
      <alignment horizontal="center" vertical="center"/>
      <protection hidden="1"/>
    </xf>
    <xf numFmtId="0" fontId="36" fillId="0" borderId="0" xfId="0" applyFont="1" applyAlignment="1" applyProtection="1">
      <alignment horizontal="center" vertical="center"/>
      <protection hidden="1"/>
    </xf>
    <xf numFmtId="0" fontId="25" fillId="0" borderId="0" xfId="0" applyFont="1" applyAlignment="1" applyProtection="1">
      <alignment horizontal="center" vertical="center" wrapText="1"/>
      <protection hidden="1"/>
    </xf>
    <xf numFmtId="0" fontId="34" fillId="0" borderId="0" xfId="0" applyFont="1" applyAlignment="1">
      <alignment horizontal="justify" vertical="top" wrapText="1"/>
    </xf>
    <xf numFmtId="0" fontId="12" fillId="2" borderId="27" xfId="0" applyFont="1" applyFill="1" applyBorder="1" applyAlignment="1">
      <alignment horizontal="left" vertical="center" wrapText="1"/>
    </xf>
    <xf numFmtId="0" fontId="12" fillId="2" borderId="25" xfId="0" applyFont="1" applyFill="1" applyBorder="1" applyAlignment="1">
      <alignment horizontal="left" vertical="center" wrapText="1"/>
    </xf>
    <xf numFmtId="0" fontId="12" fillId="2" borderId="28" xfId="0" applyFont="1" applyFill="1" applyBorder="1" applyAlignment="1">
      <alignment horizontal="left" vertical="center" wrapText="1"/>
    </xf>
    <xf numFmtId="0" fontId="12" fillId="2" borderId="18" xfId="0" applyFont="1" applyFill="1" applyBorder="1" applyAlignment="1">
      <alignment horizontal="left" vertical="center" wrapText="1"/>
    </xf>
    <xf numFmtId="0" fontId="12" fillId="2" borderId="20" xfId="0" applyFont="1" applyFill="1" applyBorder="1" applyAlignment="1">
      <alignment horizontal="left" vertical="center" wrapText="1"/>
    </xf>
    <xf numFmtId="0" fontId="12" fillId="2" borderId="19" xfId="0" applyFont="1" applyFill="1" applyBorder="1" applyAlignment="1">
      <alignment horizontal="left" vertical="center" wrapText="1"/>
    </xf>
    <xf numFmtId="0" fontId="8"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0" fillId="0" borderId="21" xfId="0" applyBorder="1" applyAlignment="1">
      <alignment horizontal="center" vertical="center" wrapText="1"/>
    </xf>
    <xf numFmtId="0" fontId="0" fillId="0" borderId="32" xfId="0" applyBorder="1" applyAlignment="1">
      <alignment horizontal="center" vertical="center" wrapText="1"/>
    </xf>
    <xf numFmtId="0" fontId="1" fillId="0" borderId="2" xfId="0" applyFont="1" applyBorder="1" applyAlignment="1">
      <alignment horizontal="left"/>
    </xf>
    <xf numFmtId="0" fontId="1" fillId="0" borderId="28" xfId="0" applyFont="1" applyBorder="1" applyAlignment="1">
      <alignment horizontal="left"/>
    </xf>
    <xf numFmtId="0" fontId="1" fillId="0" borderId="4" xfId="0" applyFont="1" applyBorder="1" applyAlignment="1">
      <alignment horizontal="left"/>
    </xf>
    <xf numFmtId="0" fontId="1" fillId="0" borderId="18" xfId="0" applyFont="1" applyBorder="1" applyAlignment="1">
      <alignment horizontal="left"/>
    </xf>
    <xf numFmtId="0" fontId="1" fillId="0" borderId="19" xfId="0" applyFont="1" applyBorder="1" applyAlignment="1">
      <alignment horizontal="left"/>
    </xf>
    <xf numFmtId="0" fontId="1" fillId="0" borderId="2" xfId="0" applyFont="1" applyBorder="1" applyAlignment="1" applyProtection="1">
      <alignment horizontal="left"/>
      <protection hidden="1"/>
    </xf>
    <xf numFmtId="0" fontId="1" fillId="0" borderId="3" xfId="0" applyFont="1" applyBorder="1" applyAlignment="1" applyProtection="1">
      <alignment horizontal="left"/>
      <protection hidden="1"/>
    </xf>
    <xf numFmtId="0" fontId="1" fillId="0" borderId="4" xfId="0" applyFont="1" applyBorder="1" applyAlignment="1" applyProtection="1">
      <alignment horizontal="left"/>
      <protection hidden="1"/>
    </xf>
    <xf numFmtId="0" fontId="1" fillId="0" borderId="2" xfId="0" applyFont="1" applyBorder="1" applyAlignment="1" applyProtection="1">
      <alignment horizontal="left" vertical="center" wrapText="1"/>
      <protection hidden="1"/>
    </xf>
    <xf numFmtId="0" fontId="1" fillId="0" borderId="3" xfId="0" applyFont="1" applyBorder="1" applyAlignment="1" applyProtection="1">
      <alignment horizontal="left" vertical="center" wrapText="1"/>
      <protection hidden="1"/>
    </xf>
    <xf numFmtId="0" fontId="1" fillId="0" borderId="4" xfId="0" applyFont="1" applyBorder="1" applyAlignment="1" applyProtection="1">
      <alignment horizontal="left" vertical="center" wrapText="1"/>
      <protection hidden="1"/>
    </xf>
    <xf numFmtId="164" fontId="1" fillId="0" borderId="2" xfId="0" applyNumberFormat="1" applyFont="1" applyBorder="1" applyAlignment="1" applyProtection="1">
      <alignment horizontal="left"/>
      <protection hidden="1"/>
    </xf>
    <xf numFmtId="164" fontId="1" fillId="0" borderId="3" xfId="0" applyNumberFormat="1" applyFont="1" applyBorder="1" applyAlignment="1" applyProtection="1">
      <alignment horizontal="left"/>
      <protection hidden="1"/>
    </xf>
    <xf numFmtId="164" fontId="1" fillId="0" borderId="4" xfId="0" applyNumberFormat="1" applyFont="1" applyBorder="1" applyAlignment="1" applyProtection="1">
      <alignment horizontal="left"/>
      <protection hidden="1"/>
    </xf>
    <xf numFmtId="0" fontId="0" fillId="0" borderId="27" xfId="0" applyBorder="1" applyAlignment="1">
      <alignment horizontal="center" vertical="center" wrapText="1"/>
    </xf>
    <xf numFmtId="0" fontId="0" fillId="0" borderId="16" xfId="0" applyBorder="1" applyAlignment="1">
      <alignment horizontal="center" vertical="center" wrapText="1"/>
    </xf>
    <xf numFmtId="0" fontId="1" fillId="0" borderId="0" xfId="0" applyFont="1" applyAlignment="1" applyProtection="1">
      <alignment horizontal="center"/>
      <protection hidden="1"/>
    </xf>
    <xf numFmtId="0" fontId="5" fillId="0" borderId="20" xfId="0" applyFont="1" applyBorder="1" applyAlignment="1">
      <alignment horizontal="right"/>
    </xf>
    <xf numFmtId="0" fontId="0" fillId="0" borderId="21" xfId="0" applyBorder="1" applyAlignment="1">
      <alignment horizontal="center" vertical="center"/>
    </xf>
    <xf numFmtId="0" fontId="0" fillId="0" borderId="32" xfId="0" applyBorder="1" applyAlignment="1">
      <alignment horizontal="center" vertical="center"/>
    </xf>
    <xf numFmtId="0" fontId="26" fillId="0" borderId="25" xfId="0" applyFont="1" applyBorder="1" applyAlignment="1" applyProtection="1">
      <alignment horizontal="center" vertical="center" wrapText="1"/>
      <protection locked="0"/>
    </xf>
    <xf numFmtId="0" fontId="23" fillId="0" borderId="0" xfId="0" applyFont="1" applyAlignment="1" applyProtection="1">
      <alignment horizontal="center"/>
      <protection hidden="1"/>
    </xf>
    <xf numFmtId="0" fontId="8" fillId="0" borderId="2" xfId="0" applyFont="1" applyBorder="1" applyAlignment="1" applyProtection="1">
      <alignment horizontal="left"/>
      <protection hidden="1"/>
    </xf>
    <xf numFmtId="0" fontId="8" fillId="0" borderId="4" xfId="0" applyFont="1" applyBorder="1" applyAlignment="1" applyProtection="1">
      <alignment horizontal="left"/>
      <protection hidden="1"/>
    </xf>
    <xf numFmtId="0" fontId="8" fillId="0" borderId="0" xfId="0" applyFont="1" applyAlignment="1" applyProtection="1">
      <alignment horizontal="center"/>
      <protection hidden="1"/>
    </xf>
    <xf numFmtId="0" fontId="23" fillId="0" borderId="21" xfId="0" applyFont="1" applyBorder="1" applyAlignment="1" applyProtection="1">
      <alignment horizontal="center" vertical="center" wrapText="1"/>
      <protection hidden="1"/>
    </xf>
    <xf numFmtId="0" fontId="23" fillId="0" borderId="32" xfId="0" applyFont="1" applyBorder="1" applyAlignment="1" applyProtection="1">
      <alignment horizontal="center" vertical="center" wrapText="1"/>
      <protection hidden="1"/>
    </xf>
    <xf numFmtId="0" fontId="8" fillId="0" borderId="2" xfId="0" applyFont="1" applyBorder="1" applyProtection="1">
      <protection hidden="1"/>
    </xf>
    <xf numFmtId="0" fontId="8" fillId="0" borderId="4" xfId="0" applyFont="1" applyBorder="1" applyProtection="1">
      <protection hidden="1"/>
    </xf>
    <xf numFmtId="0" fontId="8" fillId="0" borderId="20" xfId="0" applyFont="1" applyBorder="1" applyAlignment="1" applyProtection="1">
      <alignment horizontal="right"/>
      <protection hidden="1"/>
    </xf>
    <xf numFmtId="0" fontId="8" fillId="0" borderId="3" xfId="0" applyFont="1" applyBorder="1" applyAlignment="1" applyProtection="1">
      <alignment horizontal="left"/>
      <protection hidden="1"/>
    </xf>
    <xf numFmtId="0" fontId="8" fillId="0" borderId="2" xfId="0" applyFont="1" applyBorder="1" applyAlignment="1" applyProtection="1">
      <alignment horizontal="left" wrapText="1"/>
      <protection hidden="1"/>
    </xf>
    <xf numFmtId="0" fontId="8" fillId="0" borderId="3" xfId="0" applyFont="1" applyBorder="1" applyAlignment="1" applyProtection="1">
      <alignment horizontal="left" wrapText="1"/>
      <protection hidden="1"/>
    </xf>
    <xf numFmtId="0" fontId="8" fillId="0" borderId="4" xfId="0" applyFont="1" applyBorder="1" applyAlignment="1" applyProtection="1">
      <alignment horizontal="left" wrapText="1"/>
      <protection hidden="1"/>
    </xf>
    <xf numFmtId="0" fontId="23" fillId="0" borderId="29" xfId="0" applyFont="1" applyBorder="1" applyAlignment="1" applyProtection="1">
      <alignment horizontal="center" vertical="center" wrapText="1"/>
      <protection hidden="1"/>
    </xf>
    <xf numFmtId="0" fontId="14" fillId="0" borderId="0" xfId="0" applyFont="1" applyAlignment="1" applyProtection="1">
      <alignment horizontal="left" vertical="top" wrapText="1"/>
      <protection hidden="1"/>
    </xf>
    <xf numFmtId="0" fontId="14" fillId="0" borderId="17" xfId="0" applyFont="1" applyBorder="1" applyAlignment="1" applyProtection="1">
      <alignment horizontal="left" vertical="top" wrapText="1"/>
      <protection hidden="1"/>
    </xf>
    <xf numFmtId="164" fontId="23" fillId="0" borderId="21" xfId="0" applyNumberFormat="1" applyFont="1" applyBorder="1" applyAlignment="1" applyProtection="1">
      <alignment horizontal="center" vertical="center" wrapText="1"/>
      <protection hidden="1"/>
    </xf>
    <xf numFmtId="164" fontId="23" fillId="0" borderId="32" xfId="0" applyNumberFormat="1" applyFont="1" applyBorder="1" applyAlignment="1" applyProtection="1">
      <alignment horizontal="center" vertical="center" wrapText="1"/>
      <protection hidden="1"/>
    </xf>
    <xf numFmtId="0" fontId="8" fillId="0" borderId="0" xfId="0" applyFont="1" applyAlignment="1" applyProtection="1">
      <alignment horizontal="right"/>
      <protection hidden="1"/>
    </xf>
    <xf numFmtId="0" fontId="14" fillId="0" borderId="25" xfId="0" applyFont="1" applyBorder="1" applyAlignment="1" applyProtection="1">
      <alignment horizontal="left" vertical="top" wrapText="1"/>
      <protection hidden="1"/>
    </xf>
    <xf numFmtId="0" fontId="14" fillId="0" borderId="28" xfId="0" applyFont="1" applyBorder="1" applyAlignment="1" applyProtection="1">
      <alignment horizontal="left" vertical="top" wrapText="1"/>
      <protection hidden="1"/>
    </xf>
    <xf numFmtId="0" fontId="28" fillId="0" borderId="0" xfId="0" applyFont="1" applyAlignment="1" applyProtection="1">
      <alignment horizontal="left" vertical="top" wrapText="1"/>
      <protection hidden="1"/>
    </xf>
    <xf numFmtId="0" fontId="23" fillId="0" borderId="20" xfId="0" applyFont="1" applyBorder="1" applyAlignment="1" applyProtection="1">
      <alignment horizontal="right"/>
      <protection hidden="1"/>
    </xf>
    <xf numFmtId="0" fontId="23" fillId="0" borderId="2" xfId="0" applyFont="1" applyBorder="1" applyAlignment="1" applyProtection="1">
      <alignment horizontal="left" wrapText="1"/>
      <protection hidden="1"/>
    </xf>
    <xf numFmtId="0" fontId="23" fillId="0" borderId="3" xfId="0" applyFont="1" applyBorder="1" applyAlignment="1" applyProtection="1">
      <alignment horizontal="left" wrapText="1"/>
      <protection hidden="1"/>
    </xf>
    <xf numFmtId="0" fontId="23" fillId="0" borderId="4" xfId="0" applyFont="1" applyBorder="1" applyAlignment="1" applyProtection="1">
      <alignment horizontal="left" wrapText="1"/>
      <protection hidden="1"/>
    </xf>
    <xf numFmtId="0" fontId="23" fillId="0" borderId="20" xfId="0" applyFont="1" applyBorder="1" applyAlignment="1" applyProtection="1">
      <alignment horizontal="left" wrapText="1"/>
      <protection hidden="1"/>
    </xf>
    <xf numFmtId="0" fontId="23" fillId="0" borderId="19" xfId="0" applyFont="1" applyBorder="1" applyAlignment="1" applyProtection="1">
      <alignment horizontal="left" wrapText="1"/>
      <protection hidden="1"/>
    </xf>
    <xf numFmtId="0" fontId="23" fillId="0" borderId="2" xfId="0" applyFont="1" applyBorder="1" applyAlignment="1" applyProtection="1">
      <alignment horizontal="center" vertical="center" wrapText="1"/>
      <protection hidden="1"/>
    </xf>
    <xf numFmtId="0" fontId="23" fillId="0" borderId="3" xfId="0" applyFont="1" applyBorder="1" applyAlignment="1" applyProtection="1">
      <alignment horizontal="center" vertical="center" wrapText="1"/>
      <protection hidden="1"/>
    </xf>
    <xf numFmtId="0" fontId="23" fillId="0" borderId="4" xfId="0" applyFont="1" applyBorder="1" applyAlignment="1" applyProtection="1">
      <alignment horizontal="center" vertical="center" wrapText="1"/>
      <protection hidden="1"/>
    </xf>
    <xf numFmtId="0" fontId="23" fillId="0" borderId="2" xfId="0" applyFont="1" applyBorder="1" applyAlignment="1" applyProtection="1">
      <alignment horizontal="right" wrapText="1"/>
      <protection hidden="1"/>
    </xf>
    <xf numFmtId="0" fontId="23" fillId="0" borderId="3" xfId="0" applyFont="1" applyBorder="1" applyAlignment="1" applyProtection="1">
      <alignment horizontal="right" wrapText="1"/>
      <protection hidden="1"/>
    </xf>
    <xf numFmtId="0" fontId="23" fillId="0" borderId="4" xfId="0" applyFont="1" applyBorder="1" applyAlignment="1" applyProtection="1">
      <alignment horizontal="right" wrapText="1"/>
      <protection hidden="1"/>
    </xf>
    <xf numFmtId="0" fontId="0" fillId="0" borderId="0" xfId="0" applyAlignment="1" applyProtection="1">
      <alignment horizontal="center"/>
      <protection locked="0"/>
    </xf>
    <xf numFmtId="0" fontId="5" fillId="0" borderId="0" xfId="0" applyFont="1" applyAlignment="1" applyProtection="1">
      <alignment horizontal="right"/>
      <protection hidden="1"/>
    </xf>
    <xf numFmtId="0" fontId="1" fillId="0" borderId="2" xfId="0" applyFont="1" applyBorder="1" applyAlignment="1" applyProtection="1">
      <alignment horizontal="center" vertical="center"/>
      <protection hidden="1"/>
    </xf>
    <xf numFmtId="0" fontId="1" fillId="0" borderId="4" xfId="0" applyFont="1" applyBorder="1" applyAlignment="1" applyProtection="1">
      <alignment horizontal="center" vertical="center"/>
      <protection hidden="1"/>
    </xf>
    <xf numFmtId="0" fontId="5" fillId="0" borderId="27" xfId="0" applyFont="1" applyBorder="1" applyAlignment="1" applyProtection="1">
      <alignment horizontal="center" vertical="center"/>
      <protection hidden="1"/>
    </xf>
    <xf numFmtId="0" fontId="5" fillId="0" borderId="25" xfId="0" applyFont="1" applyBorder="1" applyAlignment="1" applyProtection="1">
      <alignment horizontal="center" vertical="center"/>
      <protection hidden="1"/>
    </xf>
    <xf numFmtId="0" fontId="5" fillId="0" borderId="18"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hidden="1"/>
    </xf>
    <xf numFmtId="0" fontId="0" fillId="0" borderId="0" xfId="0" applyAlignment="1" applyProtection="1">
      <alignment horizontal="left" wrapText="1"/>
      <protection hidden="1"/>
    </xf>
    <xf numFmtId="0" fontId="0" fillId="0" borderId="2" xfId="0" applyBorder="1" applyAlignment="1" applyProtection="1">
      <alignment horizontal="left"/>
      <protection hidden="1"/>
    </xf>
    <xf numFmtId="0" fontId="0" fillId="0" borderId="3" xfId="0" applyBorder="1" applyAlignment="1" applyProtection="1">
      <alignment horizontal="left"/>
      <protection hidden="1"/>
    </xf>
    <xf numFmtId="0" fontId="0" fillId="0" borderId="28" xfId="0" applyBorder="1" applyAlignment="1" applyProtection="1">
      <alignment horizontal="left"/>
      <protection hidden="1"/>
    </xf>
    <xf numFmtId="0" fontId="0" fillId="0" borderId="4" xfId="0" applyBorder="1" applyAlignment="1" applyProtection="1">
      <alignment horizontal="left"/>
      <protection hidden="1"/>
    </xf>
    <xf numFmtId="0" fontId="0" fillId="0" borderId="27" xfId="0" applyBorder="1" applyAlignment="1" applyProtection="1">
      <alignment horizontal="left" vertical="center" wrapText="1"/>
      <protection hidden="1"/>
    </xf>
    <xf numFmtId="0" fontId="0" fillId="0" borderId="25" xfId="0" applyBorder="1" applyAlignment="1" applyProtection="1">
      <alignment horizontal="left" vertical="center" wrapText="1"/>
      <protection hidden="1"/>
    </xf>
    <xf numFmtId="0" fontId="0" fillId="0" borderId="18" xfId="0" applyBorder="1" applyAlignment="1" applyProtection="1">
      <alignment horizontal="left" vertical="center" wrapText="1"/>
      <protection hidden="1"/>
    </xf>
    <xf numFmtId="0" fontId="0" fillId="0" borderId="20" xfId="0" applyBorder="1" applyAlignment="1" applyProtection="1">
      <alignment horizontal="left" vertical="center" wrapText="1"/>
      <protection hidden="1"/>
    </xf>
    <xf numFmtId="0" fontId="5" fillId="0" borderId="2" xfId="0" applyFont="1" applyBorder="1" applyAlignment="1" applyProtection="1">
      <alignment horizontal="right" vertical="center"/>
      <protection hidden="1"/>
    </xf>
    <xf numFmtId="0" fontId="5" fillId="0" borderId="3" xfId="0" applyFont="1" applyBorder="1" applyAlignment="1" applyProtection="1">
      <alignment horizontal="right" vertical="center"/>
      <protection hidden="1"/>
    </xf>
    <xf numFmtId="0" fontId="5" fillId="0" borderId="4" xfId="0" applyFont="1" applyBorder="1" applyAlignment="1" applyProtection="1">
      <alignment horizontal="right" vertical="center"/>
      <protection hidden="1"/>
    </xf>
    <xf numFmtId="4" fontId="1" fillId="0" borderId="2" xfId="0" applyNumberFormat="1" applyFont="1" applyBorder="1" applyAlignment="1" applyProtection="1">
      <alignment horizontal="center"/>
      <protection locked="0"/>
    </xf>
    <xf numFmtId="4" fontId="1" fillId="0" borderId="4" xfId="0" applyNumberFormat="1" applyFont="1" applyBorder="1" applyAlignment="1" applyProtection="1">
      <alignment horizontal="center"/>
      <protection locked="0"/>
    </xf>
    <xf numFmtId="4" fontId="1" fillId="0" borderId="2" xfId="0" applyNumberFormat="1" applyFont="1" applyBorder="1" applyAlignment="1" applyProtection="1">
      <alignment horizontal="center"/>
      <protection hidden="1"/>
    </xf>
    <xf numFmtId="4" fontId="1" fillId="0" borderId="4" xfId="0" applyNumberFormat="1" applyFont="1" applyBorder="1" applyAlignment="1" applyProtection="1">
      <alignment horizontal="center"/>
      <protection hidden="1"/>
    </xf>
    <xf numFmtId="0" fontId="1" fillId="0" borderId="2" xfId="0" applyFont="1" applyBorder="1" applyAlignment="1" applyProtection="1">
      <alignment horizontal="left" wrapText="1"/>
      <protection hidden="1"/>
    </xf>
    <xf numFmtId="0" fontId="1" fillId="0" borderId="3" xfId="0" applyFont="1" applyBorder="1" applyAlignment="1" applyProtection="1">
      <alignment horizontal="left" wrapText="1"/>
      <protection hidden="1"/>
    </xf>
    <xf numFmtId="0" fontId="1" fillId="0" borderId="4" xfId="0" applyFont="1" applyBorder="1" applyAlignment="1" applyProtection="1">
      <alignment horizontal="left" wrapText="1"/>
      <protection hidden="1"/>
    </xf>
  </cellXfs>
  <cellStyles count="3">
    <cellStyle name="Normal" xfId="0" builtinId="0"/>
    <cellStyle name="Normal 2" xfId="1" xr:uid="{00000000-0005-0000-0000-000001000000}"/>
    <cellStyle name="Virgül" xfId="2" builtinId="3"/>
  </cellStyles>
  <dxfs count="3">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eması">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2"/>
  <dimension ref="B1:AA215"/>
  <sheetViews>
    <sheetView tabSelected="1" zoomScale="90" zoomScaleNormal="90" workbookViewId="0">
      <selection activeCell="D2" sqref="D2:E2"/>
    </sheetView>
  </sheetViews>
  <sheetFormatPr defaultColWidth="9.125" defaultRowHeight="14.3" x14ac:dyDescent="0.25"/>
  <cols>
    <col min="1" max="1" width="2" style="35" customWidth="1"/>
    <col min="2" max="2" width="8" style="52" customWidth="1"/>
    <col min="3" max="3" width="33.625" style="3" customWidth="1"/>
    <col min="4" max="4" width="16.375" style="3" customWidth="1"/>
    <col min="5" max="5" width="40.125" style="3" customWidth="1"/>
    <col min="6" max="6" width="22.25" style="3" customWidth="1"/>
    <col min="7" max="7" width="14.25" style="35" customWidth="1"/>
    <col min="8" max="8" width="11" style="35" hidden="1" customWidth="1"/>
    <col min="9" max="12" width="9.125" hidden="1" customWidth="1"/>
    <col min="13" max="13" width="10.625" hidden="1" customWidth="1"/>
    <col min="14" max="14" width="9.125" hidden="1" customWidth="1"/>
    <col min="15" max="17" width="9.125" customWidth="1"/>
    <col min="19" max="16384" width="9.125" style="35"/>
  </cols>
  <sheetData>
    <row r="1" spans="2:27" ht="31.6" customHeight="1" thickBot="1" x14ac:dyDescent="0.35">
      <c r="B1" s="255" t="s">
        <v>0</v>
      </c>
      <c r="C1" s="256"/>
      <c r="D1" s="256"/>
      <c r="E1" s="256"/>
      <c r="F1" s="254" t="str">
        <f>IF(YilDonem&gt;0,"","SOL TARAFTAKİ BOYALI HÜCRELER DOLDURULMALIDIR.")</f>
        <v>SOL TARAFTAKİ BOYALI HÜCRELER DOLDURULMALIDIR.</v>
      </c>
      <c r="G1" s="224"/>
      <c r="I1" s="35"/>
      <c r="J1" s="35"/>
      <c r="K1" s="35"/>
      <c r="L1" s="35"/>
      <c r="M1" s="35"/>
      <c r="N1" s="62" t="str">
        <f>CONCATENATE("A1:F",COUNTA(#REF!)+13)</f>
        <v>A1:F14</v>
      </c>
      <c r="O1" s="35"/>
      <c r="P1" s="35"/>
      <c r="Q1" s="35"/>
      <c r="R1" s="35"/>
    </row>
    <row r="2" spans="2:27" ht="22.6" customHeight="1" thickBot="1" x14ac:dyDescent="0.4">
      <c r="B2" s="246" t="s">
        <v>1</v>
      </c>
      <c r="C2" s="247"/>
      <c r="D2" s="259"/>
      <c r="E2" s="260"/>
      <c r="F2" s="254"/>
      <c r="G2" s="224"/>
      <c r="I2" s="167">
        <f ca="1">MONTH(INDIRECT(CONCATENATE("D",6+D11)))</f>
        <v>1</v>
      </c>
      <c r="J2" s="167">
        <f ca="1">YEAR(INDIRECT(CONCATENATE("D",6+D11)))</f>
        <v>1900</v>
      </c>
      <c r="K2" s="35"/>
      <c r="L2" s="35"/>
      <c r="M2" s="35"/>
      <c r="N2" s="35"/>
      <c r="O2" s="35"/>
      <c r="P2" s="35"/>
      <c r="Q2" s="35"/>
      <c r="R2" s="35"/>
    </row>
    <row r="3" spans="2:27" ht="94.6" customHeight="1" thickBot="1" x14ac:dyDescent="0.3">
      <c r="B3" s="257" t="s">
        <v>7</v>
      </c>
      <c r="C3" s="258"/>
      <c r="D3" s="261"/>
      <c r="E3" s="262"/>
      <c r="F3" s="254"/>
      <c r="G3" s="224"/>
      <c r="I3" s="144">
        <v>1</v>
      </c>
      <c r="J3" s="144" t="s">
        <v>88</v>
      </c>
      <c r="K3" s="35"/>
      <c r="L3" s="35"/>
      <c r="M3" s="35"/>
      <c r="N3" s="35"/>
      <c r="O3" s="35"/>
      <c r="P3" s="35"/>
      <c r="Q3" s="35"/>
      <c r="R3" s="35"/>
    </row>
    <row r="4" spans="2:27" ht="22.6" customHeight="1" thickBot="1" x14ac:dyDescent="0.4">
      <c r="B4" s="246" t="s">
        <v>2</v>
      </c>
      <c r="C4" s="247"/>
      <c r="D4" s="263"/>
      <c r="E4" s="264"/>
      <c r="F4" s="254"/>
      <c r="G4" s="224"/>
      <c r="I4" s="144">
        <v>2</v>
      </c>
      <c r="J4" s="144" t="s">
        <v>89</v>
      </c>
      <c r="K4" s="35"/>
      <c r="L4" s="35"/>
      <c r="M4" s="35"/>
      <c r="N4" s="35"/>
      <c r="O4" s="35"/>
      <c r="P4" s="35"/>
      <c r="Q4" s="35"/>
      <c r="R4" s="35"/>
    </row>
    <row r="5" spans="2:27" ht="22.6" customHeight="1" thickBot="1" x14ac:dyDescent="0.4">
      <c r="B5" s="246" t="s">
        <v>3</v>
      </c>
      <c r="C5" s="247"/>
      <c r="D5" s="263"/>
      <c r="E5" s="264"/>
      <c r="F5" s="254"/>
      <c r="G5" s="224"/>
      <c r="I5" s="144">
        <v>3</v>
      </c>
      <c r="J5" s="144" t="s">
        <v>90</v>
      </c>
      <c r="K5" s="35"/>
      <c r="L5" s="35"/>
      <c r="M5" s="35"/>
      <c r="N5" s="35"/>
      <c r="O5" s="35"/>
      <c r="P5" s="35"/>
      <c r="Q5" s="35"/>
      <c r="R5" s="35"/>
    </row>
    <row r="6" spans="2:27" ht="22.6" customHeight="1" thickBot="1" x14ac:dyDescent="0.4">
      <c r="B6" s="246" t="s">
        <v>4</v>
      </c>
      <c r="C6" s="247"/>
      <c r="D6" s="263"/>
      <c r="E6" s="264"/>
      <c r="F6" s="254"/>
      <c r="G6" s="224"/>
      <c r="I6" s="144">
        <v>4</v>
      </c>
      <c r="J6" s="144" t="s">
        <v>91</v>
      </c>
      <c r="K6" s="35"/>
      <c r="L6" s="35"/>
      <c r="M6" s="35"/>
      <c r="N6" s="35"/>
      <c r="O6" s="35"/>
      <c r="P6" s="35"/>
      <c r="Q6" s="35"/>
      <c r="R6" s="35"/>
    </row>
    <row r="7" spans="2:27" ht="22.6" customHeight="1" thickBot="1" x14ac:dyDescent="0.4">
      <c r="B7" s="246" t="s">
        <v>84</v>
      </c>
      <c r="C7" s="247"/>
      <c r="D7" s="145" t="str">
        <f>IF(AND(D5&gt;0,D6&gt;0),D5,"")</f>
        <v/>
      </c>
      <c r="E7" s="145" t="str">
        <f>IF(LEN(D7)&gt;0,IF(ISERROR(IF(EOMONTH(D5,5)&gt;D6,D6,EOMONTH(D5,5))),IF(EOMONTH(D5,5)&gt;D6,D6,EOMONTH(D5,5)),IF(EOMONTH(D5,5)&gt;D6,D6,EOMONTH(D5,5))),"")</f>
        <v/>
      </c>
      <c r="F7" s="254"/>
      <c r="G7" s="224"/>
      <c r="I7" s="144">
        <v>5</v>
      </c>
      <c r="J7" s="144" t="s">
        <v>92</v>
      </c>
      <c r="K7" s="35"/>
      <c r="L7" s="35"/>
      <c r="M7" s="35"/>
      <c r="N7" s="35"/>
      <c r="O7" s="35"/>
      <c r="P7" s="35"/>
      <c r="Q7" s="35"/>
      <c r="R7" s="35"/>
    </row>
    <row r="8" spans="2:27" ht="22.6" customHeight="1" thickBot="1" x14ac:dyDescent="0.4">
      <c r="B8" s="246" t="s">
        <v>85</v>
      </c>
      <c r="C8" s="247"/>
      <c r="D8" s="145" t="str">
        <f>IFERROR(IF(E7=D6,"",E7+1),"")</f>
        <v/>
      </c>
      <c r="E8" s="145" t="str">
        <f>IF(ISERROR(IF(D8&lt;&gt;"",IF(SERİAY(D8,5)&gt;D6,D6,SERİAY(D8,5)),"")),IF(D8&lt;&gt;"",IF(EOMONTH(D8,5)&gt;D6,D6,EOMONTH(D8,5)),""),IF(D8&lt;&gt;"",IF(SERİAY(D8,5)&gt;D6,D6,SERİAY(D8,5)),""))</f>
        <v/>
      </c>
      <c r="F8" s="254"/>
      <c r="G8" s="224"/>
      <c r="I8" s="144">
        <v>6</v>
      </c>
      <c r="J8" s="144" t="s">
        <v>93</v>
      </c>
      <c r="K8" s="35"/>
      <c r="L8" s="35"/>
      <c r="M8" s="35"/>
      <c r="N8" s="35"/>
      <c r="O8" s="35"/>
      <c r="P8" s="35"/>
      <c r="Q8" s="35"/>
      <c r="R8" s="35"/>
    </row>
    <row r="9" spans="2:27" ht="22.6" customHeight="1" thickBot="1" x14ac:dyDescent="0.4">
      <c r="B9" s="246" t="s">
        <v>86</v>
      </c>
      <c r="C9" s="247"/>
      <c r="D9" s="145" t="str">
        <f>IF(D8&lt;&gt;"",IF(E8=D6,"",E8+1),"")</f>
        <v/>
      </c>
      <c r="E9" s="145" t="str">
        <f>IF(ISERROR(IF(D9&lt;&gt;"",IF(SERİAY(D9,5)&gt;D6,D6,SERİAY(D9,5)),"")),IF(D9&lt;&gt;"",IF(EOMONTH(D9,5)&gt;D6,D6,EOMONTH(D9,5)),""),IF(D9&lt;&gt;"",IF(SERİAY(D9,5)&gt;D6,D6,SERİAY(D9,5)),""))</f>
        <v/>
      </c>
      <c r="F9" s="254"/>
      <c r="G9" s="224"/>
      <c r="I9" s="144">
        <v>7</v>
      </c>
      <c r="J9" s="144" t="s">
        <v>94</v>
      </c>
      <c r="K9" s="35"/>
      <c r="L9" s="35"/>
      <c r="M9" s="35"/>
      <c r="N9" s="35"/>
      <c r="O9" s="35"/>
      <c r="P9" s="35"/>
      <c r="Q9" s="35"/>
      <c r="R9" s="35"/>
    </row>
    <row r="10" spans="2:27" ht="22.6" customHeight="1" thickBot="1" x14ac:dyDescent="0.4">
      <c r="B10" s="246" t="s">
        <v>101</v>
      </c>
      <c r="C10" s="247"/>
      <c r="D10" s="145" t="str">
        <f>IF(D9&lt;&gt;"",IF(E9=D6,"",E9+1),"")</f>
        <v/>
      </c>
      <c r="E10" s="145" t="str">
        <f>IF(D10&lt;&gt;"",D6,"")</f>
        <v/>
      </c>
      <c r="F10" s="254"/>
      <c r="G10" s="224"/>
      <c r="I10" s="144">
        <v>8</v>
      </c>
      <c r="J10" s="144" t="s">
        <v>95</v>
      </c>
      <c r="K10" s="35"/>
      <c r="L10" s="35"/>
      <c r="M10" s="35"/>
      <c r="N10" s="35"/>
      <c r="O10" s="35"/>
      <c r="P10" s="35"/>
      <c r="Q10" s="35"/>
      <c r="R10" s="35"/>
    </row>
    <row r="11" spans="2:27" ht="30.6" thickBot="1" x14ac:dyDescent="0.4">
      <c r="B11" s="246" t="s">
        <v>87</v>
      </c>
      <c r="C11" s="247"/>
      <c r="D11" s="146"/>
      <c r="E11" s="161" t="s">
        <v>100</v>
      </c>
      <c r="F11" s="254"/>
      <c r="G11" s="224"/>
      <c r="I11" s="144">
        <v>9</v>
      </c>
      <c r="J11" s="144" t="s">
        <v>96</v>
      </c>
      <c r="K11" s="35"/>
      <c r="L11" s="35"/>
      <c r="M11" s="35"/>
      <c r="N11" s="35"/>
      <c r="O11" s="35"/>
      <c r="P11" s="35"/>
      <c r="Q11" s="35"/>
      <c r="R11" s="35"/>
    </row>
    <row r="12" spans="2:27" ht="22.6" customHeight="1" thickBot="1" x14ac:dyDescent="0.35">
      <c r="B12" s="248" t="s">
        <v>153</v>
      </c>
      <c r="C12" s="249"/>
      <c r="D12" s="250">
        <f ca="1">TODAY()</f>
        <v>45653</v>
      </c>
      <c r="E12" s="251"/>
      <c r="F12" s="254"/>
      <c r="G12" s="224"/>
      <c r="I12" s="144">
        <v>10</v>
      </c>
      <c r="J12" s="144" t="s">
        <v>97</v>
      </c>
      <c r="K12" s="35"/>
      <c r="L12" s="35"/>
      <c r="M12" s="35"/>
      <c r="N12" s="35"/>
      <c r="O12" s="35"/>
      <c r="P12" s="35"/>
      <c r="Q12" s="35"/>
      <c r="R12" s="35"/>
    </row>
    <row r="13" spans="2:27" ht="49.6" customHeight="1" thickBot="1" x14ac:dyDescent="0.35">
      <c r="B13" s="248" t="s">
        <v>154</v>
      </c>
      <c r="C13" s="249"/>
      <c r="D13" s="252"/>
      <c r="E13" s="253"/>
      <c r="F13" s="254"/>
      <c r="I13" s="144">
        <v>11</v>
      </c>
      <c r="J13" s="144" t="s">
        <v>98</v>
      </c>
      <c r="K13" s="35"/>
      <c r="L13" s="35"/>
      <c r="M13" s="35"/>
      <c r="N13" s="35"/>
      <c r="O13" s="35"/>
      <c r="P13" s="35"/>
      <c r="Q13" s="35"/>
      <c r="R13" s="35"/>
    </row>
    <row r="14" spans="2:27" ht="31.6" customHeight="1" x14ac:dyDescent="0.25">
      <c r="I14" s="144">
        <v>12</v>
      </c>
      <c r="J14" s="144" t="s">
        <v>99</v>
      </c>
      <c r="K14" s="35"/>
      <c r="L14" s="35"/>
      <c r="M14" s="35"/>
      <c r="N14" s="35"/>
      <c r="O14" s="35"/>
      <c r="P14" s="35"/>
      <c r="Q14" s="35"/>
      <c r="R14" s="35"/>
    </row>
    <row r="15" spans="2:27" s="52" customFormat="1" ht="23.3" customHeight="1" x14ac:dyDescent="0.25">
      <c r="C15" s="3"/>
      <c r="D15" s="3"/>
      <c r="E15" s="3"/>
      <c r="F15" s="3"/>
      <c r="H15" s="35"/>
      <c r="I15" s="144">
        <v>13</v>
      </c>
      <c r="J15" s="144" t="s">
        <v>88</v>
      </c>
      <c r="K15" s="35"/>
      <c r="L15" s="35"/>
      <c r="M15" s="35"/>
      <c r="N15" s="35"/>
      <c r="O15" s="35"/>
      <c r="P15" s="35"/>
      <c r="Q15" s="35"/>
      <c r="R15" s="35"/>
      <c r="S15" s="35"/>
      <c r="T15" s="35"/>
      <c r="U15" s="35"/>
      <c r="V15" s="35"/>
      <c r="W15" s="35"/>
      <c r="X15" s="35"/>
      <c r="Y15" s="35"/>
      <c r="Z15" s="35"/>
      <c r="AA15" s="35"/>
    </row>
    <row r="16" spans="2:27" ht="19.899999999999999" customHeight="1" x14ac:dyDescent="0.25">
      <c r="I16" s="144">
        <v>14</v>
      </c>
      <c r="J16" s="144" t="s">
        <v>89</v>
      </c>
      <c r="K16" s="35"/>
      <c r="L16" s="35"/>
      <c r="M16" s="35"/>
      <c r="N16" s="35"/>
      <c r="O16" s="35"/>
      <c r="P16" s="35"/>
      <c r="Q16" s="35"/>
      <c r="R16" s="35"/>
    </row>
    <row r="17" spans="9:18" ht="19.899999999999999" customHeight="1" x14ac:dyDescent="0.25">
      <c r="I17" s="144">
        <v>15</v>
      </c>
      <c r="J17" s="144" t="s">
        <v>90</v>
      </c>
      <c r="K17" s="35"/>
      <c r="L17" s="35"/>
      <c r="M17" s="35"/>
      <c r="N17" s="35"/>
      <c r="O17" s="35"/>
      <c r="P17" s="35"/>
      <c r="Q17" s="35"/>
      <c r="R17" s="35"/>
    </row>
    <row r="18" spans="9:18" ht="19.899999999999999" customHeight="1" x14ac:dyDescent="0.25">
      <c r="I18" s="144">
        <v>16</v>
      </c>
      <c r="J18" s="144" t="s">
        <v>91</v>
      </c>
      <c r="K18" s="35"/>
      <c r="L18" s="35"/>
      <c r="M18" s="35"/>
      <c r="N18" s="35"/>
      <c r="O18" s="35"/>
      <c r="P18" s="35"/>
      <c r="Q18" s="35"/>
      <c r="R18" s="35"/>
    </row>
    <row r="19" spans="9:18" ht="19.899999999999999" customHeight="1" x14ac:dyDescent="0.25">
      <c r="I19" s="144">
        <v>17</v>
      </c>
      <c r="J19" s="144" t="s">
        <v>92</v>
      </c>
      <c r="K19" s="35"/>
      <c r="L19" s="35"/>
      <c r="M19" s="35"/>
      <c r="N19" s="35"/>
      <c r="O19" s="35"/>
      <c r="P19" s="35"/>
      <c r="Q19" s="35"/>
      <c r="R19" s="35"/>
    </row>
    <row r="20" spans="9:18" ht="19.899999999999999" customHeight="1" x14ac:dyDescent="0.25">
      <c r="I20" s="144">
        <v>18</v>
      </c>
      <c r="J20" s="144" t="s">
        <v>93</v>
      </c>
      <c r="K20" s="35"/>
      <c r="L20" s="35"/>
      <c r="M20" s="35"/>
      <c r="N20" s="35"/>
      <c r="O20" s="35"/>
      <c r="P20" s="35"/>
      <c r="Q20" s="35"/>
      <c r="R20" s="35"/>
    </row>
    <row r="21" spans="9:18" ht="19.899999999999999" customHeight="1" x14ac:dyDescent="0.25">
      <c r="I21" s="144">
        <v>19</v>
      </c>
      <c r="J21" s="144" t="s">
        <v>94</v>
      </c>
      <c r="K21" s="35"/>
      <c r="L21" s="35"/>
      <c r="M21" s="35"/>
      <c r="N21" s="35"/>
      <c r="O21" s="35"/>
      <c r="P21" s="35"/>
      <c r="Q21" s="35"/>
      <c r="R21" s="35"/>
    </row>
    <row r="22" spans="9:18" ht="19.899999999999999" customHeight="1" x14ac:dyDescent="0.25">
      <c r="I22" s="144">
        <v>20</v>
      </c>
      <c r="J22" s="144" t="s">
        <v>95</v>
      </c>
      <c r="K22" s="35"/>
      <c r="L22" s="35"/>
      <c r="M22" s="35"/>
      <c r="N22" s="35"/>
      <c r="O22" s="35"/>
      <c r="P22" s="35"/>
      <c r="Q22" s="35"/>
      <c r="R22" s="35"/>
    </row>
    <row r="23" spans="9:18" ht="19.899999999999999" customHeight="1" x14ac:dyDescent="0.25">
      <c r="I23" s="144">
        <v>21</v>
      </c>
      <c r="J23" s="144" t="s">
        <v>96</v>
      </c>
      <c r="K23" s="35"/>
      <c r="L23" s="35"/>
      <c r="M23" s="35"/>
      <c r="N23" s="35"/>
      <c r="O23" s="35"/>
      <c r="P23" s="35"/>
      <c r="Q23" s="35"/>
      <c r="R23" s="35"/>
    </row>
    <row r="24" spans="9:18" ht="19.899999999999999" customHeight="1" x14ac:dyDescent="0.25">
      <c r="I24" s="144">
        <v>22</v>
      </c>
      <c r="J24" s="144" t="s">
        <v>97</v>
      </c>
      <c r="K24" s="35"/>
      <c r="L24" s="35"/>
      <c r="M24" s="35"/>
      <c r="N24" s="35"/>
      <c r="O24" s="35"/>
      <c r="P24" s="35"/>
      <c r="Q24" s="35"/>
      <c r="R24" s="35"/>
    </row>
    <row r="25" spans="9:18" ht="19.899999999999999" customHeight="1" x14ac:dyDescent="0.25">
      <c r="I25" s="144">
        <v>23</v>
      </c>
      <c r="J25" s="144" t="s">
        <v>98</v>
      </c>
      <c r="K25" s="35"/>
      <c r="L25" s="35"/>
      <c r="M25" s="35"/>
      <c r="N25" s="35"/>
      <c r="O25" s="35"/>
      <c r="P25" s="35"/>
      <c r="Q25" s="35"/>
      <c r="R25" s="35"/>
    </row>
    <row r="26" spans="9:18" ht="19.899999999999999" customHeight="1" x14ac:dyDescent="0.25">
      <c r="I26" s="144">
        <v>24</v>
      </c>
      <c r="J26" s="144" t="s">
        <v>99</v>
      </c>
      <c r="K26" s="35"/>
      <c r="L26" s="35"/>
      <c r="M26" s="35"/>
      <c r="N26" s="35"/>
      <c r="O26" s="35"/>
      <c r="P26" s="35"/>
      <c r="Q26" s="35"/>
      <c r="R26" s="35"/>
    </row>
    <row r="27" spans="9:18" ht="19.899999999999999" customHeight="1" x14ac:dyDescent="0.25">
      <c r="I27" s="35"/>
      <c r="J27" s="35"/>
      <c r="K27" s="35"/>
      <c r="L27" s="35"/>
      <c r="M27" s="35"/>
      <c r="N27" s="35"/>
      <c r="O27" s="35"/>
      <c r="P27" s="35"/>
      <c r="Q27" s="35"/>
      <c r="R27" s="35"/>
    </row>
    <row r="28" spans="9:18" ht="19.899999999999999" customHeight="1" x14ac:dyDescent="0.25">
      <c r="I28" s="35"/>
      <c r="J28" s="35"/>
      <c r="K28" s="35"/>
      <c r="L28" s="35"/>
      <c r="M28" s="35"/>
      <c r="N28" s="35"/>
      <c r="O28" s="35"/>
      <c r="P28" s="35"/>
      <c r="Q28" s="35"/>
      <c r="R28" s="35"/>
    </row>
    <row r="29" spans="9:18" ht="19.899999999999999" customHeight="1" x14ac:dyDescent="0.25">
      <c r="I29" s="35"/>
      <c r="J29" s="35"/>
      <c r="K29" s="35"/>
      <c r="L29" s="35"/>
      <c r="M29" s="35"/>
      <c r="N29" s="35"/>
      <c r="O29" s="35"/>
      <c r="P29" s="35"/>
      <c r="Q29" s="35"/>
      <c r="R29" s="35"/>
    </row>
    <row r="30" spans="9:18" ht="19.899999999999999" customHeight="1" x14ac:dyDescent="0.25">
      <c r="I30" s="35"/>
      <c r="J30" s="35"/>
      <c r="K30" s="35"/>
      <c r="L30" s="35"/>
      <c r="M30" s="35"/>
      <c r="N30" s="35"/>
      <c r="O30" s="35"/>
      <c r="P30" s="35"/>
      <c r="Q30" s="35"/>
      <c r="R30" s="35"/>
    </row>
    <row r="31" spans="9:18" ht="19.899999999999999" customHeight="1" x14ac:dyDescent="0.25">
      <c r="I31" s="35"/>
      <c r="J31" s="35"/>
      <c r="K31" s="35"/>
      <c r="L31" s="35"/>
      <c r="M31" s="35"/>
      <c r="N31" s="35"/>
      <c r="O31" s="35"/>
      <c r="P31" s="35"/>
      <c r="Q31" s="35"/>
      <c r="R31" s="35"/>
    </row>
    <row r="32" spans="9:18" ht="19.899999999999999" customHeight="1" x14ac:dyDescent="0.25">
      <c r="I32" s="35"/>
      <c r="J32" s="35"/>
      <c r="K32" s="35"/>
      <c r="L32" s="35"/>
      <c r="M32" s="35"/>
      <c r="N32" s="35"/>
      <c r="O32" s="35"/>
      <c r="P32" s="35"/>
      <c r="Q32" s="35"/>
      <c r="R32" s="35"/>
    </row>
    <row r="33" spans="9:18" ht="19.899999999999999" customHeight="1" x14ac:dyDescent="0.25">
      <c r="I33" s="35"/>
      <c r="J33" s="35"/>
      <c r="K33" s="35"/>
      <c r="L33" s="35"/>
      <c r="M33" s="35"/>
      <c r="N33" s="35"/>
      <c r="O33" s="35"/>
      <c r="P33" s="35"/>
      <c r="Q33" s="35"/>
      <c r="R33" s="35"/>
    </row>
    <row r="34" spans="9:18" ht="19.899999999999999" customHeight="1" x14ac:dyDescent="0.25">
      <c r="I34" s="35"/>
      <c r="J34" s="35"/>
      <c r="K34" s="35"/>
      <c r="L34" s="35"/>
      <c r="M34" s="35"/>
      <c r="N34" s="35"/>
      <c r="O34" s="35"/>
      <c r="P34" s="35"/>
      <c r="Q34" s="35"/>
      <c r="R34" s="35"/>
    </row>
    <row r="35" spans="9:18" ht="19.899999999999999" customHeight="1" x14ac:dyDescent="0.25">
      <c r="I35" s="35"/>
      <c r="J35" s="35"/>
      <c r="K35" s="35"/>
      <c r="L35" s="35"/>
      <c r="M35" s="35"/>
      <c r="N35" s="35"/>
      <c r="O35" s="35"/>
      <c r="P35" s="35"/>
      <c r="Q35" s="35"/>
      <c r="R35" s="35"/>
    </row>
    <row r="36" spans="9:18" ht="19.899999999999999" customHeight="1" x14ac:dyDescent="0.25">
      <c r="I36" s="35"/>
      <c r="J36" s="35"/>
      <c r="K36" s="35"/>
      <c r="L36" s="35"/>
      <c r="M36" s="35"/>
      <c r="N36" s="35"/>
      <c r="O36" s="35"/>
      <c r="P36" s="35"/>
      <c r="Q36" s="35"/>
      <c r="R36" s="35"/>
    </row>
    <row r="37" spans="9:18" ht="19.899999999999999" customHeight="1" x14ac:dyDescent="0.25">
      <c r="I37" s="35"/>
      <c r="J37" s="35"/>
      <c r="K37" s="35"/>
      <c r="L37" s="35"/>
      <c r="M37" s="35"/>
      <c r="N37" s="35"/>
      <c r="O37" s="35"/>
      <c r="P37" s="35"/>
      <c r="Q37" s="35"/>
      <c r="R37" s="35"/>
    </row>
    <row r="38" spans="9:18" ht="19.899999999999999" customHeight="1" x14ac:dyDescent="0.25">
      <c r="I38" s="35"/>
      <c r="J38" s="35"/>
      <c r="K38" s="35"/>
      <c r="L38" s="35"/>
      <c r="M38" s="35"/>
      <c r="N38" s="35"/>
      <c r="O38" s="35"/>
      <c r="P38" s="35"/>
      <c r="Q38" s="35"/>
      <c r="R38" s="35"/>
    </row>
    <row r="39" spans="9:18" ht="19.899999999999999" customHeight="1" x14ac:dyDescent="0.25">
      <c r="I39" s="35"/>
      <c r="J39" s="35"/>
      <c r="K39" s="35"/>
      <c r="L39" s="35"/>
      <c r="M39" s="35"/>
      <c r="N39" s="35"/>
      <c r="O39" s="35"/>
      <c r="P39" s="35"/>
      <c r="Q39" s="35"/>
      <c r="R39" s="35"/>
    </row>
    <row r="40" spans="9:18" ht="19.899999999999999" customHeight="1" x14ac:dyDescent="0.25">
      <c r="I40" s="35"/>
      <c r="J40" s="35"/>
      <c r="K40" s="35"/>
      <c r="L40" s="35"/>
      <c r="M40" s="35"/>
      <c r="N40" s="35"/>
      <c r="O40" s="35"/>
      <c r="P40" s="35"/>
      <c r="Q40" s="35"/>
      <c r="R40" s="35"/>
    </row>
    <row r="41" spans="9:18" ht="19.899999999999999" customHeight="1" x14ac:dyDescent="0.25">
      <c r="I41" s="35"/>
      <c r="J41" s="35"/>
      <c r="K41" s="35"/>
      <c r="L41" s="35"/>
      <c r="M41" s="35"/>
      <c r="N41" s="35"/>
      <c r="O41" s="35"/>
      <c r="P41" s="35"/>
      <c r="Q41" s="35"/>
      <c r="R41" s="35"/>
    </row>
    <row r="42" spans="9:18" ht="19.899999999999999" customHeight="1" x14ac:dyDescent="0.25">
      <c r="I42" s="35"/>
      <c r="J42" s="35"/>
      <c r="K42" s="35"/>
      <c r="L42" s="35"/>
      <c r="M42" s="35"/>
      <c r="N42" s="35"/>
      <c r="O42" s="35"/>
      <c r="P42" s="35"/>
      <c r="Q42" s="35"/>
      <c r="R42" s="35"/>
    </row>
    <row r="43" spans="9:18" ht="19.899999999999999" customHeight="1" x14ac:dyDescent="0.25">
      <c r="I43" s="35"/>
      <c r="J43" s="35"/>
      <c r="K43" s="35"/>
      <c r="L43" s="35"/>
      <c r="M43" s="35"/>
      <c r="N43" s="35"/>
      <c r="O43" s="35"/>
      <c r="P43" s="35"/>
      <c r="Q43" s="35"/>
      <c r="R43" s="35"/>
    </row>
    <row r="44" spans="9:18" ht="19.899999999999999" customHeight="1" x14ac:dyDescent="0.25">
      <c r="I44" s="35"/>
      <c r="J44" s="35"/>
      <c r="K44" s="35"/>
      <c r="L44" s="35"/>
      <c r="M44" s="35"/>
      <c r="N44" s="35"/>
      <c r="O44" s="35"/>
      <c r="P44" s="35"/>
      <c r="Q44" s="35"/>
      <c r="R44" s="35"/>
    </row>
    <row r="45" spans="9:18" ht="19.899999999999999" customHeight="1" x14ac:dyDescent="0.25">
      <c r="I45" s="35"/>
      <c r="J45" s="35"/>
      <c r="K45" s="35"/>
      <c r="L45" s="35"/>
      <c r="M45" s="35"/>
      <c r="N45" s="35"/>
      <c r="O45" s="35"/>
      <c r="P45" s="35"/>
      <c r="Q45" s="35"/>
      <c r="R45" s="35"/>
    </row>
    <row r="46" spans="9:18" ht="19.899999999999999" customHeight="1" x14ac:dyDescent="0.25">
      <c r="I46" s="35"/>
      <c r="J46" s="35"/>
      <c r="K46" s="35"/>
      <c r="L46" s="35"/>
      <c r="M46" s="35"/>
      <c r="N46" s="35"/>
      <c r="O46" s="35"/>
      <c r="P46" s="35"/>
      <c r="Q46" s="35"/>
      <c r="R46" s="35"/>
    </row>
    <row r="47" spans="9:18" ht="19.899999999999999" customHeight="1" x14ac:dyDescent="0.25">
      <c r="I47" s="35"/>
      <c r="J47" s="35"/>
      <c r="K47" s="35"/>
      <c r="L47" s="35"/>
      <c r="M47" s="35"/>
      <c r="N47" s="35"/>
      <c r="O47" s="35"/>
      <c r="P47" s="35"/>
      <c r="Q47" s="35"/>
      <c r="R47" s="35"/>
    </row>
    <row r="48" spans="9:18" ht="19.899999999999999" customHeight="1" x14ac:dyDescent="0.25">
      <c r="I48" s="35"/>
      <c r="J48" s="35"/>
      <c r="K48" s="35"/>
      <c r="L48" s="35"/>
      <c r="M48" s="35"/>
      <c r="N48" s="35"/>
      <c r="O48" s="35"/>
      <c r="P48" s="35"/>
      <c r="Q48" s="35"/>
      <c r="R48" s="35"/>
    </row>
    <row r="49" spans="9:18" ht="19.899999999999999" customHeight="1" x14ac:dyDescent="0.25">
      <c r="I49" s="35"/>
      <c r="J49" s="35"/>
      <c r="K49" s="35"/>
      <c r="L49" s="35"/>
      <c r="M49" s="35"/>
      <c r="N49" s="35"/>
      <c r="O49" s="35"/>
      <c r="P49" s="35"/>
      <c r="Q49" s="35"/>
      <c r="R49" s="35"/>
    </row>
    <row r="50" spans="9:18" ht="19.899999999999999" customHeight="1" x14ac:dyDescent="0.25">
      <c r="I50" s="35"/>
      <c r="J50" s="35"/>
      <c r="K50" s="35"/>
      <c r="L50" s="35"/>
      <c r="M50" s="35"/>
      <c r="N50" s="35"/>
      <c r="O50" s="35"/>
      <c r="P50" s="35"/>
      <c r="Q50" s="35"/>
      <c r="R50" s="35"/>
    </row>
    <row r="51" spans="9:18" ht="19.899999999999999" customHeight="1" x14ac:dyDescent="0.25">
      <c r="I51" s="35"/>
      <c r="J51" s="35"/>
      <c r="K51" s="35"/>
      <c r="L51" s="35"/>
      <c r="M51" s="35"/>
      <c r="N51" s="35"/>
      <c r="O51" s="35"/>
      <c r="P51" s="35"/>
      <c r="Q51" s="35"/>
      <c r="R51" s="35"/>
    </row>
    <row r="52" spans="9:18" ht="19.899999999999999" customHeight="1" x14ac:dyDescent="0.25">
      <c r="I52" s="35"/>
      <c r="J52" s="35"/>
      <c r="K52" s="35"/>
      <c r="L52" s="35"/>
      <c r="M52" s="35"/>
      <c r="N52" s="35"/>
      <c r="O52" s="35"/>
      <c r="P52" s="35"/>
      <c r="Q52" s="35"/>
      <c r="R52" s="35"/>
    </row>
    <row r="53" spans="9:18" ht="19.899999999999999" customHeight="1" x14ac:dyDescent="0.25">
      <c r="I53" s="35"/>
      <c r="J53" s="35"/>
      <c r="K53" s="35"/>
      <c r="L53" s="35"/>
      <c r="M53" s="35"/>
      <c r="N53" s="35"/>
      <c r="O53" s="35"/>
      <c r="P53" s="35"/>
      <c r="Q53" s="35"/>
      <c r="R53" s="35"/>
    </row>
    <row r="54" spans="9:18" ht="19.899999999999999" customHeight="1" x14ac:dyDescent="0.25">
      <c r="I54" s="35"/>
      <c r="J54" s="35"/>
      <c r="K54" s="35"/>
      <c r="L54" s="35"/>
      <c r="M54" s="35"/>
      <c r="N54" s="35"/>
      <c r="O54" s="35"/>
      <c r="P54" s="35"/>
      <c r="Q54" s="35"/>
      <c r="R54" s="35"/>
    </row>
    <row r="55" spans="9:18" ht="19.899999999999999" customHeight="1" x14ac:dyDescent="0.25">
      <c r="I55" s="35"/>
      <c r="J55" s="35"/>
      <c r="K55" s="35"/>
      <c r="L55" s="35"/>
      <c r="M55" s="35"/>
      <c r="N55" s="35"/>
      <c r="O55" s="35"/>
      <c r="P55" s="35"/>
      <c r="Q55" s="35"/>
      <c r="R55" s="35"/>
    </row>
    <row r="56" spans="9:18" ht="19.899999999999999" customHeight="1" x14ac:dyDescent="0.25">
      <c r="I56" s="35"/>
      <c r="J56" s="35"/>
      <c r="K56" s="35"/>
      <c r="L56" s="35"/>
      <c r="M56" s="35"/>
      <c r="N56" s="35"/>
      <c r="O56" s="35"/>
      <c r="P56" s="35"/>
      <c r="Q56" s="35"/>
      <c r="R56" s="35"/>
    </row>
    <row r="57" spans="9:18" ht="19.899999999999999" customHeight="1" x14ac:dyDescent="0.25">
      <c r="I57" s="35"/>
      <c r="J57" s="35"/>
      <c r="K57" s="35"/>
      <c r="L57" s="35"/>
      <c r="M57" s="35"/>
      <c r="N57" s="35"/>
      <c r="O57" s="35"/>
      <c r="P57" s="35"/>
      <c r="Q57" s="35"/>
      <c r="R57" s="35"/>
    </row>
    <row r="58" spans="9:18" ht="19.899999999999999" customHeight="1" x14ac:dyDescent="0.25">
      <c r="I58" s="35"/>
      <c r="J58" s="35"/>
      <c r="K58" s="35"/>
      <c r="L58" s="35"/>
      <c r="M58" s="35"/>
      <c r="N58" s="35"/>
      <c r="O58" s="35"/>
      <c r="P58" s="35"/>
      <c r="Q58" s="35"/>
      <c r="R58" s="35"/>
    </row>
    <row r="59" spans="9:18" ht="19.899999999999999" customHeight="1" x14ac:dyDescent="0.25">
      <c r="I59" s="35"/>
      <c r="J59" s="35"/>
      <c r="K59" s="35"/>
      <c r="L59" s="35"/>
      <c r="M59" s="35"/>
      <c r="N59" s="35"/>
      <c r="O59" s="35"/>
      <c r="P59" s="35"/>
      <c r="Q59" s="35"/>
      <c r="R59" s="35"/>
    </row>
    <row r="60" spans="9:18" ht="19.899999999999999" customHeight="1" x14ac:dyDescent="0.25">
      <c r="I60" s="35"/>
      <c r="J60" s="35"/>
      <c r="K60" s="35"/>
      <c r="L60" s="35"/>
      <c r="M60" s="35"/>
      <c r="N60" s="35"/>
      <c r="O60" s="35"/>
      <c r="P60" s="35"/>
      <c r="Q60" s="35"/>
      <c r="R60" s="35"/>
    </row>
    <row r="61" spans="9:18" ht="19.899999999999999" customHeight="1" x14ac:dyDescent="0.25">
      <c r="I61" s="35"/>
      <c r="J61" s="35"/>
      <c r="K61" s="35"/>
      <c r="L61" s="35"/>
      <c r="M61" s="35"/>
      <c r="N61" s="35"/>
      <c r="O61" s="35"/>
      <c r="P61" s="35"/>
      <c r="Q61" s="35"/>
      <c r="R61" s="35"/>
    </row>
    <row r="62" spans="9:18" ht="19.899999999999999" customHeight="1" x14ac:dyDescent="0.25">
      <c r="I62" s="35"/>
      <c r="J62" s="35"/>
      <c r="K62" s="35"/>
      <c r="L62" s="35"/>
      <c r="M62" s="35"/>
      <c r="N62" s="35"/>
      <c r="O62" s="35"/>
      <c r="P62" s="35"/>
      <c r="Q62" s="35"/>
      <c r="R62" s="35"/>
    </row>
    <row r="63" spans="9:18" ht="19.899999999999999" customHeight="1" x14ac:dyDescent="0.25">
      <c r="I63" s="35"/>
      <c r="J63" s="35"/>
      <c r="K63" s="35"/>
      <c r="L63" s="35"/>
      <c r="M63" s="35"/>
      <c r="N63" s="35"/>
      <c r="O63" s="35"/>
      <c r="P63" s="35"/>
      <c r="Q63" s="35"/>
      <c r="R63" s="35"/>
    </row>
    <row r="64" spans="9:18" ht="19.899999999999999" customHeight="1" x14ac:dyDescent="0.25">
      <c r="I64" s="35"/>
      <c r="J64" s="35"/>
      <c r="K64" s="35"/>
      <c r="L64" s="35"/>
      <c r="M64" s="35"/>
      <c r="N64" s="35"/>
      <c r="O64" s="35"/>
      <c r="P64" s="35"/>
      <c r="Q64" s="35"/>
      <c r="R64" s="35"/>
    </row>
    <row r="65" spans="9:18" ht="19.899999999999999" customHeight="1" x14ac:dyDescent="0.25">
      <c r="I65" s="35"/>
      <c r="J65" s="35"/>
      <c r="K65" s="35"/>
      <c r="L65" s="35"/>
      <c r="M65" s="35"/>
      <c r="N65" s="35"/>
      <c r="O65" s="35"/>
      <c r="P65" s="35"/>
      <c r="Q65" s="35"/>
      <c r="R65" s="35"/>
    </row>
    <row r="66" spans="9:18" ht="19.899999999999999" customHeight="1" x14ac:dyDescent="0.25">
      <c r="I66" s="35"/>
      <c r="J66" s="35"/>
      <c r="K66" s="35"/>
      <c r="L66" s="35"/>
      <c r="M66" s="35"/>
      <c r="N66" s="35"/>
      <c r="O66" s="35"/>
      <c r="P66" s="35"/>
      <c r="Q66" s="35"/>
      <c r="R66" s="35"/>
    </row>
    <row r="67" spans="9:18" ht="19.899999999999999" customHeight="1" x14ac:dyDescent="0.25">
      <c r="I67" s="35"/>
      <c r="J67" s="35"/>
      <c r="K67" s="35"/>
      <c r="L67" s="35"/>
      <c r="M67" s="35"/>
      <c r="N67" s="35"/>
      <c r="O67" s="35"/>
      <c r="P67" s="35"/>
      <c r="Q67" s="35"/>
      <c r="R67" s="35"/>
    </row>
    <row r="68" spans="9:18" ht="19.899999999999999" customHeight="1" x14ac:dyDescent="0.25">
      <c r="I68" s="35"/>
      <c r="J68" s="35"/>
      <c r="K68" s="35"/>
      <c r="L68" s="35"/>
      <c r="M68" s="35"/>
      <c r="N68" s="35"/>
      <c r="O68" s="35"/>
      <c r="P68" s="35"/>
      <c r="Q68" s="35"/>
      <c r="R68" s="35"/>
    </row>
    <row r="69" spans="9:18" ht="19.899999999999999" customHeight="1" x14ac:dyDescent="0.25">
      <c r="I69" s="35"/>
      <c r="J69" s="35"/>
      <c r="K69" s="35"/>
      <c r="L69" s="35"/>
      <c r="M69" s="35"/>
      <c r="N69" s="35"/>
      <c r="O69" s="35"/>
      <c r="P69" s="35"/>
      <c r="Q69" s="35"/>
      <c r="R69" s="35"/>
    </row>
    <row r="70" spans="9:18" ht="19.899999999999999" customHeight="1" x14ac:dyDescent="0.25">
      <c r="I70" s="35"/>
      <c r="J70" s="35"/>
      <c r="K70" s="35"/>
      <c r="L70" s="35"/>
      <c r="M70" s="35"/>
      <c r="N70" s="35"/>
      <c r="O70" s="35"/>
      <c r="P70" s="35"/>
      <c r="Q70" s="35"/>
      <c r="R70" s="35"/>
    </row>
    <row r="71" spans="9:18" ht="19.899999999999999" customHeight="1" x14ac:dyDescent="0.25">
      <c r="I71" s="35"/>
      <c r="J71" s="35"/>
      <c r="K71" s="35"/>
      <c r="L71" s="35"/>
      <c r="M71" s="35"/>
      <c r="N71" s="35"/>
      <c r="O71" s="35"/>
      <c r="P71" s="35"/>
      <c r="Q71" s="35"/>
      <c r="R71" s="35"/>
    </row>
    <row r="72" spans="9:18" ht="19.899999999999999" customHeight="1" x14ac:dyDescent="0.25">
      <c r="I72" s="35"/>
      <c r="J72" s="35"/>
      <c r="K72" s="35"/>
      <c r="L72" s="35"/>
      <c r="M72" s="35"/>
      <c r="N72" s="35"/>
      <c r="O72" s="35"/>
      <c r="P72" s="35"/>
      <c r="Q72" s="35"/>
      <c r="R72" s="35"/>
    </row>
    <row r="73" spans="9:18" ht="19.899999999999999" customHeight="1" x14ac:dyDescent="0.25">
      <c r="I73" s="35"/>
      <c r="J73" s="35"/>
      <c r="K73" s="35"/>
      <c r="L73" s="35"/>
      <c r="M73" s="35"/>
      <c r="N73" s="35"/>
      <c r="O73" s="35"/>
      <c r="P73" s="35"/>
      <c r="Q73" s="35"/>
      <c r="R73" s="35"/>
    </row>
    <row r="74" spans="9:18" ht="19.899999999999999" customHeight="1" x14ac:dyDescent="0.25">
      <c r="I74" s="35"/>
      <c r="J74" s="35"/>
      <c r="K74" s="35"/>
      <c r="L74" s="35"/>
      <c r="M74" s="35"/>
      <c r="N74" s="35"/>
      <c r="O74" s="35"/>
      <c r="P74" s="35"/>
      <c r="Q74" s="35"/>
      <c r="R74" s="35"/>
    </row>
    <row r="75" spans="9:18" ht="19.899999999999999" customHeight="1" x14ac:dyDescent="0.25">
      <c r="I75" s="35"/>
      <c r="J75" s="35"/>
      <c r="K75" s="35"/>
      <c r="L75" s="35"/>
      <c r="M75" s="35"/>
      <c r="N75" s="35"/>
      <c r="O75" s="35"/>
      <c r="P75" s="35"/>
      <c r="Q75" s="35"/>
      <c r="R75" s="35"/>
    </row>
    <row r="76" spans="9:18" ht="19.899999999999999" customHeight="1" x14ac:dyDescent="0.25">
      <c r="I76" s="35"/>
      <c r="J76" s="35"/>
      <c r="K76" s="35"/>
      <c r="L76" s="35"/>
      <c r="M76" s="35"/>
      <c r="N76" s="35"/>
      <c r="O76" s="35"/>
      <c r="P76" s="35"/>
      <c r="Q76" s="35"/>
      <c r="R76" s="35"/>
    </row>
    <row r="77" spans="9:18" ht="19.899999999999999" customHeight="1" x14ac:dyDescent="0.25">
      <c r="I77" s="35"/>
      <c r="J77" s="35"/>
      <c r="K77" s="35"/>
      <c r="L77" s="35"/>
      <c r="M77" s="35"/>
      <c r="N77" s="35"/>
      <c r="O77" s="35"/>
      <c r="P77" s="35"/>
      <c r="Q77" s="35"/>
      <c r="R77" s="35"/>
    </row>
    <row r="78" spans="9:18" ht="19.899999999999999" customHeight="1" x14ac:dyDescent="0.25">
      <c r="I78" s="35"/>
      <c r="J78" s="35"/>
      <c r="K78" s="35"/>
      <c r="L78" s="35"/>
      <c r="M78" s="35"/>
      <c r="N78" s="35"/>
      <c r="O78" s="35"/>
      <c r="P78" s="35"/>
      <c r="Q78" s="35"/>
      <c r="R78" s="35"/>
    </row>
    <row r="79" spans="9:18" ht="19.899999999999999" customHeight="1" x14ac:dyDescent="0.25">
      <c r="I79" s="35"/>
      <c r="J79" s="35"/>
      <c r="K79" s="35"/>
      <c r="L79" s="35"/>
      <c r="M79" s="35"/>
      <c r="N79" s="35"/>
      <c r="O79" s="35"/>
      <c r="P79" s="35"/>
      <c r="Q79" s="35"/>
      <c r="R79" s="35"/>
    </row>
    <row r="80" spans="9:18" ht="19.899999999999999" customHeight="1" x14ac:dyDescent="0.25">
      <c r="I80" s="35"/>
      <c r="J80" s="35"/>
      <c r="K80" s="35"/>
      <c r="L80" s="35"/>
      <c r="M80" s="35"/>
      <c r="N80" s="35"/>
      <c r="O80" s="35"/>
      <c r="P80" s="35"/>
      <c r="Q80" s="35"/>
      <c r="R80" s="35"/>
    </row>
    <row r="81" spans="9:18" ht="19.899999999999999" customHeight="1" x14ac:dyDescent="0.25">
      <c r="I81" s="35"/>
      <c r="J81" s="35"/>
      <c r="K81" s="35"/>
      <c r="L81" s="35"/>
      <c r="M81" s="35"/>
      <c r="N81" s="35"/>
      <c r="O81" s="35"/>
      <c r="P81" s="35"/>
      <c r="Q81" s="35"/>
      <c r="R81" s="35"/>
    </row>
    <row r="82" spans="9:18" ht="19.899999999999999" customHeight="1" x14ac:dyDescent="0.25">
      <c r="I82" s="35"/>
      <c r="J82" s="35"/>
      <c r="K82" s="35"/>
      <c r="L82" s="35"/>
      <c r="M82" s="35"/>
      <c r="N82" s="35"/>
      <c r="O82" s="35"/>
      <c r="P82" s="35"/>
      <c r="Q82" s="35"/>
      <c r="R82" s="35"/>
    </row>
    <row r="83" spans="9:18" ht="19.899999999999999" customHeight="1" x14ac:dyDescent="0.25">
      <c r="I83" s="35"/>
      <c r="J83" s="35"/>
      <c r="K83" s="35"/>
      <c r="L83" s="35"/>
      <c r="M83" s="35"/>
      <c r="N83" s="35"/>
      <c r="O83" s="35"/>
      <c r="P83" s="35"/>
      <c r="Q83" s="35"/>
      <c r="R83" s="35"/>
    </row>
    <row r="84" spans="9:18" ht="19.899999999999999" customHeight="1" x14ac:dyDescent="0.25">
      <c r="I84" s="35"/>
      <c r="J84" s="35"/>
      <c r="K84" s="35"/>
      <c r="L84" s="35"/>
      <c r="M84" s="35"/>
      <c r="N84" s="35"/>
      <c r="O84" s="35"/>
      <c r="P84" s="35"/>
      <c r="Q84" s="35"/>
      <c r="R84" s="35"/>
    </row>
    <row r="85" spans="9:18" ht="19.899999999999999" customHeight="1" x14ac:dyDescent="0.25">
      <c r="I85" s="35"/>
      <c r="J85" s="35"/>
      <c r="K85" s="35"/>
      <c r="L85" s="35"/>
      <c r="M85" s="35"/>
      <c r="N85" s="35"/>
      <c r="O85" s="35"/>
      <c r="P85" s="35"/>
      <c r="Q85" s="35"/>
      <c r="R85" s="35"/>
    </row>
    <row r="86" spans="9:18" ht="19.899999999999999" customHeight="1" x14ac:dyDescent="0.25">
      <c r="I86" s="35"/>
      <c r="J86" s="35"/>
      <c r="K86" s="35"/>
      <c r="L86" s="35"/>
      <c r="M86" s="35"/>
      <c r="N86" s="35"/>
      <c r="O86" s="35"/>
      <c r="P86" s="35"/>
      <c r="Q86" s="35"/>
      <c r="R86" s="35"/>
    </row>
    <row r="87" spans="9:18" ht="19.899999999999999" customHeight="1" x14ac:dyDescent="0.25">
      <c r="I87" s="35"/>
      <c r="J87" s="35"/>
      <c r="K87" s="35"/>
      <c r="L87" s="35"/>
      <c r="M87" s="35"/>
      <c r="N87" s="35"/>
      <c r="O87" s="35"/>
      <c r="P87" s="35"/>
      <c r="Q87" s="35"/>
      <c r="R87" s="35"/>
    </row>
    <row r="88" spans="9:18" ht="19.899999999999999" customHeight="1" x14ac:dyDescent="0.25">
      <c r="I88" s="35"/>
      <c r="J88" s="35"/>
      <c r="K88" s="35"/>
      <c r="L88" s="35"/>
      <c r="M88" s="35"/>
      <c r="N88" s="35"/>
      <c r="O88" s="35"/>
      <c r="P88" s="35"/>
      <c r="Q88" s="35"/>
      <c r="R88" s="35"/>
    </row>
    <row r="89" spans="9:18" ht="19.899999999999999" customHeight="1" x14ac:dyDescent="0.25">
      <c r="I89" s="35"/>
      <c r="J89" s="35"/>
      <c r="K89" s="35"/>
      <c r="L89" s="35"/>
      <c r="M89" s="35"/>
      <c r="N89" s="35"/>
      <c r="O89" s="35"/>
      <c r="P89" s="35"/>
      <c r="Q89" s="35"/>
      <c r="R89" s="35"/>
    </row>
    <row r="90" spans="9:18" ht="19.899999999999999" customHeight="1" x14ac:dyDescent="0.25">
      <c r="I90" s="35"/>
      <c r="J90" s="35"/>
      <c r="K90" s="35"/>
      <c r="L90" s="35"/>
      <c r="M90" s="35"/>
      <c r="N90" s="35"/>
      <c r="O90" s="35"/>
      <c r="P90" s="35"/>
      <c r="Q90" s="35"/>
      <c r="R90" s="35"/>
    </row>
    <row r="91" spans="9:18" ht="19.899999999999999" customHeight="1" x14ac:dyDescent="0.25">
      <c r="I91" s="35"/>
      <c r="J91" s="35"/>
      <c r="K91" s="35"/>
      <c r="L91" s="35"/>
      <c r="M91" s="35"/>
      <c r="N91" s="35"/>
      <c r="O91" s="35"/>
      <c r="P91" s="35"/>
      <c r="Q91" s="35"/>
      <c r="R91" s="35"/>
    </row>
    <row r="92" spans="9:18" ht="19.899999999999999" customHeight="1" x14ac:dyDescent="0.25">
      <c r="I92" s="35"/>
      <c r="J92" s="35"/>
      <c r="K92" s="35"/>
      <c r="L92" s="35"/>
      <c r="M92" s="35"/>
      <c r="N92" s="35"/>
      <c r="O92" s="35"/>
      <c r="P92" s="35"/>
      <c r="Q92" s="35"/>
      <c r="R92" s="35"/>
    </row>
    <row r="93" spans="9:18" ht="19.899999999999999" customHeight="1" x14ac:dyDescent="0.25">
      <c r="I93" s="35"/>
      <c r="J93" s="35"/>
      <c r="K93" s="35"/>
      <c r="L93" s="35"/>
      <c r="M93" s="35"/>
      <c r="N93" s="35"/>
      <c r="O93" s="35"/>
      <c r="P93" s="35"/>
      <c r="Q93" s="35"/>
      <c r="R93" s="35"/>
    </row>
    <row r="94" spans="9:18" ht="19.899999999999999" customHeight="1" x14ac:dyDescent="0.25">
      <c r="I94" s="35"/>
      <c r="J94" s="35"/>
      <c r="K94" s="35"/>
      <c r="L94" s="35"/>
      <c r="M94" s="35"/>
      <c r="N94" s="35"/>
      <c r="O94" s="35"/>
      <c r="P94" s="35"/>
      <c r="Q94" s="35"/>
      <c r="R94" s="35"/>
    </row>
    <row r="95" spans="9:18" ht="19.899999999999999" customHeight="1" x14ac:dyDescent="0.25">
      <c r="I95" s="35"/>
      <c r="J95" s="35"/>
      <c r="K95" s="35"/>
      <c r="L95" s="35"/>
      <c r="M95" s="35"/>
      <c r="N95" s="35"/>
      <c r="O95" s="35"/>
      <c r="P95" s="35"/>
      <c r="Q95" s="35"/>
      <c r="R95" s="35"/>
    </row>
    <row r="96" spans="9:18" ht="19.899999999999999" customHeight="1" x14ac:dyDescent="0.25">
      <c r="I96" s="35"/>
      <c r="J96" s="35"/>
      <c r="K96" s="35"/>
      <c r="L96" s="35"/>
      <c r="M96" s="35"/>
      <c r="N96" s="35"/>
      <c r="O96" s="35"/>
      <c r="P96" s="35"/>
      <c r="Q96" s="35"/>
      <c r="R96" s="35"/>
    </row>
    <row r="97" spans="9:18" ht="19.899999999999999" customHeight="1" x14ac:dyDescent="0.25">
      <c r="I97" s="35"/>
      <c r="J97" s="35"/>
      <c r="K97" s="35"/>
      <c r="L97" s="35"/>
      <c r="M97" s="35"/>
      <c r="N97" s="35"/>
      <c r="O97" s="35"/>
      <c r="P97" s="35"/>
      <c r="Q97" s="35"/>
      <c r="R97" s="35"/>
    </row>
    <row r="98" spans="9:18" ht="19.899999999999999" customHeight="1" x14ac:dyDescent="0.25">
      <c r="I98" s="35"/>
      <c r="J98" s="35"/>
      <c r="K98" s="35"/>
      <c r="L98" s="35"/>
      <c r="M98" s="35"/>
      <c r="N98" s="35"/>
      <c r="O98" s="35"/>
      <c r="P98" s="35"/>
      <c r="Q98" s="35"/>
      <c r="R98" s="35"/>
    </row>
    <row r="99" spans="9:18" ht="19.899999999999999" customHeight="1" x14ac:dyDescent="0.25">
      <c r="I99" s="35"/>
      <c r="J99" s="35"/>
      <c r="K99" s="35"/>
      <c r="L99" s="35"/>
      <c r="M99" s="35"/>
      <c r="N99" s="35"/>
      <c r="O99" s="35"/>
      <c r="P99" s="35"/>
      <c r="Q99" s="35"/>
      <c r="R99" s="35"/>
    </row>
    <row r="100" spans="9:18" ht="19.899999999999999" customHeight="1" x14ac:dyDescent="0.25">
      <c r="I100" s="35"/>
      <c r="J100" s="35"/>
      <c r="K100" s="35"/>
      <c r="L100" s="35"/>
      <c r="M100" s="35"/>
      <c r="N100" s="35"/>
      <c r="O100" s="35"/>
      <c r="P100" s="35"/>
      <c r="Q100" s="35"/>
      <c r="R100" s="35"/>
    </row>
    <row r="101" spans="9:18" ht="19.899999999999999" customHeight="1" x14ac:dyDescent="0.25">
      <c r="I101" s="35"/>
      <c r="J101" s="35"/>
      <c r="K101" s="35"/>
      <c r="L101" s="35"/>
      <c r="M101" s="35"/>
      <c r="N101" s="35"/>
      <c r="O101" s="35"/>
      <c r="P101" s="35"/>
      <c r="Q101" s="35"/>
      <c r="R101" s="35"/>
    </row>
    <row r="102" spans="9:18" ht="19.899999999999999" customHeight="1" x14ac:dyDescent="0.25">
      <c r="I102" s="35"/>
      <c r="J102" s="35"/>
      <c r="K102" s="35"/>
      <c r="L102" s="35"/>
      <c r="M102" s="35"/>
      <c r="N102" s="35"/>
      <c r="O102" s="35"/>
      <c r="P102" s="35"/>
      <c r="Q102" s="35"/>
      <c r="R102" s="35"/>
    </row>
    <row r="103" spans="9:18" ht="19.899999999999999" customHeight="1" x14ac:dyDescent="0.25">
      <c r="I103" s="35"/>
      <c r="J103" s="35"/>
      <c r="K103" s="35"/>
      <c r="L103" s="35"/>
      <c r="M103" s="35"/>
      <c r="N103" s="35"/>
      <c r="O103" s="35"/>
      <c r="P103" s="35"/>
      <c r="Q103" s="35"/>
      <c r="R103" s="35"/>
    </row>
    <row r="104" spans="9:18" ht="19.899999999999999" customHeight="1" x14ac:dyDescent="0.25">
      <c r="I104" s="35"/>
      <c r="J104" s="35"/>
      <c r="K104" s="35"/>
      <c r="L104" s="35"/>
      <c r="M104" s="35"/>
      <c r="N104" s="35"/>
      <c r="O104" s="35"/>
      <c r="P104" s="35"/>
      <c r="Q104" s="35"/>
      <c r="R104" s="35"/>
    </row>
    <row r="105" spans="9:18" ht="19.899999999999999" customHeight="1" x14ac:dyDescent="0.25">
      <c r="I105" s="35"/>
      <c r="J105" s="35"/>
      <c r="K105" s="35"/>
      <c r="L105" s="35"/>
      <c r="M105" s="35"/>
      <c r="N105" s="35"/>
      <c r="O105" s="35"/>
      <c r="P105" s="35"/>
      <c r="Q105" s="35"/>
      <c r="R105" s="35"/>
    </row>
    <row r="106" spans="9:18" ht="19.899999999999999" customHeight="1" x14ac:dyDescent="0.25">
      <c r="I106" s="35"/>
      <c r="J106" s="35"/>
      <c r="K106" s="35"/>
      <c r="L106" s="35"/>
      <c r="M106" s="35"/>
      <c r="N106" s="35"/>
      <c r="O106" s="35"/>
      <c r="P106" s="35"/>
      <c r="Q106" s="35"/>
      <c r="R106" s="35"/>
    </row>
    <row r="107" spans="9:18" ht="19.899999999999999" customHeight="1" x14ac:dyDescent="0.25">
      <c r="I107" s="35"/>
      <c r="J107" s="35"/>
      <c r="K107" s="35"/>
      <c r="L107" s="35"/>
      <c r="M107" s="35"/>
      <c r="N107" s="35"/>
      <c r="O107" s="35"/>
      <c r="P107" s="35"/>
      <c r="Q107" s="35"/>
      <c r="R107" s="35"/>
    </row>
    <row r="108" spans="9:18" ht="19.899999999999999" customHeight="1" x14ac:dyDescent="0.25">
      <c r="I108" s="35"/>
      <c r="J108" s="35"/>
      <c r="K108" s="35"/>
      <c r="L108" s="35"/>
      <c r="M108" s="35"/>
      <c r="N108" s="35"/>
      <c r="O108" s="35"/>
      <c r="P108" s="35"/>
      <c r="Q108" s="35"/>
      <c r="R108" s="35"/>
    </row>
    <row r="109" spans="9:18" ht="19.899999999999999" customHeight="1" x14ac:dyDescent="0.25">
      <c r="I109" s="35"/>
      <c r="J109" s="35"/>
      <c r="K109" s="35"/>
      <c r="L109" s="35"/>
      <c r="M109" s="35"/>
      <c r="N109" s="35"/>
      <c r="O109" s="35"/>
      <c r="P109" s="35"/>
      <c r="Q109" s="35"/>
      <c r="R109" s="35"/>
    </row>
    <row r="110" spans="9:18" ht="19.899999999999999" customHeight="1" x14ac:dyDescent="0.25">
      <c r="I110" s="35"/>
      <c r="J110" s="35"/>
      <c r="K110" s="35"/>
      <c r="L110" s="35"/>
      <c r="M110" s="35"/>
      <c r="N110" s="35"/>
      <c r="O110" s="35"/>
      <c r="P110" s="35"/>
      <c r="Q110" s="35"/>
      <c r="R110" s="35"/>
    </row>
    <row r="111" spans="9:18" ht="19.899999999999999" customHeight="1" x14ac:dyDescent="0.25">
      <c r="I111" s="35"/>
      <c r="J111" s="35"/>
      <c r="K111" s="35"/>
      <c r="L111" s="35"/>
      <c r="M111" s="35"/>
      <c r="N111" s="35"/>
      <c r="O111" s="35"/>
      <c r="P111" s="35"/>
      <c r="Q111" s="35"/>
      <c r="R111" s="35"/>
    </row>
    <row r="112" spans="9:18" ht="19.899999999999999" customHeight="1" x14ac:dyDescent="0.25">
      <c r="I112" s="35"/>
      <c r="J112" s="35"/>
      <c r="K112" s="35"/>
      <c r="L112" s="35"/>
      <c r="M112" s="35"/>
      <c r="N112" s="35"/>
      <c r="O112" s="35"/>
      <c r="P112" s="35"/>
      <c r="Q112" s="35"/>
      <c r="R112" s="35"/>
    </row>
    <row r="113" spans="9:18" ht="19.899999999999999" customHeight="1" x14ac:dyDescent="0.25">
      <c r="I113" s="35"/>
      <c r="J113" s="35"/>
      <c r="K113" s="35"/>
      <c r="L113" s="35"/>
      <c r="M113" s="35"/>
      <c r="N113" s="35"/>
      <c r="O113" s="35"/>
      <c r="P113" s="35"/>
      <c r="Q113" s="35"/>
      <c r="R113" s="35"/>
    </row>
    <row r="114" spans="9:18" ht="19.899999999999999" customHeight="1" x14ac:dyDescent="0.25">
      <c r="I114" s="35"/>
      <c r="J114" s="35"/>
      <c r="K114" s="35"/>
      <c r="L114" s="35"/>
      <c r="M114" s="35"/>
      <c r="N114" s="35"/>
      <c r="O114" s="35"/>
      <c r="P114" s="35"/>
      <c r="Q114" s="35"/>
      <c r="R114" s="35"/>
    </row>
    <row r="115" spans="9:18" ht="19.899999999999999" customHeight="1" x14ac:dyDescent="0.25">
      <c r="I115" s="35"/>
      <c r="J115" s="35"/>
      <c r="K115" s="35"/>
      <c r="L115" s="35"/>
      <c r="M115" s="35"/>
      <c r="N115" s="35"/>
      <c r="O115" s="35"/>
      <c r="P115" s="35"/>
      <c r="Q115" s="35"/>
      <c r="R115" s="35"/>
    </row>
    <row r="116" spans="9:18" ht="19.899999999999999" customHeight="1" x14ac:dyDescent="0.25">
      <c r="I116" s="35"/>
      <c r="J116" s="35"/>
      <c r="K116" s="35"/>
      <c r="L116" s="35"/>
      <c r="M116" s="35"/>
      <c r="N116" s="35"/>
      <c r="O116" s="35"/>
      <c r="P116" s="35"/>
      <c r="Q116" s="35"/>
      <c r="R116" s="35"/>
    </row>
    <row r="117" spans="9:18" ht="19.899999999999999" customHeight="1" x14ac:dyDescent="0.25">
      <c r="I117" s="35"/>
      <c r="J117" s="35"/>
      <c r="K117" s="35"/>
      <c r="L117" s="35"/>
      <c r="M117" s="35"/>
      <c r="N117" s="35"/>
      <c r="O117" s="35"/>
      <c r="P117" s="35"/>
      <c r="Q117" s="35"/>
      <c r="R117" s="35"/>
    </row>
    <row r="118" spans="9:18" ht="19.899999999999999" customHeight="1" x14ac:dyDescent="0.25">
      <c r="I118" s="35"/>
      <c r="J118" s="35"/>
      <c r="K118" s="35"/>
      <c r="L118" s="35"/>
      <c r="M118" s="35"/>
      <c r="N118" s="35"/>
      <c r="O118" s="35"/>
      <c r="P118" s="35"/>
      <c r="Q118" s="35"/>
      <c r="R118" s="35"/>
    </row>
    <row r="119" spans="9:18" ht="19.899999999999999" customHeight="1" x14ac:dyDescent="0.25">
      <c r="I119" s="35"/>
      <c r="J119" s="35"/>
      <c r="K119" s="35"/>
      <c r="L119" s="35"/>
      <c r="M119" s="35"/>
      <c r="N119" s="35"/>
      <c r="O119" s="35"/>
      <c r="P119" s="35"/>
      <c r="Q119" s="35"/>
      <c r="R119" s="35"/>
    </row>
    <row r="120" spans="9:18" ht="19.899999999999999" customHeight="1" x14ac:dyDescent="0.25">
      <c r="I120" s="35"/>
      <c r="J120" s="35"/>
      <c r="K120" s="35"/>
      <c r="L120" s="35"/>
      <c r="M120" s="35"/>
      <c r="N120" s="35"/>
      <c r="O120" s="35"/>
      <c r="P120" s="35"/>
      <c r="Q120" s="35"/>
      <c r="R120" s="35"/>
    </row>
    <row r="121" spans="9:18" ht="19.899999999999999" customHeight="1" x14ac:dyDescent="0.25">
      <c r="I121" s="35"/>
      <c r="J121" s="35"/>
      <c r="K121" s="35"/>
      <c r="L121" s="35"/>
      <c r="M121" s="35"/>
      <c r="N121" s="35"/>
      <c r="O121" s="35"/>
      <c r="P121" s="35"/>
      <c r="Q121" s="35"/>
      <c r="R121" s="35"/>
    </row>
    <row r="122" spans="9:18" ht="19.899999999999999" customHeight="1" x14ac:dyDescent="0.25">
      <c r="I122" s="35"/>
      <c r="J122" s="35"/>
      <c r="K122" s="35"/>
      <c r="L122" s="35"/>
      <c r="M122" s="35"/>
      <c r="N122" s="35"/>
      <c r="O122" s="35"/>
      <c r="P122" s="35"/>
      <c r="Q122" s="35"/>
      <c r="R122" s="35"/>
    </row>
    <row r="123" spans="9:18" ht="19.899999999999999" customHeight="1" x14ac:dyDescent="0.25">
      <c r="I123" s="35"/>
      <c r="J123" s="35"/>
      <c r="K123" s="35"/>
      <c r="L123" s="35"/>
      <c r="M123" s="35"/>
      <c r="N123" s="35"/>
      <c r="O123" s="35"/>
      <c r="P123" s="35"/>
      <c r="Q123" s="35"/>
      <c r="R123" s="35"/>
    </row>
    <row r="124" spans="9:18" ht="19.899999999999999" customHeight="1" x14ac:dyDescent="0.25">
      <c r="I124" s="35"/>
      <c r="J124" s="35"/>
      <c r="K124" s="35"/>
      <c r="L124" s="35"/>
      <c r="M124" s="35"/>
      <c r="N124" s="35"/>
      <c r="O124" s="35"/>
      <c r="P124" s="35"/>
      <c r="Q124" s="35"/>
      <c r="R124" s="35"/>
    </row>
    <row r="125" spans="9:18" ht="19.899999999999999" customHeight="1" x14ac:dyDescent="0.25">
      <c r="I125" s="35"/>
      <c r="J125" s="35"/>
      <c r="K125" s="35"/>
      <c r="L125" s="35"/>
      <c r="M125" s="35"/>
      <c r="N125" s="35"/>
      <c r="O125" s="35"/>
      <c r="P125" s="35"/>
      <c r="Q125" s="35"/>
      <c r="R125" s="35"/>
    </row>
    <row r="126" spans="9:18" ht="19.899999999999999" customHeight="1" x14ac:dyDescent="0.25">
      <c r="I126" s="35"/>
      <c r="J126" s="35"/>
      <c r="K126" s="35"/>
      <c r="L126" s="35"/>
      <c r="M126" s="35"/>
      <c r="N126" s="35"/>
      <c r="O126" s="35"/>
      <c r="P126" s="35"/>
      <c r="Q126" s="35"/>
      <c r="R126" s="35"/>
    </row>
    <row r="127" spans="9:18" ht="19.899999999999999" customHeight="1" x14ac:dyDescent="0.25">
      <c r="I127" s="35"/>
      <c r="J127" s="35"/>
      <c r="K127" s="35"/>
      <c r="L127" s="35"/>
      <c r="M127" s="35"/>
      <c r="N127" s="35"/>
      <c r="O127" s="35"/>
      <c r="P127" s="35"/>
      <c r="Q127" s="35"/>
      <c r="R127" s="35"/>
    </row>
    <row r="128" spans="9:18" ht="19.899999999999999" customHeight="1" x14ac:dyDescent="0.25">
      <c r="I128" s="35"/>
      <c r="J128" s="35"/>
      <c r="K128" s="35"/>
      <c r="L128" s="35"/>
      <c r="M128" s="35"/>
      <c r="N128" s="35"/>
      <c r="O128" s="35"/>
      <c r="P128" s="35"/>
      <c r="Q128" s="35"/>
      <c r="R128" s="35"/>
    </row>
    <row r="129" spans="9:18" ht="19.899999999999999" customHeight="1" x14ac:dyDescent="0.25">
      <c r="I129" s="35"/>
      <c r="J129" s="35"/>
      <c r="K129" s="35"/>
      <c r="L129" s="35"/>
      <c r="M129" s="35"/>
      <c r="N129" s="35"/>
      <c r="O129" s="35"/>
      <c r="P129" s="35"/>
      <c r="Q129" s="35"/>
      <c r="R129" s="35"/>
    </row>
    <row r="130" spans="9:18" ht="19.899999999999999" customHeight="1" x14ac:dyDescent="0.25">
      <c r="I130" s="35"/>
      <c r="J130" s="35"/>
      <c r="K130" s="35"/>
      <c r="L130" s="35"/>
      <c r="M130" s="35"/>
      <c r="N130" s="35"/>
      <c r="O130" s="35"/>
      <c r="P130" s="35"/>
      <c r="Q130" s="35"/>
      <c r="R130" s="35"/>
    </row>
    <row r="131" spans="9:18" ht="19.899999999999999" customHeight="1" x14ac:dyDescent="0.25">
      <c r="I131" s="35"/>
      <c r="J131" s="35"/>
      <c r="K131" s="35"/>
      <c r="L131" s="35"/>
      <c r="M131" s="35"/>
      <c r="N131" s="35"/>
      <c r="O131" s="35"/>
      <c r="P131" s="35"/>
      <c r="Q131" s="35"/>
      <c r="R131" s="35"/>
    </row>
    <row r="132" spans="9:18" ht="19.899999999999999" customHeight="1" x14ac:dyDescent="0.25">
      <c r="I132" s="35"/>
      <c r="J132" s="35"/>
      <c r="K132" s="35"/>
      <c r="L132" s="35"/>
      <c r="M132" s="35"/>
      <c r="N132" s="35"/>
      <c r="O132" s="35"/>
      <c r="P132" s="35"/>
      <c r="Q132" s="35"/>
      <c r="R132" s="35"/>
    </row>
    <row r="133" spans="9:18" ht="19.899999999999999" customHeight="1" x14ac:dyDescent="0.25">
      <c r="I133" s="35"/>
      <c r="J133" s="35"/>
      <c r="K133" s="35"/>
      <c r="L133" s="35"/>
      <c r="M133" s="35"/>
      <c r="N133" s="35"/>
      <c r="O133" s="35"/>
      <c r="P133" s="35"/>
      <c r="Q133" s="35"/>
      <c r="R133" s="35"/>
    </row>
    <row r="134" spans="9:18" ht="19.899999999999999" customHeight="1" x14ac:dyDescent="0.25">
      <c r="I134" s="35"/>
      <c r="J134" s="35"/>
      <c r="K134" s="35"/>
      <c r="L134" s="35"/>
      <c r="M134" s="35"/>
      <c r="N134" s="35"/>
      <c r="O134" s="35"/>
      <c r="P134" s="35"/>
      <c r="Q134" s="35"/>
      <c r="R134" s="35"/>
    </row>
    <row r="135" spans="9:18" ht="19.899999999999999" customHeight="1" x14ac:dyDescent="0.25">
      <c r="I135" s="35"/>
      <c r="J135" s="35"/>
      <c r="K135" s="35"/>
      <c r="L135" s="35"/>
      <c r="M135" s="35"/>
      <c r="N135" s="35"/>
      <c r="O135" s="35"/>
      <c r="P135" s="35"/>
      <c r="Q135" s="35"/>
      <c r="R135" s="35"/>
    </row>
    <row r="136" spans="9:18" ht="19.899999999999999" customHeight="1" x14ac:dyDescent="0.25">
      <c r="I136" s="35"/>
      <c r="J136" s="35"/>
      <c r="K136" s="35"/>
      <c r="L136" s="35"/>
      <c r="M136" s="35"/>
      <c r="N136" s="35"/>
      <c r="O136" s="35"/>
      <c r="P136" s="35"/>
      <c r="Q136" s="35"/>
      <c r="R136" s="35"/>
    </row>
    <row r="137" spans="9:18" ht="19.899999999999999" customHeight="1" x14ac:dyDescent="0.25">
      <c r="I137" s="35"/>
      <c r="J137" s="35"/>
      <c r="K137" s="35"/>
      <c r="L137" s="35"/>
      <c r="M137" s="35"/>
      <c r="N137" s="35"/>
      <c r="O137" s="35"/>
      <c r="P137" s="35"/>
      <c r="Q137" s="35"/>
      <c r="R137" s="35"/>
    </row>
    <row r="138" spans="9:18" ht="19.899999999999999" customHeight="1" x14ac:dyDescent="0.25">
      <c r="I138" s="35"/>
      <c r="J138" s="35"/>
      <c r="K138" s="35"/>
      <c r="L138" s="35"/>
      <c r="M138" s="35"/>
      <c r="N138" s="35"/>
      <c r="O138" s="35"/>
      <c r="P138" s="35"/>
      <c r="Q138" s="35"/>
      <c r="R138" s="35"/>
    </row>
    <row r="139" spans="9:18" ht="19.899999999999999" customHeight="1" x14ac:dyDescent="0.25">
      <c r="I139" s="35"/>
      <c r="J139" s="35"/>
      <c r="K139" s="35"/>
      <c r="L139" s="35"/>
      <c r="M139" s="35"/>
      <c r="N139" s="35"/>
      <c r="O139" s="35"/>
      <c r="P139" s="35"/>
      <c r="Q139" s="35"/>
      <c r="R139" s="35"/>
    </row>
    <row r="140" spans="9:18" ht="19.899999999999999" customHeight="1" x14ac:dyDescent="0.25">
      <c r="I140" s="35"/>
      <c r="J140" s="35"/>
      <c r="K140" s="35"/>
      <c r="L140" s="35"/>
      <c r="M140" s="35"/>
      <c r="N140" s="35"/>
      <c r="O140" s="35"/>
      <c r="P140" s="35"/>
      <c r="Q140" s="35"/>
      <c r="R140" s="35"/>
    </row>
    <row r="141" spans="9:18" ht="19.899999999999999" customHeight="1" x14ac:dyDescent="0.25">
      <c r="I141" s="35"/>
      <c r="J141" s="35"/>
      <c r="K141" s="35"/>
      <c r="L141" s="35"/>
      <c r="M141" s="35"/>
      <c r="N141" s="35"/>
      <c r="O141" s="35"/>
      <c r="P141" s="35"/>
      <c r="Q141" s="35"/>
      <c r="R141" s="35"/>
    </row>
    <row r="142" spans="9:18" ht="19.899999999999999" customHeight="1" x14ac:dyDescent="0.25">
      <c r="I142" s="35"/>
      <c r="J142" s="35"/>
      <c r="K142" s="35"/>
      <c r="L142" s="35"/>
      <c r="M142" s="35"/>
      <c r="N142" s="35"/>
      <c r="O142" s="35"/>
      <c r="P142" s="35"/>
      <c r="Q142" s="35"/>
      <c r="R142" s="35"/>
    </row>
    <row r="143" spans="9:18" ht="19.899999999999999" customHeight="1" x14ac:dyDescent="0.25">
      <c r="I143" s="35"/>
      <c r="J143" s="35"/>
      <c r="K143" s="35"/>
      <c r="L143" s="35"/>
      <c r="M143" s="35"/>
      <c r="N143" s="35"/>
      <c r="O143" s="35"/>
      <c r="P143" s="35"/>
      <c r="Q143" s="35"/>
      <c r="R143" s="35"/>
    </row>
    <row r="144" spans="9:18" ht="19.899999999999999" customHeight="1" x14ac:dyDescent="0.25">
      <c r="I144" s="35"/>
      <c r="J144" s="35"/>
      <c r="K144" s="35"/>
      <c r="L144" s="35"/>
      <c r="M144" s="35"/>
      <c r="N144" s="35"/>
      <c r="O144" s="35"/>
      <c r="P144" s="35"/>
      <c r="Q144" s="35"/>
      <c r="R144" s="35"/>
    </row>
    <row r="145" spans="9:18" ht="19.899999999999999" customHeight="1" x14ac:dyDescent="0.25">
      <c r="I145" s="35"/>
      <c r="J145" s="35"/>
      <c r="K145" s="35"/>
      <c r="L145" s="35"/>
      <c r="M145" s="35"/>
      <c r="N145" s="35"/>
      <c r="O145" s="35"/>
      <c r="P145" s="35"/>
      <c r="Q145" s="35"/>
      <c r="R145" s="35"/>
    </row>
    <row r="146" spans="9:18" ht="19.899999999999999" customHeight="1" x14ac:dyDescent="0.25">
      <c r="I146" s="35"/>
      <c r="J146" s="35"/>
      <c r="K146" s="35"/>
      <c r="L146" s="35"/>
      <c r="M146" s="35"/>
      <c r="N146" s="35"/>
      <c r="O146" s="35"/>
      <c r="P146" s="35"/>
      <c r="Q146" s="35"/>
      <c r="R146" s="35"/>
    </row>
    <row r="147" spans="9:18" ht="19.899999999999999" customHeight="1" x14ac:dyDescent="0.25">
      <c r="I147" s="35"/>
      <c r="J147" s="35"/>
      <c r="K147" s="35"/>
      <c r="L147" s="35"/>
      <c r="M147" s="35"/>
      <c r="N147" s="35"/>
      <c r="O147" s="35"/>
      <c r="P147" s="35"/>
      <c r="Q147" s="35"/>
      <c r="R147" s="35"/>
    </row>
    <row r="148" spans="9:18" ht="19.899999999999999" customHeight="1" x14ac:dyDescent="0.25">
      <c r="I148" s="35"/>
      <c r="J148" s="35"/>
      <c r="K148" s="35"/>
      <c r="L148" s="35"/>
      <c r="M148" s="35"/>
      <c r="N148" s="35"/>
      <c r="O148" s="35"/>
      <c r="P148" s="35"/>
      <c r="Q148" s="35"/>
      <c r="R148" s="35"/>
    </row>
    <row r="149" spans="9:18" ht="19.899999999999999" customHeight="1" x14ac:dyDescent="0.25">
      <c r="I149" s="35"/>
      <c r="J149" s="35"/>
      <c r="K149" s="35"/>
      <c r="L149" s="35"/>
      <c r="M149" s="35"/>
      <c r="N149" s="35"/>
      <c r="O149" s="35"/>
      <c r="P149" s="35"/>
      <c r="Q149" s="35"/>
      <c r="R149" s="35"/>
    </row>
    <row r="150" spans="9:18" ht="19.899999999999999" customHeight="1" x14ac:dyDescent="0.25">
      <c r="I150" s="35"/>
      <c r="J150" s="35"/>
      <c r="K150" s="35"/>
      <c r="L150" s="35"/>
      <c r="M150" s="35"/>
      <c r="N150" s="35"/>
      <c r="O150" s="35"/>
      <c r="P150" s="35"/>
      <c r="Q150" s="35"/>
      <c r="R150" s="35"/>
    </row>
    <row r="151" spans="9:18" ht="19.899999999999999" customHeight="1" x14ac:dyDescent="0.25">
      <c r="I151" s="35"/>
      <c r="J151" s="35"/>
      <c r="K151" s="35"/>
      <c r="L151" s="35"/>
      <c r="M151" s="35"/>
      <c r="N151" s="35"/>
      <c r="O151" s="35"/>
      <c r="P151" s="35"/>
      <c r="Q151" s="35"/>
      <c r="R151" s="35"/>
    </row>
    <row r="152" spans="9:18" ht="19.899999999999999" customHeight="1" x14ac:dyDescent="0.25">
      <c r="I152" s="35"/>
      <c r="J152" s="35"/>
      <c r="K152" s="35"/>
      <c r="L152" s="35"/>
      <c r="M152" s="35"/>
      <c r="N152" s="35"/>
      <c r="O152" s="35"/>
      <c r="P152" s="35"/>
      <c r="Q152" s="35"/>
      <c r="R152" s="35"/>
    </row>
    <row r="153" spans="9:18" ht="19.899999999999999" customHeight="1" x14ac:dyDescent="0.25">
      <c r="I153" s="35"/>
      <c r="J153" s="35"/>
      <c r="K153" s="35"/>
      <c r="L153" s="35"/>
      <c r="M153" s="35"/>
      <c r="N153" s="35"/>
      <c r="O153" s="35"/>
      <c r="P153" s="35"/>
      <c r="Q153" s="35"/>
      <c r="R153" s="35"/>
    </row>
    <row r="154" spans="9:18" ht="19.899999999999999" customHeight="1" x14ac:dyDescent="0.25">
      <c r="I154" s="35"/>
      <c r="J154" s="35"/>
      <c r="K154" s="35"/>
      <c r="L154" s="35"/>
      <c r="M154" s="35"/>
      <c r="N154" s="35"/>
      <c r="O154" s="35"/>
      <c r="P154" s="35"/>
      <c r="Q154" s="35"/>
      <c r="R154" s="35"/>
    </row>
    <row r="155" spans="9:18" ht="19.899999999999999" customHeight="1" x14ac:dyDescent="0.25">
      <c r="I155" s="35"/>
      <c r="J155" s="35"/>
      <c r="K155" s="35"/>
      <c r="L155" s="35"/>
      <c r="M155" s="35"/>
      <c r="N155" s="35"/>
      <c r="O155" s="35"/>
      <c r="P155" s="35"/>
      <c r="Q155" s="35"/>
      <c r="R155" s="35"/>
    </row>
    <row r="156" spans="9:18" ht="19.899999999999999" customHeight="1" x14ac:dyDescent="0.25">
      <c r="I156" s="35"/>
      <c r="J156" s="35"/>
      <c r="K156" s="35"/>
      <c r="L156" s="35"/>
      <c r="M156" s="35"/>
      <c r="N156" s="35"/>
      <c r="O156" s="35"/>
      <c r="P156" s="35"/>
      <c r="Q156" s="35"/>
      <c r="R156" s="35"/>
    </row>
    <row r="157" spans="9:18" ht="19.899999999999999" customHeight="1" x14ac:dyDescent="0.25">
      <c r="I157" s="35"/>
      <c r="J157" s="35"/>
      <c r="K157" s="35"/>
      <c r="L157" s="35"/>
      <c r="M157" s="35"/>
      <c r="N157" s="35"/>
      <c r="O157" s="35"/>
      <c r="P157" s="35"/>
      <c r="Q157" s="35"/>
      <c r="R157" s="35"/>
    </row>
    <row r="158" spans="9:18" ht="19.899999999999999" customHeight="1" x14ac:dyDescent="0.25">
      <c r="I158" s="35"/>
      <c r="J158" s="35"/>
      <c r="K158" s="35"/>
      <c r="L158" s="35"/>
      <c r="M158" s="35"/>
      <c r="N158" s="35"/>
      <c r="O158" s="35"/>
      <c r="P158" s="35"/>
      <c r="Q158" s="35"/>
      <c r="R158" s="35"/>
    </row>
    <row r="159" spans="9:18" ht="19.899999999999999" customHeight="1" x14ac:dyDescent="0.25">
      <c r="I159" s="35"/>
      <c r="J159" s="35"/>
      <c r="K159" s="35"/>
      <c r="L159" s="35"/>
      <c r="M159" s="35"/>
      <c r="N159" s="35"/>
      <c r="O159" s="35"/>
      <c r="P159" s="35"/>
      <c r="Q159" s="35"/>
      <c r="R159" s="35"/>
    </row>
    <row r="160" spans="9:18" ht="19.899999999999999" customHeight="1" x14ac:dyDescent="0.25">
      <c r="I160" s="35"/>
      <c r="J160" s="35"/>
      <c r="K160" s="35"/>
      <c r="L160" s="35"/>
      <c r="M160" s="35"/>
      <c r="N160" s="35"/>
      <c r="O160" s="35"/>
      <c r="P160" s="35"/>
      <c r="Q160" s="35"/>
      <c r="R160" s="35"/>
    </row>
    <row r="161" spans="9:18" ht="19.899999999999999" customHeight="1" x14ac:dyDescent="0.25">
      <c r="I161" s="35"/>
      <c r="J161" s="35"/>
      <c r="K161" s="35"/>
      <c r="L161" s="35"/>
      <c r="M161" s="35"/>
      <c r="N161" s="35"/>
      <c r="O161" s="35"/>
      <c r="P161" s="35"/>
      <c r="Q161" s="35"/>
      <c r="R161" s="35"/>
    </row>
    <row r="162" spans="9:18" ht="19.899999999999999" customHeight="1" x14ac:dyDescent="0.25">
      <c r="I162" s="35"/>
      <c r="J162" s="35"/>
      <c r="K162" s="35"/>
      <c r="L162" s="35"/>
      <c r="M162" s="35"/>
      <c r="N162" s="35"/>
      <c r="O162" s="35"/>
      <c r="P162" s="35"/>
      <c r="Q162" s="35"/>
      <c r="R162" s="35"/>
    </row>
    <row r="163" spans="9:18" ht="19.899999999999999" customHeight="1" x14ac:dyDescent="0.25">
      <c r="I163" s="35"/>
      <c r="J163" s="35"/>
      <c r="K163" s="35"/>
      <c r="L163" s="35"/>
      <c r="M163" s="35"/>
      <c r="N163" s="35"/>
      <c r="O163" s="35"/>
      <c r="P163" s="35"/>
      <c r="Q163" s="35"/>
      <c r="R163" s="35"/>
    </row>
    <row r="164" spans="9:18" ht="19.899999999999999" customHeight="1" x14ac:dyDescent="0.25">
      <c r="I164" s="35"/>
      <c r="J164" s="35"/>
      <c r="K164" s="35"/>
      <c r="L164" s="35"/>
      <c r="M164" s="35"/>
      <c r="N164" s="35"/>
      <c r="O164" s="35"/>
      <c r="P164" s="35"/>
      <c r="Q164" s="35"/>
      <c r="R164" s="35"/>
    </row>
    <row r="165" spans="9:18" ht="19.899999999999999" customHeight="1" x14ac:dyDescent="0.25">
      <c r="I165" s="35"/>
      <c r="J165" s="35"/>
      <c r="K165" s="35"/>
      <c r="L165" s="35"/>
      <c r="M165" s="35"/>
      <c r="N165" s="35"/>
      <c r="O165" s="35"/>
      <c r="P165" s="35"/>
      <c r="Q165" s="35"/>
      <c r="R165" s="35"/>
    </row>
    <row r="166" spans="9:18" ht="19.899999999999999" customHeight="1" x14ac:dyDescent="0.25">
      <c r="I166" s="35"/>
      <c r="J166" s="35"/>
      <c r="K166" s="35"/>
      <c r="L166" s="35"/>
      <c r="M166" s="35"/>
      <c r="N166" s="35"/>
      <c r="O166" s="35"/>
      <c r="P166" s="35"/>
      <c r="Q166" s="35"/>
      <c r="R166" s="35"/>
    </row>
    <row r="167" spans="9:18" ht="19.899999999999999" customHeight="1" x14ac:dyDescent="0.25">
      <c r="I167" s="35"/>
      <c r="J167" s="35"/>
      <c r="K167" s="35"/>
      <c r="L167" s="35"/>
      <c r="M167" s="35"/>
      <c r="N167" s="35"/>
      <c r="O167" s="35"/>
      <c r="P167" s="35"/>
      <c r="Q167" s="35"/>
      <c r="R167" s="35"/>
    </row>
    <row r="168" spans="9:18" ht="19.899999999999999" customHeight="1" x14ac:dyDescent="0.25">
      <c r="I168" s="35"/>
      <c r="J168" s="35"/>
      <c r="K168" s="35"/>
      <c r="L168" s="35"/>
      <c r="M168" s="35"/>
      <c r="N168" s="35"/>
      <c r="O168" s="35"/>
      <c r="P168" s="35"/>
      <c r="Q168" s="35"/>
      <c r="R168" s="35"/>
    </row>
    <row r="169" spans="9:18" ht="19.899999999999999" customHeight="1" x14ac:dyDescent="0.25">
      <c r="I169" s="35"/>
      <c r="J169" s="35"/>
      <c r="K169" s="35"/>
      <c r="L169" s="35"/>
      <c r="M169" s="35"/>
      <c r="N169" s="35"/>
      <c r="O169" s="35"/>
      <c r="P169" s="35"/>
      <c r="Q169" s="35"/>
      <c r="R169" s="35"/>
    </row>
    <row r="170" spans="9:18" ht="19.899999999999999" customHeight="1" x14ac:dyDescent="0.25">
      <c r="I170" s="35"/>
      <c r="J170" s="35"/>
      <c r="K170" s="35"/>
      <c r="L170" s="35"/>
      <c r="M170" s="35"/>
      <c r="N170" s="35"/>
      <c r="O170" s="35"/>
      <c r="P170" s="35"/>
      <c r="Q170" s="35"/>
      <c r="R170" s="35"/>
    </row>
    <row r="171" spans="9:18" ht="19.899999999999999" customHeight="1" x14ac:dyDescent="0.25">
      <c r="I171" s="35"/>
      <c r="J171" s="35"/>
      <c r="K171" s="35"/>
      <c r="L171" s="35"/>
      <c r="M171" s="35"/>
      <c r="N171" s="35"/>
      <c r="O171" s="35"/>
      <c r="P171" s="35"/>
      <c r="Q171" s="35"/>
      <c r="R171" s="35"/>
    </row>
    <row r="172" spans="9:18" ht="19.899999999999999" customHeight="1" x14ac:dyDescent="0.25">
      <c r="I172" s="35"/>
      <c r="J172" s="35"/>
      <c r="K172" s="35"/>
      <c r="L172" s="35"/>
      <c r="M172" s="35"/>
      <c r="N172" s="35"/>
      <c r="O172" s="35"/>
      <c r="P172" s="35"/>
      <c r="Q172" s="35"/>
      <c r="R172" s="35"/>
    </row>
    <row r="173" spans="9:18" ht="19.899999999999999" customHeight="1" x14ac:dyDescent="0.25">
      <c r="I173" s="35"/>
      <c r="J173" s="35"/>
      <c r="K173" s="35"/>
      <c r="L173" s="35"/>
      <c r="M173" s="35"/>
      <c r="N173" s="35"/>
      <c r="O173" s="35"/>
      <c r="P173" s="35"/>
      <c r="Q173" s="35"/>
      <c r="R173" s="35"/>
    </row>
    <row r="174" spans="9:18" ht="19.899999999999999" customHeight="1" x14ac:dyDescent="0.25">
      <c r="I174" s="35"/>
      <c r="J174" s="35"/>
      <c r="K174" s="35"/>
      <c r="L174" s="35"/>
      <c r="M174" s="35"/>
      <c r="N174" s="35"/>
      <c r="O174" s="35"/>
      <c r="P174" s="35"/>
      <c r="Q174" s="35"/>
      <c r="R174" s="35"/>
    </row>
    <row r="175" spans="9:18" ht="19.899999999999999" customHeight="1" x14ac:dyDescent="0.25">
      <c r="I175" s="35"/>
      <c r="J175" s="35"/>
      <c r="K175" s="35"/>
      <c r="L175" s="35"/>
      <c r="M175" s="35"/>
      <c r="N175" s="35"/>
      <c r="O175" s="35"/>
      <c r="P175" s="35"/>
      <c r="Q175" s="35"/>
      <c r="R175" s="35"/>
    </row>
    <row r="176" spans="9:18" ht="19.899999999999999" customHeight="1" x14ac:dyDescent="0.25">
      <c r="I176" s="35"/>
      <c r="J176" s="35"/>
      <c r="K176" s="35"/>
      <c r="L176" s="35"/>
      <c r="M176" s="35"/>
      <c r="N176" s="35"/>
      <c r="O176" s="35"/>
      <c r="P176" s="35"/>
      <c r="Q176" s="35"/>
      <c r="R176" s="35"/>
    </row>
    <row r="177" spans="9:18" ht="19.899999999999999" customHeight="1" x14ac:dyDescent="0.25">
      <c r="I177" s="35"/>
      <c r="J177" s="35"/>
      <c r="K177" s="35"/>
      <c r="L177" s="35"/>
      <c r="M177" s="35"/>
      <c r="N177" s="35"/>
      <c r="O177" s="35"/>
      <c r="P177" s="35"/>
      <c r="Q177" s="35"/>
      <c r="R177" s="35"/>
    </row>
    <row r="178" spans="9:18" ht="19.899999999999999" customHeight="1" x14ac:dyDescent="0.25">
      <c r="I178" s="35"/>
      <c r="J178" s="35"/>
      <c r="K178" s="35"/>
      <c r="L178" s="35"/>
      <c r="M178" s="35"/>
      <c r="N178" s="35"/>
      <c r="O178" s="35"/>
      <c r="P178" s="35"/>
      <c r="Q178" s="35"/>
      <c r="R178" s="35"/>
    </row>
    <row r="179" spans="9:18" ht="19.899999999999999" customHeight="1" x14ac:dyDescent="0.25">
      <c r="I179" s="35"/>
      <c r="J179" s="35"/>
      <c r="K179" s="35"/>
      <c r="L179" s="35"/>
      <c r="M179" s="35"/>
      <c r="N179" s="35"/>
      <c r="O179" s="35"/>
      <c r="P179" s="35"/>
      <c r="Q179" s="35"/>
      <c r="R179" s="35"/>
    </row>
    <row r="180" spans="9:18" ht="19.899999999999999" customHeight="1" x14ac:dyDescent="0.25">
      <c r="I180" s="35"/>
      <c r="J180" s="35"/>
      <c r="K180" s="35"/>
      <c r="L180" s="35"/>
      <c r="M180" s="35"/>
      <c r="N180" s="35"/>
      <c r="O180" s="35"/>
      <c r="P180" s="35"/>
      <c r="Q180" s="35"/>
      <c r="R180" s="35"/>
    </row>
    <row r="181" spans="9:18" ht="19.899999999999999" customHeight="1" x14ac:dyDescent="0.25">
      <c r="I181" s="35"/>
      <c r="J181" s="35"/>
      <c r="K181" s="35"/>
      <c r="L181" s="35"/>
      <c r="M181" s="35"/>
      <c r="N181" s="35"/>
      <c r="O181" s="35"/>
      <c r="P181" s="35"/>
      <c r="Q181" s="35"/>
      <c r="R181" s="35"/>
    </row>
    <row r="182" spans="9:18" ht="19.899999999999999" customHeight="1" x14ac:dyDescent="0.25">
      <c r="I182" s="35"/>
      <c r="J182" s="35"/>
      <c r="K182" s="35"/>
      <c r="L182" s="35"/>
      <c r="M182" s="35"/>
      <c r="N182" s="35"/>
      <c r="O182" s="35"/>
      <c r="P182" s="35"/>
      <c r="Q182" s="35"/>
      <c r="R182" s="35"/>
    </row>
    <row r="183" spans="9:18" ht="19.899999999999999" customHeight="1" x14ac:dyDescent="0.25">
      <c r="I183" s="35"/>
      <c r="J183" s="35"/>
      <c r="K183" s="35"/>
      <c r="L183" s="35"/>
      <c r="M183" s="35"/>
      <c r="N183" s="35"/>
      <c r="O183" s="35"/>
      <c r="P183" s="35"/>
      <c r="Q183" s="35"/>
      <c r="R183" s="35"/>
    </row>
    <row r="184" spans="9:18" ht="19.899999999999999" customHeight="1" x14ac:dyDescent="0.25">
      <c r="I184" s="35"/>
      <c r="J184" s="35"/>
      <c r="K184" s="35"/>
      <c r="L184" s="35"/>
      <c r="M184" s="35"/>
      <c r="N184" s="35"/>
      <c r="O184" s="35"/>
      <c r="P184" s="35"/>
      <c r="Q184" s="35"/>
      <c r="R184" s="35"/>
    </row>
    <row r="185" spans="9:18" ht="19.899999999999999" customHeight="1" x14ac:dyDescent="0.25">
      <c r="I185" s="35"/>
      <c r="J185" s="35"/>
      <c r="K185" s="35"/>
      <c r="L185" s="35"/>
      <c r="M185" s="35"/>
      <c r="N185" s="35"/>
      <c r="O185" s="35"/>
      <c r="P185" s="35"/>
      <c r="Q185" s="35"/>
      <c r="R185" s="35"/>
    </row>
    <row r="186" spans="9:18" ht="19.899999999999999" customHeight="1" x14ac:dyDescent="0.25">
      <c r="I186" s="35"/>
      <c r="J186" s="35"/>
      <c r="K186" s="35"/>
      <c r="L186" s="35"/>
      <c r="M186" s="35"/>
      <c r="N186" s="35"/>
      <c r="O186" s="35"/>
      <c r="P186" s="35"/>
      <c r="Q186" s="35"/>
      <c r="R186" s="35"/>
    </row>
    <row r="187" spans="9:18" ht="19.899999999999999" customHeight="1" x14ac:dyDescent="0.25">
      <c r="I187" s="35"/>
      <c r="J187" s="35"/>
      <c r="K187" s="35"/>
      <c r="L187" s="35"/>
      <c r="M187" s="35"/>
      <c r="N187" s="35"/>
      <c r="O187" s="35"/>
      <c r="P187" s="35"/>
      <c r="Q187" s="35"/>
      <c r="R187" s="35"/>
    </row>
    <row r="188" spans="9:18" ht="19.899999999999999" customHeight="1" x14ac:dyDescent="0.25">
      <c r="I188" s="35"/>
      <c r="J188" s="35"/>
      <c r="K188" s="35"/>
      <c r="L188" s="35"/>
      <c r="M188" s="35"/>
      <c r="N188" s="35"/>
      <c r="O188" s="35"/>
      <c r="P188" s="35"/>
      <c r="Q188" s="35"/>
      <c r="R188" s="35"/>
    </row>
    <row r="189" spans="9:18" ht="19.899999999999999" customHeight="1" x14ac:dyDescent="0.25">
      <c r="I189" s="35"/>
      <c r="J189" s="35"/>
      <c r="K189" s="35"/>
      <c r="L189" s="35"/>
      <c r="M189" s="35"/>
      <c r="N189" s="35"/>
      <c r="O189" s="35"/>
      <c r="P189" s="35"/>
      <c r="Q189" s="35"/>
      <c r="R189" s="35"/>
    </row>
    <row r="190" spans="9:18" ht="19.899999999999999" customHeight="1" x14ac:dyDescent="0.25">
      <c r="I190" s="35"/>
      <c r="J190" s="35"/>
      <c r="K190" s="35"/>
      <c r="L190" s="35"/>
      <c r="M190" s="35"/>
      <c r="N190" s="35"/>
      <c r="O190" s="35"/>
      <c r="P190" s="35"/>
      <c r="Q190" s="35"/>
      <c r="R190" s="35"/>
    </row>
    <row r="191" spans="9:18" ht="19.899999999999999" customHeight="1" x14ac:dyDescent="0.25">
      <c r="I191" s="35"/>
      <c r="J191" s="35"/>
      <c r="K191" s="35"/>
      <c r="L191" s="35"/>
      <c r="M191" s="35"/>
      <c r="N191" s="35"/>
      <c r="O191" s="35"/>
      <c r="P191" s="35"/>
      <c r="Q191" s="35"/>
      <c r="R191" s="35"/>
    </row>
    <row r="192" spans="9:18" ht="19.899999999999999" customHeight="1" x14ac:dyDescent="0.25">
      <c r="I192" s="35"/>
      <c r="J192" s="35"/>
      <c r="K192" s="35"/>
      <c r="L192" s="35"/>
      <c r="M192" s="35"/>
      <c r="N192" s="35"/>
      <c r="O192" s="35"/>
      <c r="P192" s="35"/>
      <c r="Q192" s="35"/>
      <c r="R192" s="35"/>
    </row>
    <row r="193" spans="9:18" ht="19.899999999999999" customHeight="1" x14ac:dyDescent="0.25">
      <c r="I193" s="35"/>
      <c r="J193" s="35"/>
      <c r="K193" s="35"/>
      <c r="L193" s="35"/>
      <c r="M193" s="35"/>
      <c r="N193" s="35"/>
      <c r="O193" s="35"/>
      <c r="P193" s="35"/>
      <c r="Q193" s="35"/>
      <c r="R193" s="35"/>
    </row>
    <row r="194" spans="9:18" ht="19.899999999999999" customHeight="1" x14ac:dyDescent="0.25">
      <c r="I194" s="35"/>
      <c r="J194" s="35"/>
      <c r="K194" s="35"/>
      <c r="L194" s="35"/>
      <c r="M194" s="35"/>
      <c r="N194" s="35"/>
      <c r="O194" s="35"/>
      <c r="P194" s="35"/>
      <c r="Q194" s="35"/>
      <c r="R194" s="35"/>
    </row>
    <row r="195" spans="9:18" ht="19.899999999999999" customHeight="1" x14ac:dyDescent="0.25">
      <c r="I195" s="35"/>
      <c r="J195" s="35"/>
      <c r="K195" s="35"/>
      <c r="L195" s="35"/>
      <c r="M195" s="35"/>
      <c r="N195" s="35"/>
      <c r="O195" s="35"/>
      <c r="P195" s="35"/>
      <c r="Q195" s="35"/>
      <c r="R195" s="35"/>
    </row>
    <row r="196" spans="9:18" ht="19.899999999999999" customHeight="1" x14ac:dyDescent="0.25">
      <c r="I196" s="35"/>
      <c r="J196" s="35"/>
      <c r="K196" s="35"/>
      <c r="L196" s="35"/>
      <c r="M196" s="35"/>
      <c r="N196" s="35"/>
      <c r="O196" s="35"/>
      <c r="P196" s="35"/>
      <c r="Q196" s="35"/>
      <c r="R196" s="35"/>
    </row>
    <row r="197" spans="9:18" ht="19.899999999999999" customHeight="1" x14ac:dyDescent="0.25">
      <c r="I197" s="35"/>
      <c r="J197" s="35"/>
      <c r="K197" s="35"/>
      <c r="L197" s="35"/>
      <c r="M197" s="35"/>
      <c r="N197" s="35"/>
      <c r="O197" s="35"/>
      <c r="P197" s="35"/>
      <c r="Q197" s="35"/>
      <c r="R197" s="35"/>
    </row>
    <row r="198" spans="9:18" ht="19.899999999999999" customHeight="1" x14ac:dyDescent="0.25">
      <c r="I198" s="35"/>
      <c r="J198" s="35"/>
      <c r="K198" s="35"/>
      <c r="L198" s="35"/>
      <c r="M198" s="35"/>
      <c r="N198" s="35"/>
      <c r="O198" s="35"/>
      <c r="P198" s="35"/>
      <c r="Q198" s="35"/>
      <c r="R198" s="35"/>
    </row>
    <row r="199" spans="9:18" ht="19.899999999999999" customHeight="1" x14ac:dyDescent="0.25">
      <c r="I199" s="35"/>
      <c r="J199" s="35"/>
      <c r="K199" s="35"/>
      <c r="L199" s="35"/>
      <c r="M199" s="35"/>
      <c r="N199" s="35"/>
      <c r="O199" s="35"/>
      <c r="P199" s="35"/>
      <c r="Q199" s="35"/>
      <c r="R199" s="35"/>
    </row>
    <row r="200" spans="9:18" ht="19.899999999999999" customHeight="1" x14ac:dyDescent="0.25">
      <c r="I200" s="35"/>
      <c r="J200" s="35"/>
      <c r="K200" s="35"/>
      <c r="L200" s="35"/>
      <c r="M200" s="35"/>
      <c r="N200" s="35"/>
      <c r="O200" s="35"/>
      <c r="P200" s="35"/>
      <c r="Q200" s="35"/>
      <c r="R200" s="35"/>
    </row>
    <row r="201" spans="9:18" ht="19.899999999999999" customHeight="1" x14ac:dyDescent="0.25">
      <c r="I201" s="35"/>
      <c r="J201" s="35"/>
      <c r="K201" s="35"/>
      <c r="L201" s="35"/>
      <c r="M201" s="35"/>
      <c r="N201" s="35"/>
      <c r="O201" s="35"/>
      <c r="P201" s="35"/>
      <c r="Q201" s="35"/>
      <c r="R201" s="35"/>
    </row>
    <row r="202" spans="9:18" ht="19.899999999999999" customHeight="1" x14ac:dyDescent="0.25">
      <c r="I202" s="35"/>
      <c r="J202" s="35"/>
      <c r="K202" s="35"/>
      <c r="L202" s="35"/>
      <c r="M202" s="35"/>
      <c r="N202" s="35"/>
      <c r="O202" s="35"/>
      <c r="P202" s="35"/>
      <c r="Q202" s="35"/>
      <c r="R202" s="35"/>
    </row>
    <row r="203" spans="9:18" ht="19.899999999999999" customHeight="1" x14ac:dyDescent="0.25">
      <c r="I203" s="35"/>
      <c r="J203" s="35"/>
      <c r="K203" s="35"/>
      <c r="L203" s="35"/>
      <c r="M203" s="35"/>
      <c r="N203" s="35"/>
      <c r="O203" s="35"/>
      <c r="P203" s="35"/>
      <c r="Q203" s="35"/>
      <c r="R203" s="35"/>
    </row>
    <row r="204" spans="9:18" ht="19.899999999999999" customHeight="1" x14ac:dyDescent="0.25">
      <c r="I204" s="35"/>
      <c r="J204" s="35"/>
      <c r="K204" s="35"/>
      <c r="L204" s="35"/>
      <c r="M204" s="35"/>
      <c r="N204" s="35"/>
      <c r="O204" s="35"/>
      <c r="P204" s="35"/>
      <c r="Q204" s="35"/>
      <c r="R204" s="35"/>
    </row>
    <row r="205" spans="9:18" ht="19.899999999999999" customHeight="1" x14ac:dyDescent="0.25">
      <c r="I205" s="35"/>
      <c r="J205" s="35"/>
      <c r="K205" s="35"/>
      <c r="L205" s="35"/>
      <c r="M205" s="35"/>
      <c r="N205" s="35"/>
      <c r="O205" s="35"/>
      <c r="P205" s="35"/>
      <c r="Q205" s="35"/>
      <c r="R205" s="35"/>
    </row>
    <row r="206" spans="9:18" ht="19.899999999999999" customHeight="1" x14ac:dyDescent="0.25">
      <c r="I206" s="35"/>
      <c r="J206" s="35"/>
      <c r="K206" s="35"/>
      <c r="L206" s="35"/>
      <c r="M206" s="35"/>
      <c r="N206" s="35"/>
      <c r="O206" s="35"/>
      <c r="P206" s="35"/>
      <c r="Q206" s="35"/>
      <c r="R206" s="35"/>
    </row>
    <row r="207" spans="9:18" ht="19.899999999999999" customHeight="1" x14ac:dyDescent="0.25">
      <c r="I207" s="35"/>
      <c r="J207" s="35"/>
      <c r="K207" s="35"/>
      <c r="L207" s="35"/>
      <c r="M207" s="35"/>
      <c r="N207" s="35"/>
      <c r="O207" s="35"/>
      <c r="P207" s="35"/>
      <c r="Q207" s="35"/>
      <c r="R207" s="35"/>
    </row>
    <row r="208" spans="9:18" ht="19.899999999999999" customHeight="1" x14ac:dyDescent="0.25">
      <c r="I208" s="35"/>
      <c r="J208" s="35"/>
      <c r="K208" s="35"/>
      <c r="L208" s="35"/>
      <c r="M208" s="35"/>
      <c r="N208" s="35"/>
      <c r="O208" s="35"/>
      <c r="P208" s="35"/>
      <c r="Q208" s="35"/>
      <c r="R208" s="35"/>
    </row>
    <row r="209" spans="9:18" ht="19.899999999999999" customHeight="1" x14ac:dyDescent="0.25">
      <c r="I209" s="35"/>
      <c r="J209" s="35"/>
      <c r="K209" s="35"/>
      <c r="L209" s="35"/>
      <c r="M209" s="35"/>
      <c r="N209" s="35"/>
      <c r="O209" s="35"/>
      <c r="P209" s="35"/>
      <c r="Q209" s="35"/>
      <c r="R209" s="35"/>
    </row>
    <row r="210" spans="9:18" ht="19.899999999999999" customHeight="1" x14ac:dyDescent="0.25">
      <c r="I210" s="35"/>
      <c r="J210" s="35"/>
      <c r="K210" s="35"/>
      <c r="L210" s="35"/>
      <c r="M210" s="35"/>
      <c r="N210" s="35"/>
      <c r="O210" s="35"/>
      <c r="P210" s="35"/>
      <c r="Q210" s="35"/>
      <c r="R210" s="35"/>
    </row>
    <row r="211" spans="9:18" ht="19.899999999999999" customHeight="1" x14ac:dyDescent="0.25">
      <c r="I211" s="35"/>
      <c r="J211" s="35"/>
      <c r="K211" s="35"/>
      <c r="L211" s="35"/>
      <c r="M211" s="35"/>
      <c r="N211" s="35"/>
      <c r="O211" s="35"/>
      <c r="P211" s="35"/>
      <c r="Q211" s="35"/>
      <c r="R211" s="35"/>
    </row>
    <row r="212" spans="9:18" ht="19.899999999999999" customHeight="1" x14ac:dyDescent="0.25">
      <c r="I212" s="35"/>
      <c r="J212" s="35"/>
      <c r="K212" s="35"/>
      <c r="L212" s="35"/>
      <c r="M212" s="35"/>
      <c r="N212" s="35"/>
      <c r="O212" s="35"/>
      <c r="P212" s="35"/>
      <c r="Q212" s="35"/>
      <c r="R212" s="35"/>
    </row>
    <row r="213" spans="9:18" ht="19.899999999999999" customHeight="1" x14ac:dyDescent="0.25">
      <c r="I213" s="35"/>
      <c r="J213" s="35"/>
      <c r="K213" s="35"/>
      <c r="L213" s="35"/>
      <c r="M213" s="35"/>
      <c r="N213" s="35"/>
      <c r="O213" s="35"/>
      <c r="P213" s="35"/>
      <c r="Q213" s="35"/>
      <c r="R213" s="35"/>
    </row>
    <row r="214" spans="9:18" ht="19.899999999999999" customHeight="1" x14ac:dyDescent="0.25">
      <c r="I214" s="35"/>
      <c r="J214" s="35"/>
      <c r="K214" s="35"/>
      <c r="L214" s="35"/>
      <c r="M214" s="35"/>
      <c r="N214" s="35"/>
      <c r="O214" s="35"/>
      <c r="P214" s="35"/>
      <c r="Q214" s="35"/>
      <c r="R214" s="35"/>
    </row>
    <row r="215" spans="9:18" ht="19.899999999999999" customHeight="1" x14ac:dyDescent="0.25">
      <c r="I215" s="35"/>
      <c r="J215" s="35"/>
      <c r="K215" s="35"/>
      <c r="L215" s="35"/>
      <c r="M215" s="35"/>
      <c r="N215" s="35"/>
      <c r="O215" s="35"/>
      <c r="P215" s="35"/>
      <c r="Q215" s="35"/>
      <c r="R215" s="35"/>
    </row>
  </sheetData>
  <sheetProtection algorithmName="SHA-512" hashValue="Ur1UirThH7tcVUn9yJuzT7aHy2k5uJ1yk3xX13YMo7sMz4CyTqdb+vmeTdx6aW7jsyx7TY9BpT9+Aqeer0Ws/Q==" saltValue="exgJvIlhB3PQ4p2VEwtZBQ==" spinCount="100000" sheet="1" objects="1" scenarios="1"/>
  <sortState xmlns:xlrd2="http://schemas.microsoft.com/office/spreadsheetml/2017/richdata2" ref="H22:H28">
    <sortCondition descending="1" ref="H22"/>
  </sortState>
  <mergeCells count="21">
    <mergeCell ref="F1:F13"/>
    <mergeCell ref="B8:C8"/>
    <mergeCell ref="B9:C9"/>
    <mergeCell ref="B11:C11"/>
    <mergeCell ref="B1:E1"/>
    <mergeCell ref="B10:C10"/>
    <mergeCell ref="B2:C2"/>
    <mergeCell ref="B3:C3"/>
    <mergeCell ref="D2:E2"/>
    <mergeCell ref="D3:E3"/>
    <mergeCell ref="B4:C4"/>
    <mergeCell ref="B5:C5"/>
    <mergeCell ref="D6:E6"/>
    <mergeCell ref="B6:C6"/>
    <mergeCell ref="D4:E4"/>
    <mergeCell ref="D5:E5"/>
    <mergeCell ref="B7:C7"/>
    <mergeCell ref="B12:C12"/>
    <mergeCell ref="B13:C13"/>
    <mergeCell ref="D12:E12"/>
    <mergeCell ref="D13:E13"/>
  </mergeCells>
  <phoneticPr fontId="11" type="noConversion"/>
  <conditionalFormatting sqref="D12:D13">
    <cfRule type="expression" dxfId="2" priority="1" stopIfTrue="1">
      <formula>LEN($D12)&lt;1</formula>
    </cfRule>
  </conditionalFormatting>
  <conditionalFormatting sqref="D2:E11">
    <cfRule type="expression" dxfId="1" priority="12" stopIfTrue="1">
      <formula>LEN($D2)&lt;1</formula>
    </cfRule>
  </conditionalFormatting>
  <dataValidations count="5">
    <dataValidation allowBlank="1" showInputMessage="1" showErrorMessage="1" prompt="gün/ay/yıl olarak tarih girişi yapınız." sqref="D4:D6" xr:uid="{00000000-0002-0000-0000-000000000000}"/>
    <dataValidation type="list" allowBlank="1" showInputMessage="1" showErrorMessage="1" sqref="D11" xr:uid="{00000000-0002-0000-0000-000001000000}">
      <formula1>"1,2,3,4"</formula1>
    </dataValidation>
    <dataValidation type="custom" allowBlank="1" showInputMessage="1" showErrorMessage="1" error="Proje Numarasını hatalı girdiniz." prompt="Bu excel dosyası sadece Katip Çelebi-Newton Fonu Sanayi-Akademi Ortaklığı Programı (IndustryAcademy Partnership Programme-IAPP) Çağrısı kapsamında desteklenen projeler için kullanılabilir." sqref="D2:E2" xr:uid="{00000000-0002-0000-0000-000002000000}">
      <formula1>AND(LEFT(ProjeNo,1)="4",LEN(ProjeNo)=7)</formula1>
    </dataValidation>
    <dataValidation allowBlank="1" showInputMessage="1" showErrorMessage="1" prompt="Gider Formlarını imzlamaya yetkili kuruluş yetkilisi/yetkililerinin Adı Soyadı aralarında tire (-) olacak şekilde yazılmalıdır. Örneğin; Murat Kurşuncu veya Murat Kurşuncu - Ahmet Kurşuncu gibi." sqref="D13" xr:uid="{00000000-0002-0000-0000-000003000000}"/>
    <dataValidation type="date" operator="greaterThanOrEqual" allowBlank="1" showInputMessage="1" showErrorMessage="1" prompt="Gider Formlarının imzalanacağı tarih yazılmalıdır. Tarih verisi Bugün olarak otomatik gelmektedir. İstenilen tarih bilgisi gün/ay/yıl olarak girilebilir._x000a_" sqref="D12" xr:uid="{00000000-0002-0000-0000-000004000000}">
      <formula1>1</formula1>
    </dataValidation>
  </dataValidations>
  <pageMargins left="0.7" right="0.7" top="0.75" bottom="0.75" header="0.3" footer="0.3"/>
  <pageSetup paperSize="9" scale="76" orientation="portrait" r:id="rId1"/>
  <colBreaks count="1" manualBreakCount="1">
    <brk id="6"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21"/>
  <dimension ref="A1:O32"/>
  <sheetViews>
    <sheetView zoomScale="80" zoomScaleNormal="80" workbookViewId="0">
      <selection activeCell="H24" sqref="H24"/>
    </sheetView>
  </sheetViews>
  <sheetFormatPr defaultColWidth="9.125" defaultRowHeight="30.1" customHeight="1" x14ac:dyDescent="0.3"/>
  <cols>
    <col min="1" max="1" width="10.875" style="16" customWidth="1"/>
    <col min="2" max="2" width="40.75" style="16" customWidth="1"/>
    <col min="3" max="3" width="20.75" style="16" customWidth="1"/>
    <col min="4" max="4" width="19.125" style="16" customWidth="1"/>
    <col min="5" max="5" width="20.125" style="16" customWidth="1"/>
    <col min="6" max="7" width="12.75" style="18" customWidth="1"/>
    <col min="8" max="14" width="16.75" style="16" customWidth="1"/>
    <col min="15" max="15" width="39.125" style="16" bestFit="1" customWidth="1"/>
    <col min="16" max="16384" width="9.125" style="16"/>
  </cols>
  <sheetData>
    <row r="1" spans="1:15" ht="30.1" customHeight="1" x14ac:dyDescent="0.3">
      <c r="A1" s="305" t="s">
        <v>134</v>
      </c>
      <c r="B1" s="305"/>
      <c r="C1" s="305"/>
      <c r="D1" s="305"/>
      <c r="E1" s="305"/>
      <c r="F1" s="305"/>
      <c r="G1" s="305"/>
      <c r="H1" s="305"/>
      <c r="I1" s="305"/>
      <c r="J1" s="305"/>
      <c r="K1" s="305"/>
      <c r="L1" s="305"/>
      <c r="M1" s="305"/>
      <c r="N1" s="305"/>
      <c r="O1" s="32"/>
    </row>
    <row r="2" spans="1:15" ht="30.1" customHeight="1" x14ac:dyDescent="0.3">
      <c r="A2" s="305" t="str">
        <f>IF(YilDonem&lt;&gt;"",CONCATENATE(YilDonem,". döneme aittir."),"")</f>
        <v/>
      </c>
      <c r="B2" s="305"/>
      <c r="C2" s="305"/>
      <c r="D2" s="305"/>
      <c r="E2" s="305"/>
      <c r="F2" s="305"/>
      <c r="G2" s="305"/>
      <c r="H2" s="305"/>
      <c r="I2" s="305"/>
      <c r="J2" s="305"/>
      <c r="K2" s="305"/>
      <c r="L2" s="305"/>
      <c r="M2" s="305"/>
      <c r="N2" s="305"/>
      <c r="O2" s="109"/>
    </row>
    <row r="3" spans="1:15" ht="30.1" customHeight="1" thickBot="1" x14ac:dyDescent="0.35">
      <c r="A3" s="327" t="s">
        <v>133</v>
      </c>
      <c r="B3" s="327"/>
      <c r="C3" s="327"/>
      <c r="D3" s="327"/>
      <c r="E3" s="327"/>
      <c r="F3" s="327"/>
      <c r="G3" s="327"/>
      <c r="H3" s="327"/>
      <c r="I3" s="327"/>
      <c r="J3" s="327"/>
      <c r="K3" s="327"/>
      <c r="L3" s="327"/>
      <c r="M3" s="327"/>
      <c r="N3" s="327"/>
      <c r="O3" s="32"/>
    </row>
    <row r="4" spans="1:15" ht="30.1" customHeight="1" thickBot="1" x14ac:dyDescent="0.35">
      <c r="A4" s="128" t="s">
        <v>125</v>
      </c>
      <c r="B4" s="328" t="str">
        <f>IF(ProjeNo&gt;0,ProjeNo,"")</f>
        <v/>
      </c>
      <c r="C4" s="329"/>
      <c r="D4" s="329"/>
      <c r="E4" s="329"/>
      <c r="F4" s="329"/>
      <c r="G4" s="329"/>
      <c r="H4" s="329"/>
      <c r="I4" s="329"/>
      <c r="J4" s="329"/>
      <c r="K4" s="329"/>
      <c r="L4" s="329"/>
      <c r="M4" s="329"/>
      <c r="N4" s="330"/>
      <c r="O4" s="32"/>
    </row>
    <row r="5" spans="1:15" ht="30.1" customHeight="1" thickBot="1" x14ac:dyDescent="0.35">
      <c r="A5" s="128" t="s">
        <v>126</v>
      </c>
      <c r="B5" s="331" t="str">
        <f>IF(ProjeAdi&gt;0,ProjeAdi,"")</f>
        <v/>
      </c>
      <c r="C5" s="331"/>
      <c r="D5" s="331"/>
      <c r="E5" s="331"/>
      <c r="F5" s="331"/>
      <c r="G5" s="331"/>
      <c r="H5" s="331"/>
      <c r="I5" s="331"/>
      <c r="J5" s="331"/>
      <c r="K5" s="331"/>
      <c r="L5" s="331"/>
      <c r="M5" s="331"/>
      <c r="N5" s="332"/>
      <c r="O5" s="32"/>
    </row>
    <row r="6" spans="1:15" ht="30.1" customHeight="1" thickBot="1" x14ac:dyDescent="0.35">
      <c r="A6" s="309" t="s">
        <v>5</v>
      </c>
      <c r="B6" s="309" t="s">
        <v>6</v>
      </c>
      <c r="C6" s="309" t="s">
        <v>36</v>
      </c>
      <c r="D6" s="309" t="s">
        <v>131</v>
      </c>
      <c r="E6" s="309" t="s">
        <v>132</v>
      </c>
      <c r="F6" s="309" t="s">
        <v>127</v>
      </c>
      <c r="G6" s="309" t="s">
        <v>128</v>
      </c>
      <c r="H6" s="333" t="s">
        <v>130</v>
      </c>
      <c r="I6" s="334"/>
      <c r="J6" s="334"/>
      <c r="K6" s="334"/>
      <c r="L6" s="334"/>
      <c r="M6" s="335"/>
      <c r="N6" s="309" t="s">
        <v>26</v>
      </c>
      <c r="O6" s="32"/>
    </row>
    <row r="7" spans="1:15" ht="32.950000000000003" customHeight="1" thickBot="1" x14ac:dyDescent="0.35">
      <c r="A7" s="318"/>
      <c r="B7" s="318"/>
      <c r="C7" s="318"/>
      <c r="D7" s="318"/>
      <c r="E7" s="318"/>
      <c r="F7" s="318"/>
      <c r="G7" s="318"/>
      <c r="H7" s="125" t="str">
        <f>IF(YilDonem&lt;&gt;"",VLOOKUP(DönBasAy,AyTablo,2,0),"")</f>
        <v/>
      </c>
      <c r="I7" s="125" t="str">
        <f>IF(YilDonem&lt;&gt;"",VLOOKUP(DönBasAy+1,AyTablo,2,0),"")</f>
        <v/>
      </c>
      <c r="J7" s="125" t="str">
        <f>IF(YilDonem&lt;&gt;"",VLOOKUP(DönBasAy+2,AyTablo,2,0),"")</f>
        <v/>
      </c>
      <c r="K7" s="125" t="str">
        <f>IF(YilDonem&lt;&gt;"",VLOOKUP(DönBasAy+3,AyTablo,2,0),"")</f>
        <v/>
      </c>
      <c r="L7" s="125" t="str">
        <f>IF(YilDonem&lt;&gt;"",VLOOKUP(DönBasAy+4,AyTablo,2,0),"")</f>
        <v/>
      </c>
      <c r="M7" s="125" t="str">
        <f>IF(YilDonem&lt;&gt;"",VLOOKUP(DönBasAy+5,AyTablo,2,0),"")</f>
        <v/>
      </c>
      <c r="N7" s="318"/>
      <c r="O7" s="32"/>
    </row>
    <row r="8" spans="1:15" ht="30.1" customHeight="1" x14ac:dyDescent="0.3">
      <c r="A8" s="213">
        <v>1</v>
      </c>
      <c r="B8" s="113"/>
      <c r="C8" s="129"/>
      <c r="D8" s="114"/>
      <c r="E8" s="217" t="str">
        <f>IF(D8="Proje Yürütücüsü",1000,IF(D8="Diğer",500,""))</f>
        <v/>
      </c>
      <c r="F8" s="149"/>
      <c r="G8" s="149"/>
      <c r="H8" s="115"/>
      <c r="I8" s="115"/>
      <c r="J8" s="115"/>
      <c r="K8" s="115"/>
      <c r="L8" s="115"/>
      <c r="M8" s="115"/>
      <c r="N8" s="220" t="str">
        <f>IF(AND(B8&lt;&gt;"",D8&lt;&gt;""),SUM(H8:M8),"")</f>
        <v/>
      </c>
      <c r="O8" s="126" t="str">
        <f>IF(AND(B8&lt;&gt;"",D8=""),"Projedeki Görevi seçilmesi zorunludur.","")</f>
        <v/>
      </c>
    </row>
    <row r="9" spans="1:15" ht="30.1" customHeight="1" x14ac:dyDescent="0.3">
      <c r="A9" s="214">
        <v>2</v>
      </c>
      <c r="B9" s="110"/>
      <c r="C9" s="106"/>
      <c r="D9" s="111"/>
      <c r="E9" s="218" t="str">
        <f t="shared" ref="E9:E27" si="0">IF(D9="Proje Yürütücüs",1000,IF(D9="Diğer",500,""))</f>
        <v/>
      </c>
      <c r="F9" s="150"/>
      <c r="G9" s="150"/>
      <c r="H9" s="112"/>
      <c r="I9" s="112"/>
      <c r="J9" s="112"/>
      <c r="K9" s="112"/>
      <c r="L9" s="112"/>
      <c r="M9" s="112"/>
      <c r="N9" s="221" t="str">
        <f t="shared" ref="N9:N27" si="1">IF(AND(B9&lt;&gt;"",D9&lt;&gt;""),SUM(H9:M9),"")</f>
        <v/>
      </c>
      <c r="O9" s="126" t="str">
        <f t="shared" ref="O9:O27" si="2">IF(AND(B9&lt;&gt;"",D9=""),"Projedeki Görevi seçilmesi zorunludur.","")</f>
        <v/>
      </c>
    </row>
    <row r="10" spans="1:15" ht="30.1" customHeight="1" x14ac:dyDescent="0.3">
      <c r="A10" s="214">
        <v>3</v>
      </c>
      <c r="B10" s="110"/>
      <c r="C10" s="106"/>
      <c r="D10" s="111"/>
      <c r="E10" s="218" t="str">
        <f t="shared" si="0"/>
        <v/>
      </c>
      <c r="F10" s="150"/>
      <c r="G10" s="150"/>
      <c r="H10" s="112"/>
      <c r="I10" s="112"/>
      <c r="J10" s="112"/>
      <c r="K10" s="112"/>
      <c r="L10" s="112"/>
      <c r="M10" s="112"/>
      <c r="N10" s="221" t="str">
        <f t="shared" si="1"/>
        <v/>
      </c>
      <c r="O10" s="126" t="str">
        <f t="shared" si="2"/>
        <v/>
      </c>
    </row>
    <row r="11" spans="1:15" ht="30.1" customHeight="1" x14ac:dyDescent="0.3">
      <c r="A11" s="214">
        <v>4</v>
      </c>
      <c r="B11" s="110"/>
      <c r="C11" s="106"/>
      <c r="D11" s="111"/>
      <c r="E11" s="218" t="str">
        <f t="shared" si="0"/>
        <v/>
      </c>
      <c r="F11" s="150"/>
      <c r="G11" s="150"/>
      <c r="H11" s="112"/>
      <c r="I11" s="112"/>
      <c r="J11" s="112"/>
      <c r="K11" s="112"/>
      <c r="L11" s="112"/>
      <c r="M11" s="112"/>
      <c r="N11" s="221" t="str">
        <f t="shared" si="1"/>
        <v/>
      </c>
      <c r="O11" s="126" t="str">
        <f t="shared" si="2"/>
        <v/>
      </c>
    </row>
    <row r="12" spans="1:15" ht="30.1" customHeight="1" x14ac:dyDescent="0.3">
      <c r="A12" s="214">
        <v>5</v>
      </c>
      <c r="B12" s="110"/>
      <c r="C12" s="106"/>
      <c r="D12" s="111"/>
      <c r="E12" s="218" t="str">
        <f t="shared" si="0"/>
        <v/>
      </c>
      <c r="F12" s="150"/>
      <c r="G12" s="150"/>
      <c r="H12" s="112"/>
      <c r="I12" s="112"/>
      <c r="J12" s="112"/>
      <c r="K12" s="112"/>
      <c r="L12" s="112"/>
      <c r="M12" s="112"/>
      <c r="N12" s="221" t="str">
        <f t="shared" si="1"/>
        <v/>
      </c>
      <c r="O12" s="126" t="str">
        <f t="shared" si="2"/>
        <v/>
      </c>
    </row>
    <row r="13" spans="1:15" ht="30.1" customHeight="1" x14ac:dyDescent="0.3">
      <c r="A13" s="214">
        <v>6</v>
      </c>
      <c r="B13" s="110"/>
      <c r="C13" s="106"/>
      <c r="D13" s="111"/>
      <c r="E13" s="218" t="str">
        <f t="shared" si="0"/>
        <v/>
      </c>
      <c r="F13" s="150"/>
      <c r="G13" s="150"/>
      <c r="H13" s="112"/>
      <c r="I13" s="112"/>
      <c r="J13" s="112"/>
      <c r="K13" s="112"/>
      <c r="L13" s="112"/>
      <c r="M13" s="112"/>
      <c r="N13" s="221" t="str">
        <f t="shared" si="1"/>
        <v/>
      </c>
      <c r="O13" s="126" t="str">
        <f t="shared" si="2"/>
        <v/>
      </c>
    </row>
    <row r="14" spans="1:15" ht="30.1" customHeight="1" x14ac:dyDescent="0.3">
      <c r="A14" s="214">
        <v>7</v>
      </c>
      <c r="B14" s="110"/>
      <c r="C14" s="106"/>
      <c r="D14" s="111"/>
      <c r="E14" s="218" t="str">
        <f t="shared" si="0"/>
        <v/>
      </c>
      <c r="F14" s="150"/>
      <c r="G14" s="150"/>
      <c r="H14" s="112"/>
      <c r="I14" s="112"/>
      <c r="J14" s="112"/>
      <c r="K14" s="112"/>
      <c r="L14" s="112"/>
      <c r="M14" s="112"/>
      <c r="N14" s="221" t="str">
        <f t="shared" si="1"/>
        <v/>
      </c>
      <c r="O14" s="126" t="str">
        <f t="shared" si="2"/>
        <v/>
      </c>
    </row>
    <row r="15" spans="1:15" ht="30.1" customHeight="1" x14ac:dyDescent="0.3">
      <c r="A15" s="214">
        <v>8</v>
      </c>
      <c r="B15" s="110"/>
      <c r="C15" s="106"/>
      <c r="D15" s="111"/>
      <c r="E15" s="218" t="str">
        <f t="shared" si="0"/>
        <v/>
      </c>
      <c r="F15" s="150"/>
      <c r="G15" s="150"/>
      <c r="H15" s="112"/>
      <c r="I15" s="112"/>
      <c r="J15" s="112"/>
      <c r="K15" s="112"/>
      <c r="L15" s="112"/>
      <c r="M15" s="112"/>
      <c r="N15" s="221" t="str">
        <f t="shared" si="1"/>
        <v/>
      </c>
      <c r="O15" s="126" t="str">
        <f t="shared" si="2"/>
        <v/>
      </c>
    </row>
    <row r="16" spans="1:15" ht="30.1" customHeight="1" x14ac:dyDescent="0.3">
      <c r="A16" s="214">
        <v>9</v>
      </c>
      <c r="B16" s="110"/>
      <c r="C16" s="106"/>
      <c r="D16" s="111"/>
      <c r="E16" s="218" t="str">
        <f t="shared" si="0"/>
        <v/>
      </c>
      <c r="F16" s="150"/>
      <c r="G16" s="150"/>
      <c r="H16" s="112"/>
      <c r="I16" s="112"/>
      <c r="J16" s="112"/>
      <c r="K16" s="112"/>
      <c r="L16" s="112"/>
      <c r="M16" s="112"/>
      <c r="N16" s="221" t="str">
        <f t="shared" si="1"/>
        <v/>
      </c>
      <c r="O16" s="126" t="str">
        <f t="shared" si="2"/>
        <v/>
      </c>
    </row>
    <row r="17" spans="1:15" ht="30.1" customHeight="1" x14ac:dyDescent="0.3">
      <c r="A17" s="214">
        <v>10</v>
      </c>
      <c r="B17" s="110"/>
      <c r="C17" s="106"/>
      <c r="D17" s="111"/>
      <c r="E17" s="218" t="str">
        <f t="shared" si="0"/>
        <v/>
      </c>
      <c r="F17" s="150"/>
      <c r="G17" s="150"/>
      <c r="H17" s="112"/>
      <c r="I17" s="112"/>
      <c r="J17" s="112"/>
      <c r="K17" s="112"/>
      <c r="L17" s="112"/>
      <c r="M17" s="112"/>
      <c r="N17" s="221" t="str">
        <f t="shared" si="1"/>
        <v/>
      </c>
      <c r="O17" s="126" t="str">
        <f t="shared" si="2"/>
        <v/>
      </c>
    </row>
    <row r="18" spans="1:15" ht="30.1" customHeight="1" x14ac:dyDescent="0.3">
      <c r="A18" s="214">
        <v>11</v>
      </c>
      <c r="B18" s="110"/>
      <c r="C18" s="106"/>
      <c r="D18" s="111"/>
      <c r="E18" s="112"/>
      <c r="F18" s="150"/>
      <c r="G18" s="150"/>
      <c r="H18" s="112"/>
      <c r="I18" s="112"/>
      <c r="J18" s="112"/>
      <c r="K18" s="112"/>
      <c r="L18" s="112"/>
      <c r="M18" s="112"/>
      <c r="N18" s="221" t="str">
        <f t="shared" si="1"/>
        <v/>
      </c>
      <c r="O18" s="212"/>
    </row>
    <row r="19" spans="1:15" ht="30.1" customHeight="1" x14ac:dyDescent="0.3">
      <c r="A19" s="214">
        <v>12</v>
      </c>
      <c r="B19" s="110"/>
      <c r="C19" s="106"/>
      <c r="D19" s="111"/>
      <c r="E19" s="112"/>
      <c r="F19" s="150"/>
      <c r="G19" s="150"/>
      <c r="H19" s="112"/>
      <c r="I19" s="112"/>
      <c r="J19" s="112"/>
      <c r="K19" s="112"/>
      <c r="L19" s="112"/>
      <c r="M19" s="112"/>
      <c r="N19" s="221" t="str">
        <f t="shared" si="1"/>
        <v/>
      </c>
      <c r="O19" s="212"/>
    </row>
    <row r="20" spans="1:15" ht="30.1" customHeight="1" x14ac:dyDescent="0.3">
      <c r="A20" s="214">
        <v>13</v>
      </c>
      <c r="B20" s="110"/>
      <c r="C20" s="106"/>
      <c r="D20" s="111"/>
      <c r="E20" s="112"/>
      <c r="F20" s="150"/>
      <c r="G20" s="150"/>
      <c r="H20" s="112"/>
      <c r="I20" s="112"/>
      <c r="J20" s="112"/>
      <c r="K20" s="112"/>
      <c r="L20" s="112"/>
      <c r="M20" s="112"/>
      <c r="N20" s="221" t="str">
        <f t="shared" si="1"/>
        <v/>
      </c>
      <c r="O20" s="212"/>
    </row>
    <row r="21" spans="1:15" ht="30.1" customHeight="1" x14ac:dyDescent="0.3">
      <c r="A21" s="214">
        <v>14</v>
      </c>
      <c r="B21" s="110"/>
      <c r="C21" s="106"/>
      <c r="D21" s="111"/>
      <c r="E21" s="112"/>
      <c r="F21" s="150"/>
      <c r="G21" s="150"/>
      <c r="H21" s="112"/>
      <c r="I21" s="112"/>
      <c r="J21" s="112"/>
      <c r="K21" s="112"/>
      <c r="L21" s="112"/>
      <c r="M21" s="112"/>
      <c r="N21" s="221" t="str">
        <f t="shared" si="1"/>
        <v/>
      </c>
      <c r="O21" s="212"/>
    </row>
    <row r="22" spans="1:15" ht="30.1" customHeight="1" x14ac:dyDescent="0.3">
      <c r="A22" s="214">
        <v>15</v>
      </c>
      <c r="B22" s="110"/>
      <c r="C22" s="106"/>
      <c r="D22" s="111"/>
      <c r="E22" s="112"/>
      <c r="F22" s="150"/>
      <c r="G22" s="150"/>
      <c r="H22" s="112"/>
      <c r="I22" s="112"/>
      <c r="J22" s="112"/>
      <c r="K22" s="112"/>
      <c r="L22" s="112"/>
      <c r="M22" s="112"/>
      <c r="N22" s="221" t="str">
        <f t="shared" si="1"/>
        <v/>
      </c>
      <c r="O22" s="212"/>
    </row>
    <row r="23" spans="1:15" ht="30.1" customHeight="1" x14ac:dyDescent="0.3">
      <c r="A23" s="214">
        <v>16</v>
      </c>
      <c r="B23" s="110"/>
      <c r="C23" s="106"/>
      <c r="D23" s="111"/>
      <c r="E23" s="218" t="str">
        <f t="shared" si="0"/>
        <v/>
      </c>
      <c r="F23" s="150"/>
      <c r="G23" s="150"/>
      <c r="H23" s="112"/>
      <c r="I23" s="112"/>
      <c r="J23" s="112"/>
      <c r="K23" s="112"/>
      <c r="L23" s="112"/>
      <c r="M23" s="112"/>
      <c r="N23" s="221" t="str">
        <f t="shared" si="1"/>
        <v/>
      </c>
      <c r="O23" s="126" t="str">
        <f t="shared" si="2"/>
        <v/>
      </c>
    </row>
    <row r="24" spans="1:15" ht="30.1" customHeight="1" x14ac:dyDescent="0.3">
      <c r="A24" s="214">
        <v>17</v>
      </c>
      <c r="B24" s="110"/>
      <c r="C24" s="106"/>
      <c r="D24" s="111"/>
      <c r="E24" s="218" t="str">
        <f t="shared" si="0"/>
        <v/>
      </c>
      <c r="F24" s="150"/>
      <c r="G24" s="150"/>
      <c r="H24" s="112"/>
      <c r="I24" s="112"/>
      <c r="J24" s="112"/>
      <c r="K24" s="112"/>
      <c r="L24" s="112"/>
      <c r="M24" s="112"/>
      <c r="N24" s="221" t="str">
        <f t="shared" si="1"/>
        <v/>
      </c>
      <c r="O24" s="126" t="str">
        <f t="shared" si="2"/>
        <v/>
      </c>
    </row>
    <row r="25" spans="1:15" ht="30.1" customHeight="1" x14ac:dyDescent="0.3">
      <c r="A25" s="214">
        <v>18</v>
      </c>
      <c r="B25" s="110"/>
      <c r="C25" s="106"/>
      <c r="D25" s="111"/>
      <c r="E25" s="218" t="str">
        <f t="shared" si="0"/>
        <v/>
      </c>
      <c r="F25" s="150"/>
      <c r="G25" s="150"/>
      <c r="H25" s="112"/>
      <c r="I25" s="112"/>
      <c r="J25" s="112"/>
      <c r="K25" s="112"/>
      <c r="L25" s="112"/>
      <c r="M25" s="112"/>
      <c r="N25" s="221" t="str">
        <f t="shared" si="1"/>
        <v/>
      </c>
      <c r="O25" s="126" t="str">
        <f t="shared" si="2"/>
        <v/>
      </c>
    </row>
    <row r="26" spans="1:15" ht="30.1" customHeight="1" x14ac:dyDescent="0.3">
      <c r="A26" s="214">
        <v>19</v>
      </c>
      <c r="B26" s="110"/>
      <c r="C26" s="106"/>
      <c r="D26" s="111"/>
      <c r="E26" s="218" t="str">
        <f t="shared" si="0"/>
        <v/>
      </c>
      <c r="F26" s="150"/>
      <c r="G26" s="150"/>
      <c r="H26" s="112"/>
      <c r="I26" s="112"/>
      <c r="J26" s="112"/>
      <c r="K26" s="112"/>
      <c r="L26" s="112"/>
      <c r="M26" s="112"/>
      <c r="N26" s="221" t="str">
        <f t="shared" si="1"/>
        <v/>
      </c>
      <c r="O26" s="126" t="str">
        <f t="shared" si="2"/>
        <v/>
      </c>
    </row>
    <row r="27" spans="1:15" ht="30.1" customHeight="1" thickBot="1" x14ac:dyDescent="0.35">
      <c r="A27" s="215">
        <v>20</v>
      </c>
      <c r="B27" s="116"/>
      <c r="C27" s="117"/>
      <c r="D27" s="118"/>
      <c r="E27" s="219" t="str">
        <f t="shared" si="0"/>
        <v/>
      </c>
      <c r="F27" s="151"/>
      <c r="G27" s="151"/>
      <c r="H27" s="119"/>
      <c r="I27" s="119"/>
      <c r="J27" s="119"/>
      <c r="K27" s="119"/>
      <c r="L27" s="119"/>
      <c r="M27" s="119"/>
      <c r="N27" s="222" t="str">
        <f t="shared" si="1"/>
        <v/>
      </c>
      <c r="O27" s="126" t="str">
        <f t="shared" si="2"/>
        <v/>
      </c>
    </row>
    <row r="28" spans="1:15" ht="30.1" customHeight="1" thickBot="1" x14ac:dyDescent="0.35">
      <c r="A28" s="336" t="s">
        <v>78</v>
      </c>
      <c r="B28" s="337"/>
      <c r="C28" s="337"/>
      <c r="D28" s="337"/>
      <c r="E28" s="337"/>
      <c r="F28" s="337"/>
      <c r="G28" s="337"/>
      <c r="H28" s="337"/>
      <c r="I28" s="337"/>
      <c r="J28" s="337"/>
      <c r="K28" s="337"/>
      <c r="L28" s="337"/>
      <c r="M28" s="338"/>
      <c r="N28" s="127">
        <f>SUM(N8:N27)</f>
        <v>0</v>
      </c>
      <c r="O28" s="32"/>
    </row>
    <row r="29" spans="1:15" ht="30.1" customHeight="1" x14ac:dyDescent="0.3">
      <c r="A29" s="107"/>
      <c r="B29" s="107"/>
      <c r="C29" s="107"/>
      <c r="D29" s="107"/>
      <c r="E29" s="107"/>
      <c r="F29" s="148"/>
      <c r="G29" s="148"/>
      <c r="H29" s="107"/>
      <c r="I29" s="107"/>
      <c r="J29" s="107"/>
      <c r="K29" s="107"/>
      <c r="L29" s="107"/>
      <c r="M29" s="107"/>
      <c r="N29" s="107"/>
      <c r="O29" s="32"/>
    </row>
    <row r="30" spans="1:15" ht="30.1" customHeight="1" x14ac:dyDescent="0.3">
      <c r="A30" s="326" t="s">
        <v>83</v>
      </c>
      <c r="B30" s="326"/>
      <c r="C30" s="326"/>
      <c r="D30" s="326"/>
      <c r="E30" s="326"/>
      <c r="F30" s="326"/>
      <c r="G30" s="326"/>
      <c r="H30" s="326"/>
      <c r="I30" s="326"/>
      <c r="J30" s="326"/>
      <c r="K30" s="326"/>
      <c r="L30" s="326"/>
      <c r="M30" s="326"/>
      <c r="N30" s="326"/>
      <c r="O30" s="32"/>
    </row>
    <row r="31" spans="1:15" ht="30.1" customHeight="1" x14ac:dyDescent="0.35">
      <c r="A31" s="108"/>
      <c r="B31" s="32"/>
      <c r="C31" s="230" t="s">
        <v>21</v>
      </c>
      <c r="D31" s="227">
        <f ca="1">IF(imzatarihi&gt;0,imzatarihi,"")</f>
        <v>45653</v>
      </c>
      <c r="E31" s="237" t="s">
        <v>23</v>
      </c>
      <c r="F31" s="228" t="str">
        <f>IF(kurulusyetkilisi&gt;0,kurulusyetkilisi,"")</f>
        <v/>
      </c>
      <c r="G31" s="67"/>
      <c r="H31" s="32"/>
      <c r="I31" s="87"/>
      <c r="J31" s="108"/>
      <c r="K31" s="32"/>
      <c r="L31" s="32"/>
      <c r="M31" s="32"/>
      <c r="N31" s="32"/>
      <c r="O31" s="32"/>
    </row>
    <row r="32" spans="1:15" ht="30.1" customHeight="1" x14ac:dyDescent="0.35">
      <c r="A32" s="216" t="s">
        <v>129</v>
      </c>
      <c r="B32" s="32"/>
      <c r="C32" s="229"/>
      <c r="D32" s="231"/>
      <c r="E32" s="237" t="s">
        <v>24</v>
      </c>
      <c r="F32" s="231"/>
      <c r="G32" s="32"/>
      <c r="H32" s="32"/>
      <c r="I32" s="32"/>
      <c r="J32" s="32"/>
      <c r="K32" s="108"/>
      <c r="L32" s="108"/>
      <c r="M32" s="108"/>
      <c r="N32" s="108"/>
      <c r="O32" s="32"/>
    </row>
  </sheetData>
  <sheetProtection algorithmName="SHA-512" hashValue="y4IoPPGbyuX+V4JS7ik2phq4beft0diQzhq7aLlh+2k44NHS4763t6ywVp26kEL1jQcDul8/UagrUFWuqnM/2g==" saltValue="MrR+nK2V3BBHcC/JBrOU+w==" spinCount="100000" sheet="1" objects="1" scenarios="1"/>
  <mergeCells count="16">
    <mergeCell ref="A30:N30"/>
    <mergeCell ref="A1:N1"/>
    <mergeCell ref="A2:N2"/>
    <mergeCell ref="A3:N3"/>
    <mergeCell ref="B4:N4"/>
    <mergeCell ref="B5:N5"/>
    <mergeCell ref="A6:A7"/>
    <mergeCell ref="B6:B7"/>
    <mergeCell ref="C6:C7"/>
    <mergeCell ref="D6:D7"/>
    <mergeCell ref="E6:E7"/>
    <mergeCell ref="F6:F7"/>
    <mergeCell ref="G6:G7"/>
    <mergeCell ref="H6:M6"/>
    <mergeCell ref="N6:N7"/>
    <mergeCell ref="A28:M28"/>
  </mergeCells>
  <dataValidations count="1">
    <dataValidation type="list" allowBlank="1" showInputMessage="1" showErrorMessage="1" sqref="D8:D27" xr:uid="{00000000-0002-0000-0900-000000000000}">
      <formula1>"Proje Yürütücüsü,Diğer"</formula1>
    </dataValidation>
  </dataValidations>
  <pageMargins left="0.7" right="0.7" top="0.75" bottom="0.75" header="0.3" footer="0.3"/>
  <pageSetup paperSize="9" scale="50" orientation="landscape" r:id="rId1"/>
  <colBreaks count="1" manualBreakCount="1">
    <brk id="14"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
  <dimension ref="A1:I20"/>
  <sheetViews>
    <sheetView zoomScale="90" zoomScaleNormal="90" workbookViewId="0">
      <selection activeCell="C4" sqref="C4:H4"/>
    </sheetView>
  </sheetViews>
  <sheetFormatPr defaultColWidth="8.875" defaultRowHeight="14.3" x14ac:dyDescent="0.25"/>
  <cols>
    <col min="1" max="1" width="5.625" customWidth="1"/>
    <col min="2" max="2" width="16.25" customWidth="1"/>
    <col min="3" max="3" width="11" customWidth="1"/>
    <col min="4" max="5" width="9.125"/>
    <col min="6" max="6" width="17.25" customWidth="1"/>
    <col min="7" max="8" width="26.75" customWidth="1"/>
    <col min="9" max="9" width="5.625" customWidth="1"/>
  </cols>
  <sheetData>
    <row r="1" spans="1:9" s="35" customFormat="1" ht="26" customHeight="1" x14ac:dyDescent="0.3">
      <c r="A1" s="339"/>
      <c r="B1" s="305" t="s">
        <v>68</v>
      </c>
      <c r="C1" s="305"/>
      <c r="D1" s="305"/>
      <c r="E1" s="305"/>
      <c r="F1" s="305"/>
      <c r="G1" s="305"/>
      <c r="H1" s="305"/>
      <c r="I1" s="339"/>
    </row>
    <row r="2" spans="1:9" s="35" customFormat="1" ht="26" customHeight="1" x14ac:dyDescent="0.25">
      <c r="A2" s="339"/>
      <c r="B2" s="300" t="str">
        <f>IF(YilDonem&lt;&gt;"",CONCATENATE(YilDonem,". döneme aittir."),"")</f>
        <v/>
      </c>
      <c r="C2" s="300"/>
      <c r="D2" s="300"/>
      <c r="E2" s="300"/>
      <c r="F2" s="300"/>
      <c r="G2" s="300"/>
      <c r="H2" s="300"/>
      <c r="I2" s="339"/>
    </row>
    <row r="3" spans="1:9" s="35" customFormat="1" ht="26" customHeight="1" thickBot="1" x14ac:dyDescent="0.4">
      <c r="A3" s="339"/>
      <c r="B3" s="340" t="s">
        <v>69</v>
      </c>
      <c r="C3" s="340"/>
      <c r="D3" s="340"/>
      <c r="E3" s="340"/>
      <c r="F3" s="340"/>
      <c r="G3" s="340"/>
      <c r="H3" s="340"/>
      <c r="I3" s="339"/>
    </row>
    <row r="4" spans="1:9" s="35" customFormat="1" ht="23.3" customHeight="1" thickBot="1" x14ac:dyDescent="0.3">
      <c r="A4" s="339"/>
      <c r="B4" s="152" t="s">
        <v>1</v>
      </c>
      <c r="C4" s="289" t="str">
        <f>IF(ProjeNo&gt;0,ProjeNo,"")</f>
        <v/>
      </c>
      <c r="D4" s="290"/>
      <c r="E4" s="290"/>
      <c r="F4" s="290"/>
      <c r="G4" s="290"/>
      <c r="H4" s="291"/>
      <c r="I4" s="339"/>
    </row>
    <row r="5" spans="1:9" s="35" customFormat="1" ht="70.5" customHeight="1" thickBot="1" x14ac:dyDescent="0.3">
      <c r="A5" s="339"/>
      <c r="B5" s="153" t="s">
        <v>7</v>
      </c>
      <c r="C5" s="363" t="str">
        <f>IF(ProjeAdi&gt;0,ProjeAdi,"")</f>
        <v/>
      </c>
      <c r="D5" s="364"/>
      <c r="E5" s="364"/>
      <c r="F5" s="364"/>
      <c r="G5" s="364"/>
      <c r="H5" s="365"/>
      <c r="I5" s="339"/>
    </row>
    <row r="6" spans="1:9" ht="28.2" customHeight="1" thickBot="1" x14ac:dyDescent="0.3">
      <c r="A6" s="339"/>
      <c r="B6" s="343" t="s">
        <v>70</v>
      </c>
      <c r="C6" s="344"/>
      <c r="D6" s="344"/>
      <c r="E6" s="344"/>
      <c r="F6" s="344"/>
      <c r="G6" s="341" t="s">
        <v>71</v>
      </c>
      <c r="H6" s="342"/>
      <c r="I6" s="339"/>
    </row>
    <row r="7" spans="1:9" ht="28.2" customHeight="1" thickBot="1" x14ac:dyDescent="0.3">
      <c r="A7" s="339"/>
      <c r="B7" s="345"/>
      <c r="C7" s="346"/>
      <c r="D7" s="346"/>
      <c r="E7" s="346"/>
      <c r="F7" s="346"/>
      <c r="G7" s="155" t="s">
        <v>139</v>
      </c>
      <c r="H7" s="155" t="s">
        <v>54</v>
      </c>
      <c r="I7" s="339"/>
    </row>
    <row r="8" spans="1:9" ht="28.2" customHeight="1" thickBot="1" x14ac:dyDescent="0.3">
      <c r="A8" s="339"/>
      <c r="B8" s="348" t="s">
        <v>72</v>
      </c>
      <c r="C8" s="349"/>
      <c r="D8" s="349"/>
      <c r="E8" s="349"/>
      <c r="F8" s="351"/>
      <c r="G8" s="154">
        <f>'G012'!K158</f>
        <v>0</v>
      </c>
      <c r="H8" s="154">
        <f>'G012'!L158</f>
        <v>0</v>
      </c>
      <c r="I8" s="339"/>
    </row>
    <row r="9" spans="1:9" ht="28.2" customHeight="1" thickBot="1" x14ac:dyDescent="0.3">
      <c r="A9" s="339"/>
      <c r="B9" s="348" t="s">
        <v>73</v>
      </c>
      <c r="C9" s="349"/>
      <c r="D9" s="349"/>
      <c r="E9" s="349"/>
      <c r="F9" s="350"/>
      <c r="G9" s="60">
        <f>'G013'!H113</f>
        <v>0</v>
      </c>
      <c r="H9" s="154">
        <f>'G013'!I113</f>
        <v>0</v>
      </c>
      <c r="I9" s="339"/>
    </row>
    <row r="10" spans="1:9" ht="28.2" customHeight="1" thickBot="1" x14ac:dyDescent="0.3">
      <c r="A10" s="339"/>
      <c r="B10" s="352" t="s">
        <v>76</v>
      </c>
      <c r="C10" s="353"/>
      <c r="D10" s="353"/>
      <c r="E10" s="353"/>
      <c r="F10" s="123" t="s">
        <v>74</v>
      </c>
      <c r="G10" s="60">
        <f>G015A!$J$158</f>
        <v>0</v>
      </c>
      <c r="H10" s="60">
        <f>G015A!$K$158</f>
        <v>0</v>
      </c>
      <c r="I10" s="339"/>
    </row>
    <row r="11" spans="1:9" ht="28.2" customHeight="1" thickBot="1" x14ac:dyDescent="0.3">
      <c r="A11" s="339"/>
      <c r="B11" s="354"/>
      <c r="C11" s="355"/>
      <c r="D11" s="355"/>
      <c r="E11" s="355"/>
      <c r="F11" s="124" t="s">
        <v>75</v>
      </c>
      <c r="G11" s="60">
        <f>G015B!$J$158</f>
        <v>0</v>
      </c>
      <c r="H11" s="60">
        <f>G015B!$K$158</f>
        <v>0</v>
      </c>
      <c r="I11" s="339"/>
    </row>
    <row r="12" spans="1:9" ht="28.2" customHeight="1" thickBot="1" x14ac:dyDescent="0.3">
      <c r="A12" s="339"/>
      <c r="B12" s="348" t="s">
        <v>135</v>
      </c>
      <c r="C12" s="349"/>
      <c r="D12" s="349"/>
      <c r="E12" s="349"/>
      <c r="F12" s="351"/>
      <c r="G12" s="361">
        <f>'G018'!N28</f>
        <v>0</v>
      </c>
      <c r="H12" s="362"/>
      <c r="I12" s="339"/>
    </row>
    <row r="13" spans="1:9" ht="28.2" customHeight="1" thickBot="1" x14ac:dyDescent="0.3">
      <c r="A13" s="339"/>
      <c r="B13" s="348" t="s">
        <v>138</v>
      </c>
      <c r="C13" s="349"/>
      <c r="D13" s="349"/>
      <c r="E13" s="349"/>
      <c r="F13" s="351"/>
      <c r="G13" s="359">
        <v>0</v>
      </c>
      <c r="H13" s="360"/>
      <c r="I13" s="339"/>
    </row>
    <row r="14" spans="1:9" ht="36" customHeight="1" thickBot="1" x14ac:dyDescent="0.3">
      <c r="A14" s="339"/>
      <c r="B14" s="356" t="s">
        <v>142</v>
      </c>
      <c r="C14" s="357"/>
      <c r="D14" s="357"/>
      <c r="E14" s="357"/>
      <c r="F14" s="358"/>
      <c r="G14" s="61">
        <f>SUM(G8:G13)</f>
        <v>0</v>
      </c>
      <c r="H14" s="61">
        <f>SUM(H8:H11)+G12+G13</f>
        <v>0</v>
      </c>
      <c r="I14" s="339"/>
    </row>
    <row r="15" spans="1:9" x14ac:dyDescent="0.25">
      <c r="A15" s="339"/>
      <c r="B15" s="347"/>
      <c r="C15" s="347"/>
      <c r="D15" s="347"/>
      <c r="E15" s="347"/>
      <c r="F15" s="347"/>
      <c r="G15" s="347"/>
      <c r="H15" s="223"/>
      <c r="I15" s="339"/>
    </row>
    <row r="16" spans="1:9" x14ac:dyDescent="0.25">
      <c r="A16" s="339"/>
      <c r="B16" s="347"/>
      <c r="C16" s="347"/>
      <c r="D16" s="347"/>
      <c r="E16" s="347"/>
      <c r="F16" s="347"/>
      <c r="G16" s="347"/>
      <c r="H16" s="223"/>
      <c r="I16" s="339"/>
    </row>
    <row r="17" spans="1:9" x14ac:dyDescent="0.25">
      <c r="A17" s="339"/>
      <c r="B17" s="35"/>
      <c r="C17" s="35"/>
      <c r="D17" s="35"/>
      <c r="E17" s="35"/>
      <c r="F17" s="35"/>
      <c r="G17" s="35"/>
      <c r="H17" s="35"/>
      <c r="I17" s="339"/>
    </row>
    <row r="18" spans="1:9" x14ac:dyDescent="0.25">
      <c r="A18" s="35"/>
      <c r="B18" s="35"/>
      <c r="C18" s="35"/>
      <c r="D18" s="35"/>
      <c r="E18" s="35"/>
      <c r="F18" s="35"/>
      <c r="G18" s="35"/>
      <c r="H18" s="35"/>
      <c r="I18" s="35"/>
    </row>
    <row r="19" spans="1:9" ht="17" x14ac:dyDescent="0.3">
      <c r="A19" s="35"/>
      <c r="B19" s="238" t="s">
        <v>21</v>
      </c>
      <c r="C19" s="239"/>
      <c r="D19" s="240" t="s">
        <v>23</v>
      </c>
      <c r="E19" s="241" t="str">
        <f>IF(kurulusyetkilisi&gt;0,kurulusyetkilisi,"")</f>
        <v/>
      </c>
      <c r="F19" s="242"/>
      <c r="G19" s="243"/>
      <c r="H19" s="35"/>
      <c r="I19" s="35"/>
    </row>
    <row r="20" spans="1:9" ht="17" x14ac:dyDescent="0.3">
      <c r="A20" s="35"/>
      <c r="B20" s="244">
        <f ca="1">IF(imzatarihi&gt;0,imzatarihi,"")</f>
        <v>45653</v>
      </c>
      <c r="C20" s="245"/>
      <c r="D20" s="240" t="s">
        <v>24</v>
      </c>
      <c r="E20" s="245"/>
      <c r="F20" s="242"/>
      <c r="G20" s="242"/>
      <c r="H20" s="35"/>
      <c r="I20" s="35"/>
    </row>
  </sheetData>
  <sheetProtection algorithmName="SHA-512" hashValue="PtlOfpbygyN480XcFl4xs+HyzZuXdcR3gBlYBRl3yGr03zBoA1vDba+IjJzim0L6V3vIhbLM8AqU8Cd1WbRLdw==" saltValue="t/81u3Th3VKuLbfA8Uw5fw==" spinCount="100000" sheet="1" objects="1" scenarios="1"/>
  <mergeCells count="18">
    <mergeCell ref="I1:I17"/>
    <mergeCell ref="B15:G16"/>
    <mergeCell ref="B9:F9"/>
    <mergeCell ref="B8:F8"/>
    <mergeCell ref="B10:E11"/>
    <mergeCell ref="B12:F12"/>
    <mergeCell ref="B13:F13"/>
    <mergeCell ref="B14:F14"/>
    <mergeCell ref="G13:H13"/>
    <mergeCell ref="G12:H12"/>
    <mergeCell ref="C4:H4"/>
    <mergeCell ref="C5:H5"/>
    <mergeCell ref="A1:A17"/>
    <mergeCell ref="B3:H3"/>
    <mergeCell ref="B1:H1"/>
    <mergeCell ref="B2:H2"/>
    <mergeCell ref="G6:H6"/>
    <mergeCell ref="B6:F7"/>
  </mergeCells>
  <pageMargins left="0.7" right="0.7" top="0.75" bottom="0.75" header="0.3" footer="0.3"/>
  <pageSetup paperSize="9" scale="7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3"/>
  <dimension ref="A1:F51"/>
  <sheetViews>
    <sheetView zoomScale="90" zoomScaleNormal="90" workbookViewId="0">
      <selection activeCell="C19" sqref="C19"/>
    </sheetView>
  </sheetViews>
  <sheetFormatPr defaultColWidth="9.125" defaultRowHeight="14.3" x14ac:dyDescent="0.25"/>
  <cols>
    <col min="1" max="1" width="42.125" style="35" customWidth="1"/>
    <col min="2" max="2" width="5.25" style="52" customWidth="1"/>
    <col min="3" max="3" width="62.375" style="35" customWidth="1"/>
    <col min="4" max="4" width="9.125" style="35"/>
    <col min="5" max="6" width="10.75" style="35" customWidth="1"/>
    <col min="7" max="16384" width="9.125" style="35"/>
  </cols>
  <sheetData>
    <row r="1" spans="1:3" ht="21.1" x14ac:dyDescent="0.25">
      <c r="A1" s="268" t="s">
        <v>8</v>
      </c>
      <c r="B1" s="268"/>
      <c r="C1" s="268"/>
    </row>
    <row r="3" spans="1:3" ht="21.1" x14ac:dyDescent="0.25">
      <c r="A3" s="268" t="s">
        <v>81</v>
      </c>
      <c r="B3" s="268"/>
      <c r="C3" s="268"/>
    </row>
    <row r="4" spans="1:3" ht="21.1" x14ac:dyDescent="0.35">
      <c r="A4" s="164"/>
      <c r="B4" s="147"/>
      <c r="C4" s="164"/>
    </row>
    <row r="5" spans="1:3" ht="21.1" customHeight="1" x14ac:dyDescent="0.25">
      <c r="A5" s="271" t="s">
        <v>140</v>
      </c>
      <c r="B5" s="271"/>
      <c r="C5" s="271"/>
    </row>
    <row r="6" spans="1:3" ht="21.1" customHeight="1" x14ac:dyDescent="0.25">
      <c r="A6" s="271"/>
      <c r="B6" s="271"/>
      <c r="C6" s="271"/>
    </row>
    <row r="7" spans="1:3" ht="21.1" customHeight="1" x14ac:dyDescent="0.25">
      <c r="A7" s="271" t="s">
        <v>141</v>
      </c>
      <c r="B7" s="271"/>
      <c r="C7" s="271"/>
    </row>
    <row r="8" spans="1:3" ht="21.1" customHeight="1" x14ac:dyDescent="0.25">
      <c r="A8" s="271"/>
      <c r="B8" s="271"/>
      <c r="C8" s="271"/>
    </row>
    <row r="9" spans="1:3" ht="21.1" customHeight="1" x14ac:dyDescent="0.25">
      <c r="A9" s="165"/>
      <c r="B9" s="165"/>
      <c r="C9" s="165"/>
    </row>
    <row r="10" spans="1:3" ht="28.55" x14ac:dyDescent="0.25">
      <c r="A10" s="269" t="s">
        <v>80</v>
      </c>
      <c r="B10" s="269"/>
      <c r="C10" s="269"/>
    </row>
    <row r="11" spans="1:3" ht="16.3" x14ac:dyDescent="0.25">
      <c r="A11" s="265" t="s">
        <v>79</v>
      </c>
      <c r="B11" s="265"/>
      <c r="C11" s="265"/>
    </row>
    <row r="12" spans="1:3" ht="15.8" x14ac:dyDescent="0.25">
      <c r="A12" s="162"/>
    </row>
    <row r="14" spans="1:3" ht="23.3" x14ac:dyDescent="0.25">
      <c r="A14" s="270" t="str">
        <f>IF(YilDonem&lt;&gt;"",CONCATENATE(YilDonem,". döneme aittir."),"")</f>
        <v/>
      </c>
      <c r="B14" s="270"/>
      <c r="C14" s="270"/>
    </row>
    <row r="15" spans="1:3" ht="15.8" x14ac:dyDescent="0.25">
      <c r="A15" s="162"/>
    </row>
    <row r="16" spans="1:3" ht="18.7" x14ac:dyDescent="0.25">
      <c r="A16" s="163"/>
    </row>
    <row r="17" spans="1:6" ht="15.8" x14ac:dyDescent="0.25">
      <c r="A17" s="55"/>
    </row>
    <row r="18" spans="1:6" ht="25" customHeight="1" x14ac:dyDescent="0.25">
      <c r="A18" s="187" t="s">
        <v>9</v>
      </c>
      <c r="B18" s="166" t="s">
        <v>10</v>
      </c>
      <c r="C18" s="87" t="str">
        <f>IF(ProjeNo&gt;0,ProjeNo,"")</f>
        <v/>
      </c>
    </row>
    <row r="19" spans="1:6" ht="25" customHeight="1" x14ac:dyDescent="0.3">
      <c r="A19" s="187" t="s">
        <v>11</v>
      </c>
      <c r="B19" s="166" t="s">
        <v>10</v>
      </c>
      <c r="C19" s="56"/>
    </row>
    <row r="20" spans="1:6" ht="50.1" customHeight="1" x14ac:dyDescent="0.3">
      <c r="A20" s="188" t="s">
        <v>12</v>
      </c>
      <c r="B20" s="166" t="s">
        <v>10</v>
      </c>
      <c r="C20" s="56"/>
    </row>
    <row r="21" spans="1:6" ht="50.1" customHeight="1" x14ac:dyDescent="0.3">
      <c r="A21" s="189" t="s">
        <v>13</v>
      </c>
      <c r="B21" s="166" t="s">
        <v>10</v>
      </c>
      <c r="C21" s="56"/>
      <c r="E21" s="254" t="str">
        <f>IF(C24&lt;&gt;"","","SOL TARAFTAKİ BOYALI HÜCRELER DOLDURULMALIDIR. ")</f>
        <v xml:space="preserve">SOL TARAFTAKİ BOYALI HÜCRELER DOLDURULMALIDIR. </v>
      </c>
      <c r="F21" s="254"/>
    </row>
    <row r="22" spans="1:6" ht="25" customHeight="1" x14ac:dyDescent="0.3">
      <c r="A22" s="190" t="s">
        <v>14</v>
      </c>
      <c r="B22" s="166" t="s">
        <v>10</v>
      </c>
      <c r="C22" s="108"/>
      <c r="E22" s="254"/>
      <c r="F22" s="254"/>
    </row>
    <row r="23" spans="1:6" ht="25" customHeight="1" x14ac:dyDescent="0.3">
      <c r="A23" s="190" t="s">
        <v>15</v>
      </c>
      <c r="B23" s="166" t="s">
        <v>10</v>
      </c>
      <c r="C23" s="108"/>
      <c r="E23" s="254"/>
      <c r="F23" s="254"/>
    </row>
    <row r="24" spans="1:6" ht="25" customHeight="1" x14ac:dyDescent="0.3">
      <c r="A24" s="190" t="s">
        <v>16</v>
      </c>
      <c r="B24" s="166" t="s">
        <v>10</v>
      </c>
      <c r="C24" s="108"/>
    </row>
    <row r="25" spans="1:6" ht="40.1" customHeight="1" x14ac:dyDescent="0.3">
      <c r="A25" s="190" t="s">
        <v>17</v>
      </c>
      <c r="B25" s="166" t="s">
        <v>10</v>
      </c>
      <c r="C25" s="88" t="str">
        <f>IF('Proje Bilgileri'!D5&gt;0,'Proje Bilgileri'!D5,"")</f>
        <v/>
      </c>
    </row>
    <row r="26" spans="1:6" ht="40.1" customHeight="1" x14ac:dyDescent="0.3">
      <c r="A26" s="190" t="s">
        <v>18</v>
      </c>
      <c r="B26" s="166" t="s">
        <v>10</v>
      </c>
      <c r="C26" s="89" t="str">
        <f>IF('Proje Bilgileri'!D6,'Proje Bilgileri'!D6,"")</f>
        <v/>
      </c>
    </row>
    <row r="27" spans="1:6" ht="16.3" x14ac:dyDescent="0.25">
      <c r="A27" s="57"/>
    </row>
    <row r="28" spans="1:6" ht="16.3" x14ac:dyDescent="0.25">
      <c r="A28" s="57"/>
    </row>
    <row r="29" spans="1:6" ht="16.3" x14ac:dyDescent="0.25">
      <c r="A29" s="57"/>
    </row>
    <row r="30" spans="1:6" ht="16.3" x14ac:dyDescent="0.25">
      <c r="A30" s="57"/>
    </row>
    <row r="31" spans="1:6" ht="16.3" x14ac:dyDescent="0.25">
      <c r="A31" s="57"/>
    </row>
    <row r="32" spans="1:6" ht="16.3" x14ac:dyDescent="0.25">
      <c r="A32" s="57"/>
    </row>
    <row r="33" spans="1:3" ht="16.3" x14ac:dyDescent="0.25">
      <c r="A33" s="57"/>
    </row>
    <row r="34" spans="1:3" ht="16.3" x14ac:dyDescent="0.25">
      <c r="A34" s="57"/>
    </row>
    <row r="35" spans="1:3" ht="16.3" x14ac:dyDescent="0.25">
      <c r="A35" s="57"/>
    </row>
    <row r="36" spans="1:3" ht="19.05" x14ac:dyDescent="0.25">
      <c r="A36" s="58"/>
    </row>
    <row r="37" spans="1:3" ht="19.05" x14ac:dyDescent="0.25">
      <c r="A37" s="58"/>
    </row>
    <row r="38" spans="1:3" ht="19.05" x14ac:dyDescent="0.25">
      <c r="A38" s="58"/>
    </row>
    <row r="39" spans="1:3" ht="19.05" x14ac:dyDescent="0.25">
      <c r="A39" s="266" t="s">
        <v>8</v>
      </c>
      <c r="B39" s="266"/>
      <c r="C39" s="266"/>
    </row>
    <row r="40" spans="1:3" ht="19.05" x14ac:dyDescent="0.35">
      <c r="A40" s="267">
        <v>44197</v>
      </c>
      <c r="B40" s="267"/>
      <c r="C40" s="267"/>
    </row>
    <row r="42" spans="1:3" ht="17" x14ac:dyDescent="0.3">
      <c r="A42" s="53"/>
      <c r="C42" s="54"/>
    </row>
    <row r="43" spans="1:3" ht="17" x14ac:dyDescent="0.3">
      <c r="A43" s="53"/>
      <c r="C43" s="54"/>
    </row>
    <row r="44" spans="1:3" ht="17" x14ac:dyDescent="0.3">
      <c r="A44" s="53"/>
      <c r="C44" s="54"/>
    </row>
    <row r="45" spans="1:3" ht="17" x14ac:dyDescent="0.3">
      <c r="A45" s="53"/>
      <c r="C45" s="54"/>
    </row>
    <row r="46" spans="1:3" ht="17" x14ac:dyDescent="0.3">
      <c r="A46" s="53"/>
      <c r="C46" s="54"/>
    </row>
    <row r="47" spans="1:3" ht="17" x14ac:dyDescent="0.3">
      <c r="A47" s="53"/>
      <c r="C47" s="54"/>
    </row>
    <row r="48" spans="1:3" ht="17" x14ac:dyDescent="0.3">
      <c r="A48" s="53"/>
      <c r="C48" s="54"/>
    </row>
    <row r="49" spans="1:3" ht="17" x14ac:dyDescent="0.3">
      <c r="A49" s="53"/>
      <c r="C49" s="54"/>
    </row>
    <row r="50" spans="1:3" ht="17" x14ac:dyDescent="0.25">
      <c r="A50" s="59"/>
    </row>
    <row r="51" spans="1:3" ht="17" x14ac:dyDescent="0.25">
      <c r="A51" s="59"/>
    </row>
  </sheetData>
  <sheetProtection algorithmName="SHA-512" hashValue="PVzaCpJUY9A2DJ9auhlCsMGPq89cwCjVNBpE55ZaywGoAn4a92ysu2sc0CQUX7su6JyD2uFNKdhnLxz0twSBzA==" saltValue="7cHplGIKfb+WMyP6lWhldw==" spinCount="100000" sheet="1" objects="1" scenarios="1"/>
  <mergeCells count="10">
    <mergeCell ref="E21:F23"/>
    <mergeCell ref="A11:C11"/>
    <mergeCell ref="A39:C39"/>
    <mergeCell ref="A40:C40"/>
    <mergeCell ref="A1:C1"/>
    <mergeCell ref="A3:C3"/>
    <mergeCell ref="A10:C10"/>
    <mergeCell ref="A14:C14"/>
    <mergeCell ref="A5:C6"/>
    <mergeCell ref="A7:C8"/>
  </mergeCells>
  <conditionalFormatting sqref="C18:C26">
    <cfRule type="expression" dxfId="0" priority="1" stopIfTrue="1">
      <formula>C18=""</formula>
    </cfRule>
  </conditionalFormatting>
  <pageMargins left="0.7" right="0.7" top="0.75" bottom="0.75" header="0.3" footer="0.3"/>
  <pageSetup paperSize="9" scale="7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22"/>
  <dimension ref="A1:C8"/>
  <sheetViews>
    <sheetView workbookViewId="0"/>
  </sheetViews>
  <sheetFormatPr defaultColWidth="8.875" defaultRowHeight="14.3" x14ac:dyDescent="0.25"/>
  <cols>
    <col min="1" max="1" width="113.125" bestFit="1" customWidth="1"/>
  </cols>
  <sheetData>
    <row r="1" spans="1:3" ht="23.95" customHeight="1" x14ac:dyDescent="0.25">
      <c r="A1" s="191" t="s">
        <v>19</v>
      </c>
      <c r="B1" s="35"/>
      <c r="C1" s="35"/>
    </row>
    <row r="2" spans="1:3" ht="15.8" x14ac:dyDescent="0.25">
      <c r="A2" s="193"/>
      <c r="B2" s="35"/>
      <c r="C2" s="35"/>
    </row>
    <row r="3" spans="1:3" ht="19.899999999999999" customHeight="1" x14ac:dyDescent="0.3">
      <c r="A3" s="192" t="s">
        <v>20</v>
      </c>
      <c r="B3" s="35"/>
      <c r="C3" s="54"/>
    </row>
    <row r="4" spans="1:3" ht="19.899999999999999" customHeight="1" x14ac:dyDescent="0.3">
      <c r="A4" s="192" t="s">
        <v>143</v>
      </c>
      <c r="B4" s="35"/>
      <c r="C4" s="54"/>
    </row>
    <row r="5" spans="1:3" ht="19.899999999999999" customHeight="1" x14ac:dyDescent="0.3">
      <c r="A5" s="192" t="s">
        <v>144</v>
      </c>
      <c r="B5" s="35"/>
      <c r="C5" s="54"/>
    </row>
    <row r="6" spans="1:3" ht="19.899999999999999" customHeight="1" x14ac:dyDescent="0.3">
      <c r="A6" s="192" t="s">
        <v>145</v>
      </c>
      <c r="B6" s="35"/>
      <c r="C6" s="54"/>
    </row>
    <row r="7" spans="1:3" ht="19.899999999999999" customHeight="1" x14ac:dyDescent="0.3">
      <c r="A7" s="192" t="s">
        <v>146</v>
      </c>
      <c r="B7" s="35"/>
      <c r="C7" s="54"/>
    </row>
    <row r="8" spans="1:3" ht="19.899999999999999" customHeight="1" x14ac:dyDescent="0.3">
      <c r="A8" s="192" t="s">
        <v>147</v>
      </c>
      <c r="B8" s="35"/>
      <c r="C8" s="54"/>
    </row>
  </sheetData>
  <sheetProtection algorithmName="SHA-512" hashValue="duzX2iSL1yoxw2eBpuF4G/uLnotB9nV8w4YGxVkoLkxN89fXWzELkNu5fQbyDGlKzS3v8NKHxOqIqtdD3Q2RIA==" saltValue="eIsuVj0Ma6s3OCwDXpkhaQ==" spinCount="100000" sheet="1" objects="1" scenarios="1"/>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16"/>
  <dimension ref="A1:I9"/>
  <sheetViews>
    <sheetView zoomScale="80" zoomScaleNormal="80" workbookViewId="0">
      <selection activeCell="A2" sqref="A2:A6"/>
    </sheetView>
  </sheetViews>
  <sheetFormatPr defaultRowHeight="14.3" x14ac:dyDescent="0.25"/>
  <cols>
    <col min="1" max="1" width="121.875" customWidth="1"/>
    <col min="257" max="257" width="121.875" customWidth="1"/>
    <col min="513" max="513" width="121.875" customWidth="1"/>
    <col min="769" max="769" width="121.875" customWidth="1"/>
    <col min="1025" max="1025" width="121.875" customWidth="1"/>
    <col min="1281" max="1281" width="121.875" customWidth="1"/>
    <col min="1537" max="1537" width="121.875" customWidth="1"/>
    <col min="1793" max="1793" width="121.875" customWidth="1"/>
    <col min="2049" max="2049" width="121.875" customWidth="1"/>
    <col min="2305" max="2305" width="121.875" customWidth="1"/>
    <col min="2561" max="2561" width="121.875" customWidth="1"/>
    <col min="2817" max="2817" width="121.875" customWidth="1"/>
    <col min="3073" max="3073" width="121.875" customWidth="1"/>
    <col min="3329" max="3329" width="121.875" customWidth="1"/>
    <col min="3585" max="3585" width="121.875" customWidth="1"/>
    <col min="3841" max="3841" width="121.875" customWidth="1"/>
    <col min="4097" max="4097" width="121.875" customWidth="1"/>
    <col min="4353" max="4353" width="121.875" customWidth="1"/>
    <col min="4609" max="4609" width="121.875" customWidth="1"/>
    <col min="4865" max="4865" width="121.875" customWidth="1"/>
    <col min="5121" max="5121" width="121.875" customWidth="1"/>
    <col min="5377" max="5377" width="121.875" customWidth="1"/>
    <col min="5633" max="5633" width="121.875" customWidth="1"/>
    <col min="5889" max="5889" width="121.875" customWidth="1"/>
    <col min="6145" max="6145" width="121.875" customWidth="1"/>
    <col min="6401" max="6401" width="121.875" customWidth="1"/>
    <col min="6657" max="6657" width="121.875" customWidth="1"/>
    <col min="6913" max="6913" width="121.875" customWidth="1"/>
    <col min="7169" max="7169" width="121.875" customWidth="1"/>
    <col min="7425" max="7425" width="121.875" customWidth="1"/>
    <col min="7681" max="7681" width="121.875" customWidth="1"/>
    <col min="7937" max="7937" width="121.875" customWidth="1"/>
    <col min="8193" max="8193" width="121.875" customWidth="1"/>
    <col min="8449" max="8449" width="121.875" customWidth="1"/>
    <col min="8705" max="8705" width="121.875" customWidth="1"/>
    <col min="8961" max="8961" width="121.875" customWidth="1"/>
    <col min="9217" max="9217" width="121.875" customWidth="1"/>
    <col min="9473" max="9473" width="121.875" customWidth="1"/>
    <col min="9729" max="9729" width="121.875" customWidth="1"/>
    <col min="9985" max="9985" width="121.875" customWidth="1"/>
    <col min="10241" max="10241" width="121.875" customWidth="1"/>
    <col min="10497" max="10497" width="121.875" customWidth="1"/>
    <col min="10753" max="10753" width="121.875" customWidth="1"/>
    <col min="11009" max="11009" width="121.875" customWidth="1"/>
    <col min="11265" max="11265" width="121.875" customWidth="1"/>
    <col min="11521" max="11521" width="121.875" customWidth="1"/>
    <col min="11777" max="11777" width="121.875" customWidth="1"/>
    <col min="12033" max="12033" width="121.875" customWidth="1"/>
    <col min="12289" max="12289" width="121.875" customWidth="1"/>
    <col min="12545" max="12545" width="121.875" customWidth="1"/>
    <col min="12801" max="12801" width="121.875" customWidth="1"/>
    <col min="13057" max="13057" width="121.875" customWidth="1"/>
    <col min="13313" max="13313" width="121.875" customWidth="1"/>
    <col min="13569" max="13569" width="121.875" customWidth="1"/>
    <col min="13825" max="13825" width="121.875" customWidth="1"/>
    <col min="14081" max="14081" width="121.875" customWidth="1"/>
    <col min="14337" max="14337" width="121.875" customWidth="1"/>
    <col min="14593" max="14593" width="121.875" customWidth="1"/>
    <col min="14849" max="14849" width="121.875" customWidth="1"/>
    <col min="15105" max="15105" width="121.875" customWidth="1"/>
    <col min="15361" max="15361" width="121.875" customWidth="1"/>
    <col min="15617" max="15617" width="121.875" customWidth="1"/>
    <col min="15873" max="15873" width="121.875" customWidth="1"/>
    <col min="16129" max="16129" width="121.875" customWidth="1"/>
  </cols>
  <sheetData>
    <row r="1" spans="1:9" ht="84.9" customHeight="1" thickBot="1" x14ac:dyDescent="0.45">
      <c r="A1" s="120" t="s">
        <v>136</v>
      </c>
    </row>
    <row r="2" spans="1:9" ht="100.05" customHeight="1" x14ac:dyDescent="0.25">
      <c r="A2" s="272" t="s">
        <v>152</v>
      </c>
      <c r="C2" s="273" t="s">
        <v>137</v>
      </c>
      <c r="D2" s="274"/>
      <c r="E2" s="274"/>
      <c r="F2" s="274"/>
      <c r="G2" s="274"/>
      <c r="H2" s="274"/>
      <c r="I2" s="275"/>
    </row>
    <row r="3" spans="1:9" ht="100.05" customHeight="1" thickBot="1" x14ac:dyDescent="0.3">
      <c r="A3" s="272"/>
      <c r="C3" s="276"/>
      <c r="D3" s="277"/>
      <c r="E3" s="277"/>
      <c r="F3" s="277"/>
      <c r="G3" s="277"/>
      <c r="H3" s="277"/>
      <c r="I3" s="278"/>
    </row>
    <row r="4" spans="1:9" ht="100.05" customHeight="1" x14ac:dyDescent="0.25">
      <c r="A4" s="272"/>
    </row>
    <row r="5" spans="1:9" ht="100.05" customHeight="1" x14ac:dyDescent="0.25">
      <c r="A5" s="272"/>
    </row>
    <row r="6" spans="1:9" ht="110.25" customHeight="1" x14ac:dyDescent="0.25">
      <c r="A6" s="272"/>
    </row>
    <row r="7" spans="1:9" ht="21.1" x14ac:dyDescent="0.35">
      <c r="A7" s="225" t="str">
        <f>IF(kurulusyetkilisi&gt;0,kurulusyetkilisi,"")</f>
        <v/>
      </c>
    </row>
    <row r="8" spans="1:9" ht="21.1" x14ac:dyDescent="0.35">
      <c r="A8" s="226">
        <f ca="1">IF(imzatarihi&gt;0,imzatarihi,"")</f>
        <v>45653</v>
      </c>
    </row>
    <row r="9" spans="1:9" ht="21.1" x14ac:dyDescent="0.35">
      <c r="A9" s="225" t="s">
        <v>155</v>
      </c>
    </row>
  </sheetData>
  <sheetProtection algorithmName="SHA-512" hashValue="QgVLW1nyL4zadxR0NqNW0TDkXsPzP9XFrfK5lYtXz2unRxqBx8Okv0Uj4r1Sbg+y8oNCnBGIuDEcGaJtJNSsTw==" saltValue="ZTtbegJZ58jszt7q53uHqw==" spinCount="100000" sheet="1" objects="1" scenarios="1"/>
  <mergeCells count="2">
    <mergeCell ref="A2:A6"/>
    <mergeCell ref="C2:I3"/>
  </mergeCells>
  <pageMargins left="0.51181102362204722" right="0.51181102362204722" top="0.39370078740157483" bottom="0.39370078740157483" header="0.31496062992125984" footer="0"/>
  <pageSetup paperSize="9" scale="9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12"/>
  <dimension ref="A1:R34"/>
  <sheetViews>
    <sheetView zoomScale="90" zoomScaleNormal="90" workbookViewId="0">
      <selection sqref="A1:O1"/>
    </sheetView>
  </sheetViews>
  <sheetFormatPr defaultColWidth="8.875" defaultRowHeight="14.3" x14ac:dyDescent="0.25"/>
  <cols>
    <col min="1" max="1" width="10.125" customWidth="1"/>
    <col min="2" max="2" width="33" customWidth="1"/>
    <col min="3" max="3" width="15" customWidth="1"/>
    <col min="4" max="8" width="4.75" customWidth="1"/>
    <col min="9" max="9" width="12.75" customWidth="1"/>
    <col min="10" max="10" width="15.125" customWidth="1"/>
    <col min="11" max="11" width="13.75" customWidth="1"/>
    <col min="12" max="12" width="7.375" customWidth="1"/>
    <col min="13" max="13" width="17" customWidth="1"/>
    <col min="14" max="14" width="17.375" customWidth="1"/>
    <col min="15" max="15" width="15.75" customWidth="1"/>
    <col min="16" max="16" width="11.125" style="4" bestFit="1" customWidth="1"/>
    <col min="17" max="18" width="8.875" style="5" hidden="1" customWidth="1"/>
  </cols>
  <sheetData>
    <row r="1" spans="1:18" ht="16.3" x14ac:dyDescent="0.3">
      <c r="A1" s="279" t="s">
        <v>27</v>
      </c>
      <c r="B1" s="279"/>
      <c r="C1" s="279"/>
      <c r="D1" s="279"/>
      <c r="E1" s="279"/>
      <c r="F1" s="279"/>
      <c r="G1" s="279"/>
      <c r="H1" s="279"/>
      <c r="I1" s="279"/>
      <c r="J1" s="279"/>
      <c r="K1" s="279"/>
      <c r="L1" s="279"/>
      <c r="M1" s="279"/>
      <c r="N1" s="279"/>
      <c r="O1" s="279"/>
      <c r="R1" s="62" t="str">
        <f>CONCATENATE("A1:O",SUM(Q:Q)*32)</f>
        <v>A1:O32</v>
      </c>
    </row>
    <row r="2" spans="1:18" ht="14.95" x14ac:dyDescent="0.25">
      <c r="A2" s="300" t="str">
        <f>IF(YilDonem&lt;&gt;"",CONCATENATE(YilDonem,". döneme aittir."),"")</f>
        <v/>
      </c>
      <c r="B2" s="300"/>
      <c r="C2" s="300"/>
      <c r="D2" s="300"/>
      <c r="E2" s="300"/>
      <c r="F2" s="300"/>
      <c r="G2" s="300"/>
      <c r="H2" s="300"/>
      <c r="I2" s="300"/>
      <c r="J2" s="300"/>
      <c r="K2" s="300"/>
      <c r="L2" s="300"/>
      <c r="M2" s="300"/>
      <c r="N2" s="300"/>
      <c r="O2" s="300"/>
    </row>
    <row r="3" spans="1:18" ht="19.55" thickBot="1" x14ac:dyDescent="0.35">
      <c r="A3" s="301" t="s">
        <v>45</v>
      </c>
      <c r="B3" s="301"/>
      <c r="C3" s="301"/>
      <c r="D3" s="301"/>
      <c r="E3" s="301"/>
      <c r="F3" s="301"/>
      <c r="G3" s="301"/>
      <c r="H3" s="301"/>
      <c r="I3" s="301"/>
      <c r="J3" s="301"/>
      <c r="K3" s="301"/>
      <c r="L3" s="301"/>
      <c r="M3" s="301"/>
      <c r="N3" s="301"/>
      <c r="O3" s="301"/>
    </row>
    <row r="4" spans="1:18" ht="31.6" customHeight="1" thickBot="1" x14ac:dyDescent="0.3">
      <c r="A4" s="284" t="s">
        <v>1</v>
      </c>
      <c r="B4" s="286"/>
      <c r="C4" s="289" t="str">
        <f>IF(ProjeNo&gt;0,ProjeNo,"")</f>
        <v/>
      </c>
      <c r="D4" s="290"/>
      <c r="E4" s="290"/>
      <c r="F4" s="290"/>
      <c r="G4" s="290"/>
      <c r="H4" s="290"/>
      <c r="I4" s="290"/>
      <c r="J4" s="290"/>
      <c r="K4" s="290"/>
      <c r="L4" s="290"/>
      <c r="M4" s="290"/>
      <c r="N4" s="290"/>
      <c r="O4" s="291"/>
    </row>
    <row r="5" spans="1:18" ht="42.8" customHeight="1" thickBot="1" x14ac:dyDescent="0.3">
      <c r="A5" s="287" t="s">
        <v>7</v>
      </c>
      <c r="B5" s="288"/>
      <c r="C5" s="292" t="str">
        <f>IF(ProjeAdi&gt;0,ProjeAdi,"")</f>
        <v/>
      </c>
      <c r="D5" s="293"/>
      <c r="E5" s="293"/>
      <c r="F5" s="293"/>
      <c r="G5" s="293"/>
      <c r="H5" s="293"/>
      <c r="I5" s="293"/>
      <c r="J5" s="293"/>
      <c r="K5" s="293"/>
      <c r="L5" s="293"/>
      <c r="M5" s="293"/>
      <c r="N5" s="293"/>
      <c r="O5" s="294"/>
    </row>
    <row r="6" spans="1:18" ht="31.6" customHeight="1" thickBot="1" x14ac:dyDescent="0.3">
      <c r="A6" s="284" t="s">
        <v>2</v>
      </c>
      <c r="B6" s="285"/>
      <c r="C6" s="295" t="str">
        <f>IF(BasvuruTarihi&lt;&gt;"",BasvuruTarihi,"")</f>
        <v/>
      </c>
      <c r="D6" s="296"/>
      <c r="E6" s="296"/>
      <c r="F6" s="296"/>
      <c r="G6" s="296"/>
      <c r="H6" s="296"/>
      <c r="I6" s="296"/>
      <c r="J6" s="296"/>
      <c r="K6" s="296"/>
      <c r="L6" s="296"/>
      <c r="M6" s="296"/>
      <c r="N6" s="296"/>
      <c r="O6" s="297"/>
    </row>
    <row r="7" spans="1:18" ht="14.95" customHeight="1" thickBot="1" x14ac:dyDescent="0.3">
      <c r="A7" s="302" t="s">
        <v>5</v>
      </c>
      <c r="B7" s="302" t="s">
        <v>6</v>
      </c>
      <c r="C7" s="282" t="s">
        <v>82</v>
      </c>
      <c r="D7" s="304" t="s">
        <v>28</v>
      </c>
      <c r="E7" s="304"/>
      <c r="F7" s="304"/>
      <c r="G7" s="304"/>
      <c r="H7" s="304"/>
      <c r="I7" s="298" t="s">
        <v>34</v>
      </c>
      <c r="J7" s="282" t="s">
        <v>44</v>
      </c>
      <c r="K7" s="282" t="s">
        <v>40</v>
      </c>
      <c r="L7" s="282" t="s">
        <v>41</v>
      </c>
      <c r="M7" s="282" t="s">
        <v>42</v>
      </c>
      <c r="N7" s="282" t="s">
        <v>43</v>
      </c>
      <c r="O7" s="282" t="s">
        <v>35</v>
      </c>
    </row>
    <row r="8" spans="1:18" ht="88.5" customHeight="1" thickBot="1" x14ac:dyDescent="0.3">
      <c r="A8" s="303"/>
      <c r="B8" s="303"/>
      <c r="C8" s="283"/>
      <c r="D8" s="42" t="s">
        <v>29</v>
      </c>
      <c r="E8" s="42" t="s">
        <v>30</v>
      </c>
      <c r="F8" s="42" t="s">
        <v>31</v>
      </c>
      <c r="G8" s="42" t="s">
        <v>32</v>
      </c>
      <c r="H8" s="42" t="s">
        <v>33</v>
      </c>
      <c r="I8" s="299"/>
      <c r="J8" s="283"/>
      <c r="K8" s="283"/>
      <c r="L8" s="283"/>
      <c r="M8" s="283"/>
      <c r="N8" s="283"/>
      <c r="O8" s="283"/>
    </row>
    <row r="9" spans="1:18" ht="18" customHeight="1" x14ac:dyDescent="0.25">
      <c r="A9" s="43">
        <v>1</v>
      </c>
      <c r="B9" s="70" t="e">
        <f>IF('Proje Bilgileri'!#REF!&gt;0,'Proje Bilgileri'!#REF!,"")</f>
        <v>#REF!</v>
      </c>
      <c r="C9" s="71" t="e">
        <f>IF('Proje Bilgileri'!#REF!&gt;0,'Proje Bilgileri'!#REF!,"")</f>
        <v>#REF!</v>
      </c>
      <c r="D9" s="44"/>
      <c r="E9" s="44"/>
      <c r="F9" s="44"/>
      <c r="G9" s="44"/>
      <c r="H9" s="44"/>
      <c r="I9" s="45">
        <v>36526</v>
      </c>
      <c r="J9" s="76" t="str">
        <f t="shared" ref="J9:J28" si="0">IF(AND(BasvuruTarihi&gt;0,I9&gt;0),DAYS360(I9,BasvuruTarihi)/30,"")</f>
        <v/>
      </c>
      <c r="K9" s="77" t="e">
        <f>IF('Proje Bilgileri'!#REF!&gt;0,AUcret,"")</f>
        <v>#REF!</v>
      </c>
      <c r="L9" s="78" t="e">
        <f>IF('Proje Bilgileri'!#REF!&gt;0,IF(PKodu=1512,IF(D9="X",2,IF(E9="X",2,IF(F9="X",IF(AND(I9&gt;0,J9&gt;=48),4,3),IF(G9="X",IF(AND(I9&gt;0,J9&gt;=48),4,3),IF(H9="X",7,0))))),IF(D9="X",3,IF(E9="X",4,IF(F9="X",IF(AND(I9&gt;0,J9&gt;=48),10,6),IF(G9="X",IF(AND(I9&gt;0,J9&gt;=48),10,6),IF(H9="X",12,0)))))),"")</f>
        <v>#REF!</v>
      </c>
      <c r="M9" s="77">
        <v>1000000</v>
      </c>
      <c r="N9" s="77" t="e">
        <f>IF('Proje Bilgileri'!#REF!&gt;0,#REF!,"")</f>
        <v>#REF!</v>
      </c>
      <c r="O9" s="79" t="e">
        <f>IF('Proje Bilgileri'!#REF!&gt;0,MIN(M9,N9),"")</f>
        <v>#REF!</v>
      </c>
      <c r="Q9" s="38"/>
    </row>
    <row r="10" spans="1:18" ht="18" customHeight="1" x14ac:dyDescent="0.25">
      <c r="A10" s="46">
        <v>2</v>
      </c>
      <c r="B10" s="72" t="e">
        <f>IF('Proje Bilgileri'!#REF!&gt;0,'Proje Bilgileri'!#REF!,"")</f>
        <v>#REF!</v>
      </c>
      <c r="C10" s="73" t="e">
        <f>IF('Proje Bilgileri'!#REF!&gt;0,'Proje Bilgileri'!#REF!,"")</f>
        <v>#REF!</v>
      </c>
      <c r="D10" s="47"/>
      <c r="E10" s="47"/>
      <c r="F10" s="47"/>
      <c r="G10" s="47"/>
      <c r="H10" s="47"/>
      <c r="I10" s="48">
        <v>36527</v>
      </c>
      <c r="J10" s="69" t="str">
        <f t="shared" si="0"/>
        <v/>
      </c>
      <c r="K10" s="80" t="e">
        <f>IF('Proje Bilgileri'!#REF!&gt;0,AUcret,"")</f>
        <v>#REF!</v>
      </c>
      <c r="L10" s="81" t="e">
        <f>IF('Proje Bilgileri'!#REF!&gt;0,IF(PKodu=1512,IF(D10="X",2,IF(E10="X",2,IF(F10="X",IF(AND(I10&gt;0,J10&gt;=48),4,3),IF(G10="X",IF(AND(I10&gt;0,J10&gt;=48),4,3),IF(H10="X",7,0))))),IF(D10="X",3,IF(E10="X",4,IF(F10="X",IF(AND(I10&gt;0,J10&gt;=48),10,6),IF(G10="X",IF(AND(I10&gt;0,J10&gt;=48),10,6),IF(H10="X",12,0)))))),"")</f>
        <v>#REF!</v>
      </c>
      <c r="M10" s="80">
        <v>1000000</v>
      </c>
      <c r="N10" s="80" t="e">
        <f>IF('Proje Bilgileri'!#REF!&gt;0,#REF!,"")</f>
        <v>#REF!</v>
      </c>
      <c r="O10" s="82" t="e">
        <f>IF('Proje Bilgileri'!#REF!&gt;0,MIN(M10,N10),"")</f>
        <v>#REF!</v>
      </c>
      <c r="Q10" s="38"/>
    </row>
    <row r="11" spans="1:18" ht="18" customHeight="1" x14ac:dyDescent="0.25">
      <c r="A11" s="46">
        <v>3</v>
      </c>
      <c r="B11" s="72" t="e">
        <f>IF('Proje Bilgileri'!#REF!&gt;0,'Proje Bilgileri'!#REF!,"")</f>
        <v>#REF!</v>
      </c>
      <c r="C11" s="73" t="e">
        <f>IF('Proje Bilgileri'!#REF!&gt;0,'Proje Bilgileri'!#REF!,"")</f>
        <v>#REF!</v>
      </c>
      <c r="D11" s="47"/>
      <c r="E11" s="47"/>
      <c r="F11" s="47"/>
      <c r="G11" s="47"/>
      <c r="H11" s="47"/>
      <c r="I11" s="48">
        <v>36528</v>
      </c>
      <c r="J11" s="69" t="str">
        <f t="shared" si="0"/>
        <v/>
      </c>
      <c r="K11" s="80" t="e">
        <f>IF('Proje Bilgileri'!#REF!&gt;0,AUcret,"")</f>
        <v>#REF!</v>
      </c>
      <c r="L11" s="81" t="e">
        <f>IF('Proje Bilgileri'!#REF!&gt;0,IF(PKodu=1512,IF(D11="X",2,IF(E11="X",2,IF(F11="X",IF(AND(I11&gt;0,J11&gt;=48),4,3),IF(G11="X",IF(AND(I11&gt;0,J11&gt;=48),4,3),IF(H11="X",7,0))))),IF(D11="X",3,IF(E11="X",4,IF(F11="X",IF(AND(I11&gt;0,J11&gt;=48),10,6),IF(G11="X",IF(AND(I11&gt;0,J11&gt;=48),10,6),IF(H11="X",12,0)))))),"")</f>
        <v>#REF!</v>
      </c>
      <c r="M11" s="80">
        <v>1000000</v>
      </c>
      <c r="N11" s="80" t="e">
        <f>IF('Proje Bilgileri'!#REF!&gt;0,#REF!,"")</f>
        <v>#REF!</v>
      </c>
      <c r="O11" s="82" t="e">
        <f>IF('Proje Bilgileri'!#REF!&gt;0,MIN(M11,N11),"")</f>
        <v>#REF!</v>
      </c>
      <c r="Q11" s="38"/>
    </row>
    <row r="12" spans="1:18" ht="18" customHeight="1" x14ac:dyDescent="0.25">
      <c r="A12" s="46">
        <v>4</v>
      </c>
      <c r="B12" s="72" t="e">
        <f>IF('Proje Bilgileri'!#REF!&gt;0,'Proje Bilgileri'!#REF!,"")</f>
        <v>#REF!</v>
      </c>
      <c r="C12" s="73" t="e">
        <f>IF('Proje Bilgileri'!#REF!&gt;0,'Proje Bilgileri'!#REF!,"")</f>
        <v>#REF!</v>
      </c>
      <c r="D12" s="47"/>
      <c r="E12" s="47"/>
      <c r="F12" s="47"/>
      <c r="G12" s="47"/>
      <c r="H12" s="47"/>
      <c r="I12" s="48">
        <v>36529</v>
      </c>
      <c r="J12" s="69" t="str">
        <f t="shared" si="0"/>
        <v/>
      </c>
      <c r="K12" s="80" t="e">
        <f>IF('Proje Bilgileri'!#REF!&gt;0,AUcret,"")</f>
        <v>#REF!</v>
      </c>
      <c r="L12" s="81" t="e">
        <f>IF('Proje Bilgileri'!#REF!&gt;0,IF(PKodu=1512,IF(D12="X",2,IF(E12="X",2,IF(F12="X",IF(AND(I12&gt;0,J12&gt;=48),4,3),IF(G12="X",IF(AND(I12&gt;0,J12&gt;=48),4,3),IF(H12="X",7,0))))),IF(D12="X",3,IF(E12="X",4,IF(F12="X",IF(AND(I12&gt;0,J12&gt;=48),10,6),IF(G12="X",IF(AND(I12&gt;0,J12&gt;=48),10,6),IF(H12="X",12,0)))))),"")</f>
        <v>#REF!</v>
      </c>
      <c r="M12" s="80">
        <v>1000000</v>
      </c>
      <c r="N12" s="80" t="e">
        <f>IF('Proje Bilgileri'!#REF!&gt;0,#REF!,"")</f>
        <v>#REF!</v>
      </c>
      <c r="O12" s="82" t="e">
        <f>IF('Proje Bilgileri'!#REF!&gt;0,MIN(M12,N12),"")</f>
        <v>#REF!</v>
      </c>
      <c r="Q12" s="38"/>
    </row>
    <row r="13" spans="1:18" ht="18" customHeight="1" x14ac:dyDescent="0.25">
      <c r="A13" s="46">
        <v>5</v>
      </c>
      <c r="B13" s="72" t="e">
        <f>IF('Proje Bilgileri'!#REF!&gt;0,'Proje Bilgileri'!#REF!,"")</f>
        <v>#REF!</v>
      </c>
      <c r="C13" s="73" t="e">
        <f>IF('Proje Bilgileri'!#REF!&gt;0,'Proje Bilgileri'!#REF!,"")</f>
        <v>#REF!</v>
      </c>
      <c r="D13" s="47"/>
      <c r="E13" s="47"/>
      <c r="F13" s="47"/>
      <c r="G13" s="47"/>
      <c r="H13" s="47"/>
      <c r="I13" s="48">
        <v>36530</v>
      </c>
      <c r="J13" s="69" t="str">
        <f t="shared" si="0"/>
        <v/>
      </c>
      <c r="K13" s="80" t="e">
        <f>IF('Proje Bilgileri'!#REF!&gt;0,AUcret,"")</f>
        <v>#REF!</v>
      </c>
      <c r="L13" s="81" t="e">
        <f>IF('Proje Bilgileri'!#REF!&gt;0,IF(PKodu=1512,IF(D13="X",2,IF(E13="X",2,IF(F13="X",IF(AND(I13&gt;0,J13&gt;=48),4,3),IF(G13="X",IF(AND(I13&gt;0,J13&gt;=48),4,3),IF(H13="X",7,0))))),IF(D13="X",3,IF(E13="X",4,IF(F13="X",IF(AND(I13&gt;0,J13&gt;=48),10,6),IF(G13="X",IF(AND(I13&gt;0,J13&gt;=48),10,6),IF(H13="X",12,0)))))),"")</f>
        <v>#REF!</v>
      </c>
      <c r="M13" s="80">
        <v>1000000</v>
      </c>
      <c r="N13" s="80" t="e">
        <f>IF('Proje Bilgileri'!#REF!&gt;0,#REF!,"")</f>
        <v>#REF!</v>
      </c>
      <c r="O13" s="82" t="e">
        <f>IF('Proje Bilgileri'!#REF!&gt;0,MIN(M13,N13),"")</f>
        <v>#REF!</v>
      </c>
      <c r="Q13" s="38"/>
    </row>
    <row r="14" spans="1:18" ht="18" customHeight="1" x14ac:dyDescent="0.25">
      <c r="A14" s="46">
        <v>6</v>
      </c>
      <c r="B14" s="72" t="e">
        <f>IF('Proje Bilgileri'!#REF!&gt;0,'Proje Bilgileri'!#REF!,"")</f>
        <v>#REF!</v>
      </c>
      <c r="C14" s="73" t="e">
        <f>IF('Proje Bilgileri'!#REF!&gt;0,'Proje Bilgileri'!#REF!,"")</f>
        <v>#REF!</v>
      </c>
      <c r="D14" s="47"/>
      <c r="E14" s="47"/>
      <c r="F14" s="47"/>
      <c r="G14" s="47"/>
      <c r="H14" s="47"/>
      <c r="I14" s="48">
        <v>36531</v>
      </c>
      <c r="J14" s="69" t="str">
        <f t="shared" si="0"/>
        <v/>
      </c>
      <c r="K14" s="80" t="e">
        <f>IF('Proje Bilgileri'!#REF!&gt;0,AUcret,"")</f>
        <v>#REF!</v>
      </c>
      <c r="L14" s="81" t="e">
        <f>IF('Proje Bilgileri'!#REF!&gt;0,IF(PKodu=1512,IF(D14="X",2,IF(E14="X",2,IF(F14="X",IF(AND(I14&gt;0,J14&gt;=48),4,3),IF(G14="X",IF(AND(I14&gt;0,J14&gt;=48),4,3),IF(H14="X",7,0))))),IF(D14="X",3,IF(E14="X",4,IF(F14="X",IF(AND(I14&gt;0,J14&gt;=48),10,6),IF(G14="X",IF(AND(I14&gt;0,J14&gt;=48),10,6),IF(H14="X",12,0)))))),"")</f>
        <v>#REF!</v>
      </c>
      <c r="M14" s="80">
        <v>1000000</v>
      </c>
      <c r="N14" s="80" t="e">
        <f>IF('Proje Bilgileri'!#REF!&gt;0,#REF!,"")</f>
        <v>#REF!</v>
      </c>
      <c r="O14" s="82" t="e">
        <f>IF('Proje Bilgileri'!#REF!&gt;0,MIN(M14,N14),"")</f>
        <v>#REF!</v>
      </c>
      <c r="Q14" s="38"/>
    </row>
    <row r="15" spans="1:18" ht="18" customHeight="1" x14ac:dyDescent="0.25">
      <c r="A15" s="46">
        <v>7</v>
      </c>
      <c r="B15" s="72" t="e">
        <f>IF('Proje Bilgileri'!#REF!&gt;0,'Proje Bilgileri'!#REF!,"")</f>
        <v>#REF!</v>
      </c>
      <c r="C15" s="73" t="e">
        <f>IF('Proje Bilgileri'!#REF!&gt;0,'Proje Bilgileri'!#REF!,"")</f>
        <v>#REF!</v>
      </c>
      <c r="D15" s="47"/>
      <c r="E15" s="47"/>
      <c r="F15" s="47"/>
      <c r="G15" s="47"/>
      <c r="H15" s="47"/>
      <c r="I15" s="48">
        <v>36532</v>
      </c>
      <c r="J15" s="69" t="str">
        <f t="shared" si="0"/>
        <v/>
      </c>
      <c r="K15" s="80" t="e">
        <f>IF('Proje Bilgileri'!#REF!&gt;0,AUcret,"")</f>
        <v>#REF!</v>
      </c>
      <c r="L15" s="81" t="e">
        <f>IF('Proje Bilgileri'!#REF!&gt;0,IF(PKodu=1512,IF(D15="X",2,IF(E15="X",2,IF(F15="X",IF(AND(I15&gt;0,J15&gt;=48),4,3),IF(G15="X",IF(AND(I15&gt;0,J15&gt;=48),4,3),IF(H15="X",7,0))))),IF(D15="X",3,IF(E15="X",4,IF(F15="X",IF(AND(I15&gt;0,J15&gt;=48),10,6),IF(G15="X",IF(AND(I15&gt;0,J15&gt;=48),10,6),IF(H15="X",12,0)))))),"")</f>
        <v>#REF!</v>
      </c>
      <c r="M15" s="80">
        <v>1000000</v>
      </c>
      <c r="N15" s="80" t="e">
        <f>IF('Proje Bilgileri'!#REF!&gt;0,#REF!,"")</f>
        <v>#REF!</v>
      </c>
      <c r="O15" s="82" t="e">
        <f>IF('Proje Bilgileri'!#REF!&gt;0,MIN(M15,N15),"")</f>
        <v>#REF!</v>
      </c>
      <c r="Q15" s="38"/>
    </row>
    <row r="16" spans="1:18" ht="18" customHeight="1" x14ac:dyDescent="0.25">
      <c r="A16" s="46">
        <v>8</v>
      </c>
      <c r="B16" s="72" t="e">
        <f>IF('Proje Bilgileri'!#REF!&gt;0,'Proje Bilgileri'!#REF!,"")</f>
        <v>#REF!</v>
      </c>
      <c r="C16" s="73" t="e">
        <f>IF('Proje Bilgileri'!#REF!&gt;0,'Proje Bilgileri'!#REF!,"")</f>
        <v>#REF!</v>
      </c>
      <c r="D16" s="47"/>
      <c r="E16" s="47"/>
      <c r="F16" s="47"/>
      <c r="G16" s="47"/>
      <c r="H16" s="47"/>
      <c r="I16" s="48">
        <v>36533</v>
      </c>
      <c r="J16" s="69" t="str">
        <f t="shared" si="0"/>
        <v/>
      </c>
      <c r="K16" s="80" t="e">
        <f>IF('Proje Bilgileri'!#REF!&gt;0,AUcret,"")</f>
        <v>#REF!</v>
      </c>
      <c r="L16" s="81" t="e">
        <f>IF('Proje Bilgileri'!#REF!&gt;0,IF(PKodu=1512,IF(D16="X",2,IF(E16="X",2,IF(F16="X",IF(AND(I16&gt;0,J16&gt;=48),4,3),IF(G16="X",IF(AND(I16&gt;0,J16&gt;=48),4,3),IF(H16="X",7,0))))),IF(D16="X",3,IF(E16="X",4,IF(F16="X",IF(AND(I16&gt;0,J16&gt;=48),10,6),IF(G16="X",IF(AND(I16&gt;0,J16&gt;=48),10,6),IF(H16="X",12,0)))))),"")</f>
        <v>#REF!</v>
      </c>
      <c r="M16" s="80">
        <v>1000000</v>
      </c>
      <c r="N16" s="80" t="e">
        <f>IF('Proje Bilgileri'!#REF!&gt;0,#REF!,"")</f>
        <v>#REF!</v>
      </c>
      <c r="O16" s="82" t="e">
        <f>IF('Proje Bilgileri'!#REF!&gt;0,MIN(M16,N16),"")</f>
        <v>#REF!</v>
      </c>
      <c r="Q16" s="38"/>
    </row>
    <row r="17" spans="1:17" ht="18" customHeight="1" x14ac:dyDescent="0.25">
      <c r="A17" s="46">
        <v>9</v>
      </c>
      <c r="B17" s="72" t="e">
        <f>IF('Proje Bilgileri'!#REF!&gt;0,'Proje Bilgileri'!#REF!,"")</f>
        <v>#REF!</v>
      </c>
      <c r="C17" s="73" t="e">
        <f>IF('Proje Bilgileri'!#REF!&gt;0,'Proje Bilgileri'!#REF!,"")</f>
        <v>#REF!</v>
      </c>
      <c r="D17" s="47"/>
      <c r="E17" s="47"/>
      <c r="F17" s="47"/>
      <c r="G17" s="47"/>
      <c r="H17" s="47"/>
      <c r="I17" s="48">
        <v>36534</v>
      </c>
      <c r="J17" s="69" t="str">
        <f t="shared" si="0"/>
        <v/>
      </c>
      <c r="K17" s="80" t="e">
        <f>IF('Proje Bilgileri'!#REF!&gt;0,AUcret,"")</f>
        <v>#REF!</v>
      </c>
      <c r="L17" s="81" t="e">
        <f>IF('Proje Bilgileri'!#REF!&gt;0,IF(PKodu=1512,IF(D17="X",2,IF(E17="X",2,IF(F17="X",IF(AND(I17&gt;0,J17&gt;=48),4,3),IF(G17="X",IF(AND(I17&gt;0,J17&gt;=48),4,3),IF(H17="X",7,0))))),IF(D17="X",3,IF(E17="X",4,IF(F17="X",IF(AND(I17&gt;0,J17&gt;=48),10,6),IF(G17="X",IF(AND(I17&gt;0,J17&gt;=48),10,6),IF(H17="X",12,0)))))),"")</f>
        <v>#REF!</v>
      </c>
      <c r="M17" s="80">
        <v>1000000</v>
      </c>
      <c r="N17" s="80" t="e">
        <f>IF('Proje Bilgileri'!#REF!&gt;0,#REF!,"")</f>
        <v>#REF!</v>
      </c>
      <c r="O17" s="82" t="e">
        <f>IF('Proje Bilgileri'!#REF!&gt;0,MIN(M17,N17),"")</f>
        <v>#REF!</v>
      </c>
      <c r="Q17" s="38"/>
    </row>
    <row r="18" spans="1:17" ht="18" customHeight="1" x14ac:dyDescent="0.25">
      <c r="A18" s="46">
        <v>10</v>
      </c>
      <c r="B18" s="72" t="e">
        <f>IF('Proje Bilgileri'!#REF!&gt;0,'Proje Bilgileri'!#REF!,"")</f>
        <v>#REF!</v>
      </c>
      <c r="C18" s="73" t="e">
        <f>IF('Proje Bilgileri'!#REF!&gt;0,'Proje Bilgileri'!#REF!,"")</f>
        <v>#REF!</v>
      </c>
      <c r="D18" s="47"/>
      <c r="E18" s="47"/>
      <c r="F18" s="47"/>
      <c r="G18" s="47"/>
      <c r="H18" s="47"/>
      <c r="I18" s="48">
        <v>36535</v>
      </c>
      <c r="J18" s="69" t="str">
        <f t="shared" si="0"/>
        <v/>
      </c>
      <c r="K18" s="80" t="e">
        <f>IF('Proje Bilgileri'!#REF!&gt;0,AUcret,"")</f>
        <v>#REF!</v>
      </c>
      <c r="L18" s="81" t="e">
        <f>IF('Proje Bilgileri'!#REF!&gt;0,IF(PKodu=1512,IF(D18="X",2,IF(E18="X",2,IF(F18="X",IF(AND(I18&gt;0,J18&gt;=48),4,3),IF(G18="X",IF(AND(I18&gt;0,J18&gt;=48),4,3),IF(H18="X",7,0))))),IF(D18="X",3,IF(E18="X",4,IF(F18="X",IF(AND(I18&gt;0,J18&gt;=48),10,6),IF(G18="X",IF(AND(I18&gt;0,J18&gt;=48),10,6),IF(H18="X",12,0)))))),"")</f>
        <v>#REF!</v>
      </c>
      <c r="M18" s="80">
        <v>1000000</v>
      </c>
      <c r="N18" s="80" t="e">
        <f>IF('Proje Bilgileri'!#REF!&gt;0,#REF!,"")</f>
        <v>#REF!</v>
      </c>
      <c r="O18" s="82" t="e">
        <f>IF('Proje Bilgileri'!#REF!&gt;0,MIN(M18,N18),"")</f>
        <v>#REF!</v>
      </c>
      <c r="Q18" s="38"/>
    </row>
    <row r="19" spans="1:17" ht="18" customHeight="1" x14ac:dyDescent="0.25">
      <c r="A19" s="46">
        <v>11</v>
      </c>
      <c r="B19" s="72" t="e">
        <f>IF('Proje Bilgileri'!#REF!&gt;0,'Proje Bilgileri'!#REF!,"")</f>
        <v>#REF!</v>
      </c>
      <c r="C19" s="73" t="e">
        <f>IF('Proje Bilgileri'!#REF!&gt;0,'Proje Bilgileri'!#REF!,"")</f>
        <v>#REF!</v>
      </c>
      <c r="D19" s="47"/>
      <c r="E19" s="47"/>
      <c r="F19" s="47"/>
      <c r="G19" s="47"/>
      <c r="H19" s="47"/>
      <c r="I19" s="48">
        <v>36536</v>
      </c>
      <c r="J19" s="69" t="str">
        <f t="shared" si="0"/>
        <v/>
      </c>
      <c r="K19" s="80" t="e">
        <f>IF('Proje Bilgileri'!#REF!&gt;0,AUcret,"")</f>
        <v>#REF!</v>
      </c>
      <c r="L19" s="81" t="e">
        <f>IF('Proje Bilgileri'!#REF!&gt;0,IF(PKodu=1512,IF(D19="X",2,IF(E19="X",2,IF(F19="X",IF(AND(I19&gt;0,J19&gt;=48),4,3),IF(G19="X",IF(AND(I19&gt;0,J19&gt;=48),4,3),IF(H19="X",7,0))))),IF(D19="X",3,IF(E19="X",4,IF(F19="X",IF(AND(I19&gt;0,J19&gt;=48),10,6),IF(G19="X",IF(AND(I19&gt;0,J19&gt;=48),10,6),IF(H19="X",12,0)))))),"")</f>
        <v>#REF!</v>
      </c>
      <c r="M19" s="80">
        <v>1000000</v>
      </c>
      <c r="N19" s="80" t="e">
        <f>IF('Proje Bilgileri'!#REF!&gt;0,#REF!,"")</f>
        <v>#REF!</v>
      </c>
      <c r="O19" s="82" t="e">
        <f>IF('Proje Bilgileri'!#REF!&gt;0,MIN(M19,N19),"")</f>
        <v>#REF!</v>
      </c>
      <c r="Q19" s="38"/>
    </row>
    <row r="20" spans="1:17" ht="18" customHeight="1" x14ac:dyDescent="0.25">
      <c r="A20" s="46">
        <v>12</v>
      </c>
      <c r="B20" s="72" t="e">
        <f>IF('Proje Bilgileri'!#REF!&gt;0,'Proje Bilgileri'!#REF!,"")</f>
        <v>#REF!</v>
      </c>
      <c r="C20" s="73" t="e">
        <f>IF('Proje Bilgileri'!#REF!&gt;0,'Proje Bilgileri'!#REF!,"")</f>
        <v>#REF!</v>
      </c>
      <c r="D20" s="47"/>
      <c r="E20" s="47"/>
      <c r="F20" s="47"/>
      <c r="G20" s="47"/>
      <c r="H20" s="47"/>
      <c r="I20" s="48">
        <v>36537</v>
      </c>
      <c r="J20" s="69" t="str">
        <f t="shared" si="0"/>
        <v/>
      </c>
      <c r="K20" s="80" t="e">
        <f>IF('Proje Bilgileri'!#REF!&gt;0,AUcret,"")</f>
        <v>#REF!</v>
      </c>
      <c r="L20" s="81" t="e">
        <f>IF('Proje Bilgileri'!#REF!&gt;0,IF(PKodu=1512,IF(D20="X",2,IF(E20="X",2,IF(F20="X",IF(AND(I20&gt;0,J20&gt;=48),4,3),IF(G20="X",IF(AND(I20&gt;0,J20&gt;=48),4,3),IF(H20="X",7,0))))),IF(D20="X",3,IF(E20="X",4,IF(F20="X",IF(AND(I20&gt;0,J20&gt;=48),10,6),IF(G20="X",IF(AND(I20&gt;0,J20&gt;=48),10,6),IF(H20="X",12,0)))))),"")</f>
        <v>#REF!</v>
      </c>
      <c r="M20" s="80">
        <v>1000000</v>
      </c>
      <c r="N20" s="80" t="e">
        <f>IF('Proje Bilgileri'!#REF!&gt;0,#REF!,"")</f>
        <v>#REF!</v>
      </c>
      <c r="O20" s="82" t="e">
        <f>IF('Proje Bilgileri'!#REF!&gt;0,MIN(M20,N20),"")</f>
        <v>#REF!</v>
      </c>
      <c r="Q20" s="38"/>
    </row>
    <row r="21" spans="1:17" ht="18" customHeight="1" x14ac:dyDescent="0.25">
      <c r="A21" s="46">
        <v>13</v>
      </c>
      <c r="B21" s="72" t="e">
        <f>IF('Proje Bilgileri'!#REF!&gt;0,'Proje Bilgileri'!#REF!,"")</f>
        <v>#REF!</v>
      </c>
      <c r="C21" s="73" t="e">
        <f>IF('Proje Bilgileri'!#REF!&gt;0,'Proje Bilgileri'!#REF!,"")</f>
        <v>#REF!</v>
      </c>
      <c r="D21" s="47"/>
      <c r="E21" s="47"/>
      <c r="F21" s="47"/>
      <c r="G21" s="47"/>
      <c r="H21" s="47"/>
      <c r="I21" s="48">
        <v>36538</v>
      </c>
      <c r="J21" s="69" t="str">
        <f t="shared" si="0"/>
        <v/>
      </c>
      <c r="K21" s="80" t="e">
        <f>IF('Proje Bilgileri'!#REF!&gt;0,AUcret,"")</f>
        <v>#REF!</v>
      </c>
      <c r="L21" s="81" t="e">
        <f>IF('Proje Bilgileri'!#REF!&gt;0,IF(PKodu=1512,IF(D21="X",2,IF(E21="X",2,IF(F21="X",IF(AND(I21&gt;0,J21&gt;=48),4,3),IF(G21="X",IF(AND(I21&gt;0,J21&gt;=48),4,3),IF(H21="X",7,0))))),IF(D21="X",3,IF(E21="X",4,IF(F21="X",IF(AND(I21&gt;0,J21&gt;=48),10,6),IF(G21="X",IF(AND(I21&gt;0,J21&gt;=48),10,6),IF(H21="X",12,0)))))),"")</f>
        <v>#REF!</v>
      </c>
      <c r="M21" s="80">
        <v>1000000</v>
      </c>
      <c r="N21" s="80" t="e">
        <f>IF('Proje Bilgileri'!#REF!&gt;0,#REF!,"")</f>
        <v>#REF!</v>
      </c>
      <c r="O21" s="82" t="e">
        <f>IF('Proje Bilgileri'!#REF!&gt;0,MIN(M21,N21),"")</f>
        <v>#REF!</v>
      </c>
      <c r="Q21" s="38"/>
    </row>
    <row r="22" spans="1:17" ht="18" customHeight="1" x14ac:dyDescent="0.25">
      <c r="A22" s="46">
        <v>14</v>
      </c>
      <c r="B22" s="72" t="e">
        <f>IF('Proje Bilgileri'!#REF!&gt;0,'Proje Bilgileri'!#REF!,"")</f>
        <v>#REF!</v>
      </c>
      <c r="C22" s="73" t="e">
        <f>IF('Proje Bilgileri'!#REF!&gt;0,'Proje Bilgileri'!#REF!,"")</f>
        <v>#REF!</v>
      </c>
      <c r="D22" s="47"/>
      <c r="E22" s="47"/>
      <c r="F22" s="47"/>
      <c r="G22" s="47"/>
      <c r="H22" s="47"/>
      <c r="I22" s="48">
        <v>36539</v>
      </c>
      <c r="J22" s="69" t="str">
        <f t="shared" si="0"/>
        <v/>
      </c>
      <c r="K22" s="80" t="e">
        <f>IF('Proje Bilgileri'!#REF!&gt;0,AUcret,"")</f>
        <v>#REF!</v>
      </c>
      <c r="L22" s="81" t="e">
        <f>IF('Proje Bilgileri'!#REF!&gt;0,IF(PKodu=1512,IF(D22="X",2,IF(E22="X",2,IF(F22="X",IF(AND(I22&gt;0,J22&gt;=48),4,3),IF(G22="X",IF(AND(I22&gt;0,J22&gt;=48),4,3),IF(H22="X",7,0))))),IF(D22="X",3,IF(E22="X",4,IF(F22="X",IF(AND(I22&gt;0,J22&gt;=48),10,6),IF(G22="X",IF(AND(I22&gt;0,J22&gt;=48),10,6),IF(H22="X",12,0)))))),"")</f>
        <v>#REF!</v>
      </c>
      <c r="M22" s="80">
        <v>1000000</v>
      </c>
      <c r="N22" s="80" t="e">
        <f>IF('Proje Bilgileri'!#REF!&gt;0,#REF!,"")</f>
        <v>#REF!</v>
      </c>
      <c r="O22" s="82" t="e">
        <f>IF('Proje Bilgileri'!#REF!&gt;0,MIN(M22,N22),"")</f>
        <v>#REF!</v>
      </c>
      <c r="Q22" s="38"/>
    </row>
    <row r="23" spans="1:17" ht="18" customHeight="1" x14ac:dyDescent="0.25">
      <c r="A23" s="46">
        <v>15</v>
      </c>
      <c r="B23" s="72" t="e">
        <f>IF('Proje Bilgileri'!#REF!&gt;0,'Proje Bilgileri'!#REF!,"")</f>
        <v>#REF!</v>
      </c>
      <c r="C23" s="73" t="e">
        <f>IF('Proje Bilgileri'!#REF!&gt;0,'Proje Bilgileri'!#REF!,"")</f>
        <v>#REF!</v>
      </c>
      <c r="D23" s="47"/>
      <c r="E23" s="47"/>
      <c r="F23" s="47"/>
      <c r="G23" s="47"/>
      <c r="H23" s="47"/>
      <c r="I23" s="48">
        <v>36540</v>
      </c>
      <c r="J23" s="69" t="str">
        <f t="shared" si="0"/>
        <v/>
      </c>
      <c r="K23" s="80" t="e">
        <f>IF('Proje Bilgileri'!#REF!&gt;0,AUcret,"")</f>
        <v>#REF!</v>
      </c>
      <c r="L23" s="81" t="e">
        <f>IF('Proje Bilgileri'!#REF!&gt;0,IF(PKodu=1512,IF(D23="X",2,IF(E23="X",2,IF(F23="X",IF(AND(I23&gt;0,J23&gt;=48),4,3),IF(G23="X",IF(AND(I23&gt;0,J23&gt;=48),4,3),IF(H23="X",7,0))))),IF(D23="X",3,IF(E23="X",4,IF(F23="X",IF(AND(I23&gt;0,J23&gt;=48),10,6),IF(G23="X",IF(AND(I23&gt;0,J23&gt;=48),10,6),IF(H23="X",12,0)))))),"")</f>
        <v>#REF!</v>
      </c>
      <c r="M23" s="80">
        <v>1000000</v>
      </c>
      <c r="N23" s="80" t="e">
        <f>IF('Proje Bilgileri'!#REF!&gt;0,#REF!,"")</f>
        <v>#REF!</v>
      </c>
      <c r="O23" s="82" t="e">
        <f>IF('Proje Bilgileri'!#REF!&gt;0,MIN(M23,N23),"")</f>
        <v>#REF!</v>
      </c>
      <c r="Q23" s="38"/>
    </row>
    <row r="24" spans="1:17" ht="18" customHeight="1" x14ac:dyDescent="0.25">
      <c r="A24" s="46">
        <v>16</v>
      </c>
      <c r="B24" s="72" t="e">
        <f>IF('Proje Bilgileri'!#REF!&gt;0,'Proje Bilgileri'!#REF!,"")</f>
        <v>#REF!</v>
      </c>
      <c r="C24" s="73" t="e">
        <f>IF('Proje Bilgileri'!#REF!&gt;0,'Proje Bilgileri'!#REF!,"")</f>
        <v>#REF!</v>
      </c>
      <c r="D24" s="47"/>
      <c r="E24" s="47"/>
      <c r="F24" s="47"/>
      <c r="G24" s="47"/>
      <c r="H24" s="47"/>
      <c r="I24" s="48">
        <v>36541</v>
      </c>
      <c r="J24" s="69" t="str">
        <f t="shared" si="0"/>
        <v/>
      </c>
      <c r="K24" s="80" t="e">
        <f>IF('Proje Bilgileri'!#REF!&gt;0,AUcret,"")</f>
        <v>#REF!</v>
      </c>
      <c r="L24" s="81" t="e">
        <f>IF('Proje Bilgileri'!#REF!&gt;0,IF(PKodu=1512,IF(D24="X",2,IF(E24="X",2,IF(F24="X",IF(AND(I24&gt;0,J24&gt;=48),4,3),IF(G24="X",IF(AND(I24&gt;0,J24&gt;=48),4,3),IF(H24="X",7,0))))),IF(D24="X",3,IF(E24="X",4,IF(F24="X",IF(AND(I24&gt;0,J24&gt;=48),10,6),IF(G24="X",IF(AND(I24&gt;0,J24&gt;=48),10,6),IF(H24="X",12,0)))))),"")</f>
        <v>#REF!</v>
      </c>
      <c r="M24" s="80">
        <v>1000000</v>
      </c>
      <c r="N24" s="80" t="e">
        <f>IF('Proje Bilgileri'!#REF!&gt;0,#REF!,"")</f>
        <v>#REF!</v>
      </c>
      <c r="O24" s="82" t="e">
        <f>IF('Proje Bilgileri'!#REF!&gt;0,MIN(M24,N24),"")</f>
        <v>#REF!</v>
      </c>
      <c r="Q24" s="38"/>
    </row>
    <row r="25" spans="1:17" ht="18" customHeight="1" x14ac:dyDescent="0.25">
      <c r="A25" s="46">
        <v>17</v>
      </c>
      <c r="B25" s="72" t="e">
        <f>IF('Proje Bilgileri'!#REF!&gt;0,'Proje Bilgileri'!#REF!,"")</f>
        <v>#REF!</v>
      </c>
      <c r="C25" s="73" t="e">
        <f>IF('Proje Bilgileri'!#REF!&gt;0,'Proje Bilgileri'!#REF!,"")</f>
        <v>#REF!</v>
      </c>
      <c r="D25" s="47"/>
      <c r="E25" s="47"/>
      <c r="F25" s="47"/>
      <c r="G25" s="47"/>
      <c r="H25" s="47"/>
      <c r="I25" s="48">
        <v>36542</v>
      </c>
      <c r="J25" s="69" t="str">
        <f t="shared" si="0"/>
        <v/>
      </c>
      <c r="K25" s="80" t="e">
        <f>IF('Proje Bilgileri'!#REF!&gt;0,AUcret,"")</f>
        <v>#REF!</v>
      </c>
      <c r="L25" s="81" t="e">
        <f>IF('Proje Bilgileri'!#REF!&gt;0,IF(PKodu=1512,IF(D25="X",2,IF(E25="X",2,IF(F25="X",IF(AND(I25&gt;0,J25&gt;=48),4,3),IF(G25="X",IF(AND(I25&gt;0,J25&gt;=48),4,3),IF(H25="X",7,0))))),IF(D25="X",3,IF(E25="X",4,IF(F25="X",IF(AND(I25&gt;0,J25&gt;=48),10,6),IF(G25="X",IF(AND(I25&gt;0,J25&gt;=48),10,6),IF(H25="X",12,0)))))),"")</f>
        <v>#REF!</v>
      </c>
      <c r="M25" s="80">
        <v>1000000</v>
      </c>
      <c r="N25" s="80" t="e">
        <f>IF('Proje Bilgileri'!#REF!&gt;0,#REF!,"")</f>
        <v>#REF!</v>
      </c>
      <c r="O25" s="82" t="e">
        <f>IF('Proje Bilgileri'!#REF!&gt;0,MIN(M25,N25),"")</f>
        <v>#REF!</v>
      </c>
      <c r="Q25" s="38"/>
    </row>
    <row r="26" spans="1:17" ht="18" customHeight="1" x14ac:dyDescent="0.25">
      <c r="A26" s="46">
        <v>18</v>
      </c>
      <c r="B26" s="72" t="e">
        <f>IF('Proje Bilgileri'!#REF!&gt;0,'Proje Bilgileri'!#REF!,"")</f>
        <v>#REF!</v>
      </c>
      <c r="C26" s="73" t="e">
        <f>IF('Proje Bilgileri'!#REF!&gt;0,'Proje Bilgileri'!#REF!,"")</f>
        <v>#REF!</v>
      </c>
      <c r="D26" s="47"/>
      <c r="E26" s="47"/>
      <c r="F26" s="47"/>
      <c r="G26" s="47"/>
      <c r="H26" s="47"/>
      <c r="I26" s="48">
        <v>36543</v>
      </c>
      <c r="J26" s="69" t="str">
        <f t="shared" si="0"/>
        <v/>
      </c>
      <c r="K26" s="80" t="e">
        <f>IF('Proje Bilgileri'!#REF!&gt;0,AUcret,"")</f>
        <v>#REF!</v>
      </c>
      <c r="L26" s="81" t="e">
        <f>IF('Proje Bilgileri'!#REF!&gt;0,IF(PKodu=1512,IF(D26="X",2,IF(E26="X",2,IF(F26="X",IF(AND(I26&gt;0,J26&gt;=48),4,3),IF(G26="X",IF(AND(I26&gt;0,J26&gt;=48),4,3),IF(H26="X",7,0))))),IF(D26="X",3,IF(E26="X",4,IF(F26="X",IF(AND(I26&gt;0,J26&gt;=48),10,6),IF(G26="X",IF(AND(I26&gt;0,J26&gt;=48),10,6),IF(H26="X",12,0)))))),"")</f>
        <v>#REF!</v>
      </c>
      <c r="M26" s="80">
        <v>1000000</v>
      </c>
      <c r="N26" s="80" t="e">
        <f>IF('Proje Bilgileri'!#REF!&gt;0,#REF!,"")</f>
        <v>#REF!</v>
      </c>
      <c r="O26" s="82" t="e">
        <f>IF('Proje Bilgileri'!#REF!&gt;0,MIN(M26,N26),"")</f>
        <v>#REF!</v>
      </c>
      <c r="Q26" s="38"/>
    </row>
    <row r="27" spans="1:17" ht="18" customHeight="1" x14ac:dyDescent="0.25">
      <c r="A27" s="46">
        <v>19</v>
      </c>
      <c r="B27" s="72" t="e">
        <f>IF('Proje Bilgileri'!#REF!&gt;0,'Proje Bilgileri'!#REF!,"")</f>
        <v>#REF!</v>
      </c>
      <c r="C27" s="73" t="e">
        <f>IF('Proje Bilgileri'!#REF!&gt;0,'Proje Bilgileri'!#REF!,"")</f>
        <v>#REF!</v>
      </c>
      <c r="D27" s="47"/>
      <c r="E27" s="47"/>
      <c r="F27" s="47"/>
      <c r="G27" s="47"/>
      <c r="H27" s="47"/>
      <c r="I27" s="48">
        <v>36544</v>
      </c>
      <c r="J27" s="69" t="str">
        <f t="shared" si="0"/>
        <v/>
      </c>
      <c r="K27" s="80" t="e">
        <f>IF('Proje Bilgileri'!#REF!&gt;0,AUcret,"")</f>
        <v>#REF!</v>
      </c>
      <c r="L27" s="81" t="e">
        <f>IF('Proje Bilgileri'!#REF!&gt;0,IF(PKodu=1512,IF(D27="X",2,IF(E27="X",2,IF(F27="X",IF(AND(I27&gt;0,J27&gt;=48),4,3),IF(G27="X",IF(AND(I27&gt;0,J27&gt;=48),4,3),IF(H27="X",7,0))))),IF(D27="X",3,IF(E27="X",4,IF(F27="X",IF(AND(I27&gt;0,J27&gt;=48),10,6),IF(G27="X",IF(AND(I27&gt;0,J27&gt;=48),10,6),IF(H27="X",12,0)))))),"")</f>
        <v>#REF!</v>
      </c>
      <c r="M27" s="80">
        <v>1000000</v>
      </c>
      <c r="N27" s="80" t="e">
        <f>IF('Proje Bilgileri'!#REF!&gt;0,#REF!,"")</f>
        <v>#REF!</v>
      </c>
      <c r="O27" s="82" t="e">
        <f>IF('Proje Bilgileri'!#REF!&gt;0,MIN(M27,N27),"")</f>
        <v>#REF!</v>
      </c>
      <c r="Q27" s="38"/>
    </row>
    <row r="28" spans="1:17" ht="18" customHeight="1" thickBot="1" x14ac:dyDescent="0.3">
      <c r="A28" s="49">
        <v>20</v>
      </c>
      <c r="B28" s="74" t="e">
        <f>IF('Proje Bilgileri'!#REF!&gt;0,'Proje Bilgileri'!#REF!,"")</f>
        <v>#REF!</v>
      </c>
      <c r="C28" s="75" t="e">
        <f>IF('Proje Bilgileri'!#REF!&gt;0,'Proje Bilgileri'!#REF!,"")</f>
        <v>#REF!</v>
      </c>
      <c r="D28" s="50"/>
      <c r="E28" s="50"/>
      <c r="F28" s="50"/>
      <c r="G28" s="50"/>
      <c r="H28" s="50"/>
      <c r="I28" s="51">
        <v>36545</v>
      </c>
      <c r="J28" s="83" t="str">
        <f t="shared" si="0"/>
        <v/>
      </c>
      <c r="K28" s="84" t="e">
        <f>IF('Proje Bilgileri'!#REF!&gt;0,AUcret,"")</f>
        <v>#REF!</v>
      </c>
      <c r="L28" s="85" t="e">
        <f>IF('Proje Bilgileri'!#REF!&gt;0,IF(PKodu=1512,IF(D28="X",2,IF(E28="X",2,IF(F28="X",IF(AND(I28&gt;0,J28&gt;=48),4,3),IF(G28="X",IF(AND(I28&gt;0,J28&gt;=48),4,3),IF(H28="X",7,0))))),IF(D28="X",3,IF(E28="X",4,IF(F28="X",IF(AND(I28&gt;0,J28&gt;=48),10,6),IF(G28="X",IF(AND(I28&gt;0,J28&gt;=48),10,6),IF(H28="X",12,0)))))),"")</f>
        <v>#REF!</v>
      </c>
      <c r="M28" s="84">
        <v>1000000</v>
      </c>
      <c r="N28" s="84" t="e">
        <f>IF('Proje Bilgileri'!#REF!&gt;0,#REF!,"")</f>
        <v>#REF!</v>
      </c>
      <c r="O28" s="86" t="e">
        <f>IF('Proje Bilgileri'!#REF!&gt;0,MIN(M28,N28),"")</f>
        <v>#REF!</v>
      </c>
      <c r="Q28" s="5">
        <v>1</v>
      </c>
    </row>
    <row r="29" spans="1:17" x14ac:dyDescent="0.25">
      <c r="A29" t="s">
        <v>37</v>
      </c>
      <c r="Q29" s="38"/>
    </row>
    <row r="30" spans="1:17" x14ac:dyDescent="0.25">
      <c r="A30" t="s">
        <v>39</v>
      </c>
      <c r="Q30" s="38"/>
    </row>
    <row r="31" spans="1:17" x14ac:dyDescent="0.25">
      <c r="A31" t="s">
        <v>38</v>
      </c>
      <c r="Q31" s="38"/>
    </row>
    <row r="33" spans="1:14" x14ac:dyDescent="0.25">
      <c r="A33" s="1" t="s">
        <v>21</v>
      </c>
      <c r="B33" t="s">
        <v>22</v>
      </c>
      <c r="C33" s="37" t="s">
        <v>23</v>
      </c>
      <c r="D33" s="280" t="s">
        <v>25</v>
      </c>
      <c r="E33" s="280"/>
      <c r="F33" s="280"/>
      <c r="G33" s="280"/>
      <c r="H33" s="280"/>
      <c r="I33" s="280"/>
      <c r="K33" s="41"/>
      <c r="L33" s="41"/>
      <c r="M33" s="41"/>
      <c r="N33" s="41"/>
    </row>
    <row r="34" spans="1:14" x14ac:dyDescent="0.25">
      <c r="C34" s="37" t="s">
        <v>24</v>
      </c>
      <c r="D34" s="281"/>
      <c r="E34" s="281"/>
      <c r="F34" s="281"/>
      <c r="G34" s="281"/>
      <c r="H34" s="281"/>
      <c r="I34" s="281"/>
      <c r="K34" s="41"/>
      <c r="L34" s="41"/>
      <c r="M34" s="41"/>
      <c r="N34" s="41"/>
    </row>
  </sheetData>
  <sheetProtection algorithmName="SHA-512" hashValue="qpD1kUwZUidkYHYM0ZhxyPwqITt7sT6I/thllRwwYTU97aEm1OqVxb1RlqKql28HJEw++aWKrmWgIjdxciJU/g==" saltValue="1ZmeaGcKrGmIkEcLfxdYKw==" spinCount="100000" sheet="1" objects="1" scenarios="1"/>
  <mergeCells count="22">
    <mergeCell ref="A3:O3"/>
    <mergeCell ref="N7:N8"/>
    <mergeCell ref="A7:A8"/>
    <mergeCell ref="B7:B8"/>
    <mergeCell ref="C7:C8"/>
    <mergeCell ref="D7:H7"/>
    <mergeCell ref="A1:O1"/>
    <mergeCell ref="D33:I33"/>
    <mergeCell ref="D34:I34"/>
    <mergeCell ref="O7:O8"/>
    <mergeCell ref="A6:B6"/>
    <mergeCell ref="A4:B4"/>
    <mergeCell ref="A5:B5"/>
    <mergeCell ref="C4:O4"/>
    <mergeCell ref="C5:O5"/>
    <mergeCell ref="C6:O6"/>
    <mergeCell ref="I7:I8"/>
    <mergeCell ref="J7:J8"/>
    <mergeCell ref="A2:O2"/>
    <mergeCell ref="K7:K8"/>
    <mergeCell ref="L7:L8"/>
    <mergeCell ref="M7:M8"/>
  </mergeCells>
  <dataValidations count="1">
    <dataValidation type="list" allowBlank="1" showInputMessage="1" showErrorMessage="1" prompt="Mezuniyet durumuna göre X seçiniz._x000a_" sqref="D9:H28" xr:uid="{00000000-0002-0000-0400-000000000000}">
      <formula1>"X"</formula1>
    </dataValidation>
  </dataValidations>
  <pageMargins left="0.7" right="0.7" top="0.75" bottom="0.75" header="0.3" footer="0.3"/>
  <pageSetup paperSize="9" scale="70" orientation="landscape" r:id="rId1"/>
  <colBreaks count="1" manualBreakCount="1">
    <brk id="15"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14"/>
  <dimension ref="A1:U172"/>
  <sheetViews>
    <sheetView zoomScale="70" zoomScaleNormal="70" workbookViewId="0">
      <selection activeCell="B8" sqref="B8"/>
    </sheetView>
  </sheetViews>
  <sheetFormatPr defaultColWidth="8.875" defaultRowHeight="35.15" customHeight="1" x14ac:dyDescent="0.3"/>
  <cols>
    <col min="1" max="1" width="6.625" style="16" customWidth="1"/>
    <col min="2" max="2" width="15.125" style="16" customWidth="1"/>
    <col min="3" max="3" width="40.625" style="16" bestFit="1" customWidth="1"/>
    <col min="4" max="4" width="34.75" style="16" customWidth="1"/>
    <col min="5" max="5" width="28.75" style="16" customWidth="1"/>
    <col min="6" max="6" width="23.875" style="16" customWidth="1"/>
    <col min="7" max="7" width="36" style="16" customWidth="1"/>
    <col min="8" max="8" width="16.625" style="16" bestFit="1" customWidth="1"/>
    <col min="9" max="9" width="16.75" style="16" customWidth="1"/>
    <col min="10" max="10" width="30.75" style="16" customWidth="1"/>
    <col min="11" max="11" width="16.75" style="177" customWidth="1"/>
    <col min="12" max="12" width="16.75" style="26" customWidth="1"/>
    <col min="13" max="13" width="52" style="5" customWidth="1"/>
    <col min="14" max="14" width="8.875" style="16" hidden="1" customWidth="1"/>
    <col min="15" max="15" width="17.625" style="34" hidden="1" customWidth="1"/>
    <col min="16" max="21" width="8.875" style="16" hidden="1" customWidth="1"/>
    <col min="22" max="16384" width="8.875" style="16"/>
  </cols>
  <sheetData>
    <row r="1" spans="1:21" ht="35.15" customHeight="1" x14ac:dyDescent="0.3">
      <c r="A1" s="305" t="s">
        <v>46</v>
      </c>
      <c r="B1" s="305"/>
      <c r="C1" s="305"/>
      <c r="D1" s="305"/>
      <c r="E1" s="305"/>
      <c r="F1" s="305"/>
      <c r="G1" s="305"/>
      <c r="H1" s="305"/>
      <c r="I1" s="305"/>
      <c r="J1" s="305"/>
      <c r="K1" s="305"/>
      <c r="L1" s="305"/>
      <c r="M1" s="170"/>
      <c r="N1" s="32"/>
      <c r="O1" s="137"/>
      <c r="P1" s="32"/>
      <c r="Q1" s="67" t="str">
        <f>CONCATENATE("A1:L",SUM(P:P)*27)</f>
        <v>A1:L27</v>
      </c>
      <c r="R1" s="32"/>
      <c r="S1" s="32"/>
      <c r="T1" s="32"/>
      <c r="U1" s="67" t="s">
        <v>149</v>
      </c>
    </row>
    <row r="2" spans="1:21" ht="35.15" customHeight="1" x14ac:dyDescent="0.3">
      <c r="A2" s="308" t="str">
        <f>IF(YilDonem&lt;&gt;"",CONCATENATE(YilDonem,". döneme aittir."),"")</f>
        <v/>
      </c>
      <c r="B2" s="308"/>
      <c r="C2" s="308"/>
      <c r="D2" s="308"/>
      <c r="E2" s="308"/>
      <c r="F2" s="308"/>
      <c r="G2" s="308"/>
      <c r="H2" s="308"/>
      <c r="I2" s="308"/>
      <c r="J2" s="308"/>
      <c r="K2" s="308"/>
      <c r="L2" s="308"/>
      <c r="M2" s="170"/>
      <c r="N2" s="32"/>
      <c r="O2" s="137"/>
      <c r="P2" s="32"/>
      <c r="Q2" s="32"/>
      <c r="R2" s="32"/>
      <c r="S2" s="32"/>
      <c r="T2" s="32"/>
      <c r="U2" s="67" t="s">
        <v>150</v>
      </c>
    </row>
    <row r="3" spans="1:21" ht="35.15" customHeight="1" thickBot="1" x14ac:dyDescent="0.35">
      <c r="A3" s="313" t="s">
        <v>47</v>
      </c>
      <c r="B3" s="313"/>
      <c r="C3" s="313"/>
      <c r="D3" s="313"/>
      <c r="E3" s="313"/>
      <c r="F3" s="313"/>
      <c r="G3" s="313"/>
      <c r="H3" s="313"/>
      <c r="I3" s="313"/>
      <c r="J3" s="313"/>
      <c r="K3" s="313"/>
      <c r="L3" s="313"/>
      <c r="M3" s="170"/>
      <c r="N3" s="32"/>
      <c r="O3" s="137"/>
      <c r="P3" s="32"/>
      <c r="Q3" s="32"/>
      <c r="R3" s="32"/>
      <c r="S3" s="32"/>
      <c r="T3" s="32"/>
      <c r="U3" s="32"/>
    </row>
    <row r="4" spans="1:21" ht="35.15" customHeight="1" thickBot="1" x14ac:dyDescent="0.35">
      <c r="A4" s="306" t="s">
        <v>1</v>
      </c>
      <c r="B4" s="307"/>
      <c r="C4" s="306" t="str">
        <f>IF(ProjeNo&gt;0,ProjeNo,"")</f>
        <v/>
      </c>
      <c r="D4" s="314"/>
      <c r="E4" s="314"/>
      <c r="F4" s="314"/>
      <c r="G4" s="314"/>
      <c r="H4" s="314"/>
      <c r="I4" s="314"/>
      <c r="J4" s="314"/>
      <c r="K4" s="314"/>
      <c r="L4" s="307"/>
      <c r="M4" s="170"/>
      <c r="N4" s="32"/>
      <c r="O4" s="137"/>
      <c r="P4" s="32"/>
      <c r="Q4" s="32"/>
      <c r="R4" s="32"/>
      <c r="S4" s="32"/>
      <c r="T4" s="32"/>
      <c r="U4" s="32"/>
    </row>
    <row r="5" spans="1:21" ht="35.15" customHeight="1" thickBot="1" x14ac:dyDescent="0.35">
      <c r="A5" s="311" t="s">
        <v>7</v>
      </c>
      <c r="B5" s="312"/>
      <c r="C5" s="315" t="str">
        <f>IF(ProjeAdi&gt;0,ProjeAdi,"")</f>
        <v/>
      </c>
      <c r="D5" s="316"/>
      <c r="E5" s="316"/>
      <c r="F5" s="316"/>
      <c r="G5" s="316"/>
      <c r="H5" s="316"/>
      <c r="I5" s="316"/>
      <c r="J5" s="316"/>
      <c r="K5" s="316"/>
      <c r="L5" s="317"/>
      <c r="M5" s="170"/>
      <c r="N5" s="32"/>
      <c r="O5" s="137"/>
      <c r="P5" s="32"/>
      <c r="Q5" s="32"/>
      <c r="R5" s="32"/>
      <c r="S5" s="32"/>
      <c r="T5" s="32"/>
      <c r="U5" s="32"/>
    </row>
    <row r="6" spans="1:21" s="18" customFormat="1" ht="35.15" customHeight="1" thickBot="1" x14ac:dyDescent="0.35">
      <c r="A6" s="309" t="s">
        <v>5</v>
      </c>
      <c r="B6" s="309" t="s">
        <v>48</v>
      </c>
      <c r="C6" s="309" t="s">
        <v>102</v>
      </c>
      <c r="D6" s="309" t="s">
        <v>6</v>
      </c>
      <c r="E6" s="309" t="s">
        <v>77</v>
      </c>
      <c r="F6" s="309" t="s">
        <v>52</v>
      </c>
      <c r="G6" s="309" t="s">
        <v>53</v>
      </c>
      <c r="H6" s="309" t="s">
        <v>148</v>
      </c>
      <c r="I6" s="309" t="s">
        <v>49</v>
      </c>
      <c r="J6" s="309" t="s">
        <v>50</v>
      </c>
      <c r="K6" s="195" t="s">
        <v>51</v>
      </c>
      <c r="L6" s="196" t="s">
        <v>51</v>
      </c>
      <c r="M6" s="142"/>
      <c r="N6" s="130"/>
      <c r="O6" s="140"/>
      <c r="P6" s="130"/>
      <c r="Q6" s="130"/>
      <c r="R6" s="130"/>
      <c r="S6" s="130"/>
      <c r="T6" s="130"/>
      <c r="U6" s="130"/>
    </row>
    <row r="7" spans="1:21" ht="35.15" customHeight="1" thickBot="1" x14ac:dyDescent="0.35">
      <c r="A7" s="310"/>
      <c r="B7" s="310"/>
      <c r="C7" s="310"/>
      <c r="D7" s="310"/>
      <c r="E7" s="310"/>
      <c r="F7" s="310"/>
      <c r="G7" s="310"/>
      <c r="H7" s="310"/>
      <c r="I7" s="310"/>
      <c r="J7" s="310"/>
      <c r="K7" s="197" t="s">
        <v>139</v>
      </c>
      <c r="L7" s="198" t="s">
        <v>54</v>
      </c>
      <c r="M7" s="170"/>
      <c r="N7" s="32"/>
      <c r="O7" s="137"/>
      <c r="P7" s="32"/>
      <c r="Q7" s="32"/>
      <c r="R7" s="32"/>
      <c r="S7" s="32"/>
      <c r="T7" s="32"/>
      <c r="U7" s="32"/>
    </row>
    <row r="8" spans="1:21" ht="35.15" customHeight="1" x14ac:dyDescent="0.3">
      <c r="A8" s="200">
        <v>1</v>
      </c>
      <c r="B8" s="184"/>
      <c r="C8" s="105"/>
      <c r="D8" s="20"/>
      <c r="E8" s="20"/>
      <c r="F8" s="20"/>
      <c r="G8" s="20"/>
      <c r="H8" s="20"/>
      <c r="I8" s="21"/>
      <c r="J8" s="156"/>
      <c r="K8" s="172"/>
      <c r="L8" s="157"/>
      <c r="M8" s="171" t="str">
        <f t="shared" ref="M8:M22" si="0">IF(AND(COUNTA(B8:H8)&gt;0,N8=1),"Belge Tarihi ve Belge Numarası doldurulduktan sonra Ödenen Tutarlar doldurulabilir.","")</f>
        <v/>
      </c>
      <c r="N8" s="64">
        <f>IF(COUNTA(I8:J8)=2,0,1)</f>
        <v>1</v>
      </c>
      <c r="O8" s="169">
        <f>IF(N8=1,0,100000000)</f>
        <v>0</v>
      </c>
      <c r="P8" s="32"/>
      <c r="Q8" s="32"/>
      <c r="R8" s="32"/>
      <c r="S8" s="32"/>
      <c r="T8" s="32"/>
      <c r="U8" s="32"/>
    </row>
    <row r="9" spans="1:21" ht="35.15" customHeight="1" x14ac:dyDescent="0.3">
      <c r="A9" s="201">
        <v>2</v>
      </c>
      <c r="B9" s="185"/>
      <c r="C9" s="121"/>
      <c r="D9" s="7"/>
      <c r="E9" s="7"/>
      <c r="F9" s="7"/>
      <c r="G9" s="7"/>
      <c r="H9" s="7"/>
      <c r="I9" s="8"/>
      <c r="J9" s="22"/>
      <c r="K9" s="173"/>
      <c r="L9" s="98"/>
      <c r="M9" s="171" t="str">
        <f t="shared" si="0"/>
        <v/>
      </c>
      <c r="N9" s="64">
        <f t="shared" ref="N9:N22" si="1">IF(COUNTA(I9:J9)=2,0,1)</f>
        <v>1</v>
      </c>
      <c r="O9" s="169">
        <f t="shared" ref="O9:O22" si="2">IF(N9=1,0,100000000)</f>
        <v>0</v>
      </c>
      <c r="P9" s="32"/>
      <c r="Q9" s="32"/>
      <c r="R9" s="32"/>
      <c r="S9" s="32"/>
      <c r="T9" s="32"/>
      <c r="U9" s="32"/>
    </row>
    <row r="10" spans="1:21" ht="35.15" customHeight="1" x14ac:dyDescent="0.3">
      <c r="A10" s="201">
        <v>3</v>
      </c>
      <c r="B10" s="185"/>
      <c r="C10" s="121"/>
      <c r="D10" s="7"/>
      <c r="E10" s="7"/>
      <c r="F10" s="7"/>
      <c r="G10" s="7"/>
      <c r="H10" s="7"/>
      <c r="I10" s="8"/>
      <c r="J10" s="22"/>
      <c r="K10" s="173"/>
      <c r="L10" s="98"/>
      <c r="M10" s="171" t="str">
        <f t="shared" si="0"/>
        <v/>
      </c>
      <c r="N10" s="64">
        <f t="shared" si="1"/>
        <v>1</v>
      </c>
      <c r="O10" s="169">
        <f t="shared" si="2"/>
        <v>0</v>
      </c>
      <c r="P10" s="32"/>
      <c r="Q10" s="32"/>
      <c r="R10" s="32"/>
      <c r="S10" s="32"/>
      <c r="T10" s="32"/>
      <c r="U10" s="32"/>
    </row>
    <row r="11" spans="1:21" ht="35.15" customHeight="1" x14ac:dyDescent="0.3">
      <c r="A11" s="201">
        <v>4</v>
      </c>
      <c r="B11" s="185"/>
      <c r="C11" s="121"/>
      <c r="D11" s="7"/>
      <c r="E11" s="7"/>
      <c r="F11" s="7"/>
      <c r="G11" s="7"/>
      <c r="H11" s="7"/>
      <c r="I11" s="8"/>
      <c r="J11" s="22"/>
      <c r="K11" s="173"/>
      <c r="L11" s="98"/>
      <c r="M11" s="171" t="str">
        <f t="shared" si="0"/>
        <v/>
      </c>
      <c r="N11" s="64">
        <f t="shared" si="1"/>
        <v>1</v>
      </c>
      <c r="O11" s="169">
        <f t="shared" si="2"/>
        <v>0</v>
      </c>
      <c r="P11" s="32"/>
      <c r="Q11" s="32"/>
      <c r="R11" s="32"/>
      <c r="S11" s="32"/>
      <c r="T11" s="32"/>
      <c r="U11" s="32"/>
    </row>
    <row r="12" spans="1:21" ht="35.15" customHeight="1" x14ac:dyDescent="0.3">
      <c r="A12" s="201">
        <v>5</v>
      </c>
      <c r="B12" s="185"/>
      <c r="C12" s="121"/>
      <c r="D12" s="7"/>
      <c r="E12" s="7"/>
      <c r="F12" s="7"/>
      <c r="G12" s="7"/>
      <c r="H12" s="7"/>
      <c r="I12" s="8"/>
      <c r="J12" s="22"/>
      <c r="K12" s="173"/>
      <c r="L12" s="98"/>
      <c r="M12" s="171" t="str">
        <f t="shared" si="0"/>
        <v/>
      </c>
      <c r="N12" s="64">
        <f t="shared" si="1"/>
        <v>1</v>
      </c>
      <c r="O12" s="169">
        <f t="shared" si="2"/>
        <v>0</v>
      </c>
      <c r="P12" s="32"/>
      <c r="Q12" s="32"/>
      <c r="R12" s="32"/>
      <c r="S12" s="32"/>
      <c r="T12" s="32"/>
      <c r="U12" s="32"/>
    </row>
    <row r="13" spans="1:21" ht="35.15" customHeight="1" x14ac:dyDescent="0.3">
      <c r="A13" s="201">
        <v>6</v>
      </c>
      <c r="B13" s="185"/>
      <c r="C13" s="121"/>
      <c r="D13" s="7"/>
      <c r="E13" s="7"/>
      <c r="F13" s="7"/>
      <c r="G13" s="7"/>
      <c r="H13" s="7"/>
      <c r="I13" s="8"/>
      <c r="J13" s="22"/>
      <c r="K13" s="173"/>
      <c r="L13" s="98"/>
      <c r="M13" s="171" t="str">
        <f t="shared" si="0"/>
        <v/>
      </c>
      <c r="N13" s="64">
        <f t="shared" si="1"/>
        <v>1</v>
      </c>
      <c r="O13" s="169">
        <f t="shared" si="2"/>
        <v>0</v>
      </c>
      <c r="P13" s="32"/>
      <c r="Q13" s="32"/>
      <c r="R13" s="32"/>
      <c r="S13" s="32"/>
      <c r="T13" s="32"/>
      <c r="U13" s="32"/>
    </row>
    <row r="14" spans="1:21" ht="35.15" customHeight="1" x14ac:dyDescent="0.3">
      <c r="A14" s="201">
        <v>7</v>
      </c>
      <c r="B14" s="185"/>
      <c r="C14" s="121"/>
      <c r="D14" s="7"/>
      <c r="E14" s="7"/>
      <c r="F14" s="7"/>
      <c r="G14" s="7"/>
      <c r="H14" s="7"/>
      <c r="I14" s="8"/>
      <c r="J14" s="22"/>
      <c r="K14" s="173"/>
      <c r="L14" s="98"/>
      <c r="M14" s="171" t="str">
        <f t="shared" si="0"/>
        <v/>
      </c>
      <c r="N14" s="64">
        <f t="shared" si="1"/>
        <v>1</v>
      </c>
      <c r="O14" s="169">
        <f t="shared" si="2"/>
        <v>0</v>
      </c>
      <c r="P14" s="32"/>
      <c r="Q14" s="32"/>
      <c r="R14" s="32"/>
      <c r="S14" s="32"/>
      <c r="T14" s="32"/>
      <c r="U14" s="32"/>
    </row>
    <row r="15" spans="1:21" ht="35.15" customHeight="1" x14ac:dyDescent="0.3">
      <c r="A15" s="201">
        <v>8</v>
      </c>
      <c r="B15" s="185"/>
      <c r="C15" s="121"/>
      <c r="D15" s="7"/>
      <c r="E15" s="7"/>
      <c r="F15" s="7"/>
      <c r="G15" s="7"/>
      <c r="H15" s="7"/>
      <c r="I15" s="8"/>
      <c r="J15" s="22"/>
      <c r="K15" s="173"/>
      <c r="L15" s="98"/>
      <c r="M15" s="171" t="str">
        <f t="shared" si="0"/>
        <v/>
      </c>
      <c r="N15" s="64">
        <f t="shared" si="1"/>
        <v>1</v>
      </c>
      <c r="O15" s="169">
        <f t="shared" si="2"/>
        <v>0</v>
      </c>
      <c r="P15" s="32"/>
      <c r="Q15" s="32"/>
      <c r="R15" s="32"/>
      <c r="S15" s="32"/>
      <c r="T15" s="32"/>
      <c r="U15" s="32"/>
    </row>
    <row r="16" spans="1:21" ht="35.15" customHeight="1" x14ac:dyDescent="0.3">
      <c r="A16" s="201">
        <v>9</v>
      </c>
      <c r="B16" s="185"/>
      <c r="C16" s="121"/>
      <c r="D16" s="7"/>
      <c r="E16" s="7"/>
      <c r="F16" s="7"/>
      <c r="G16" s="7"/>
      <c r="H16" s="7"/>
      <c r="I16" s="8"/>
      <c r="J16" s="22"/>
      <c r="K16" s="173"/>
      <c r="L16" s="98"/>
      <c r="M16" s="171" t="str">
        <f t="shared" si="0"/>
        <v/>
      </c>
      <c r="N16" s="64">
        <f t="shared" si="1"/>
        <v>1</v>
      </c>
      <c r="O16" s="169">
        <f t="shared" si="2"/>
        <v>0</v>
      </c>
      <c r="P16" s="32"/>
      <c r="Q16" s="32"/>
      <c r="R16" s="32"/>
      <c r="S16" s="32"/>
      <c r="T16" s="32"/>
      <c r="U16" s="32"/>
    </row>
    <row r="17" spans="1:21" ht="35.15" customHeight="1" x14ac:dyDescent="0.3">
      <c r="A17" s="201">
        <v>10</v>
      </c>
      <c r="B17" s="185"/>
      <c r="C17" s="121"/>
      <c r="D17" s="7"/>
      <c r="E17" s="7"/>
      <c r="F17" s="7"/>
      <c r="G17" s="7"/>
      <c r="H17" s="7"/>
      <c r="I17" s="8"/>
      <c r="J17" s="22"/>
      <c r="K17" s="173"/>
      <c r="L17" s="98"/>
      <c r="M17" s="171" t="str">
        <f t="shared" si="0"/>
        <v/>
      </c>
      <c r="N17" s="64">
        <f t="shared" si="1"/>
        <v>1</v>
      </c>
      <c r="O17" s="169">
        <f t="shared" si="2"/>
        <v>0</v>
      </c>
      <c r="P17" s="32"/>
      <c r="Q17" s="32"/>
      <c r="R17" s="32"/>
      <c r="S17" s="32"/>
      <c r="T17" s="32"/>
      <c r="U17" s="32"/>
    </row>
    <row r="18" spans="1:21" ht="35.15" customHeight="1" x14ac:dyDescent="0.3">
      <c r="A18" s="201">
        <v>11</v>
      </c>
      <c r="B18" s="185"/>
      <c r="C18" s="121"/>
      <c r="D18" s="7"/>
      <c r="E18" s="7"/>
      <c r="F18" s="7"/>
      <c r="G18" s="7"/>
      <c r="H18" s="7"/>
      <c r="I18" s="8"/>
      <c r="J18" s="22"/>
      <c r="K18" s="173"/>
      <c r="L18" s="98"/>
      <c r="M18" s="171" t="str">
        <f t="shared" si="0"/>
        <v/>
      </c>
      <c r="N18" s="64">
        <f t="shared" si="1"/>
        <v>1</v>
      </c>
      <c r="O18" s="169">
        <f t="shared" si="2"/>
        <v>0</v>
      </c>
      <c r="P18" s="32"/>
      <c r="Q18" s="32"/>
      <c r="R18" s="32"/>
      <c r="S18" s="32"/>
      <c r="T18" s="32"/>
      <c r="U18" s="32"/>
    </row>
    <row r="19" spans="1:21" ht="35.15" customHeight="1" x14ac:dyDescent="0.3">
      <c r="A19" s="201">
        <v>12</v>
      </c>
      <c r="B19" s="185"/>
      <c r="C19" s="121"/>
      <c r="D19" s="7"/>
      <c r="E19" s="7"/>
      <c r="F19" s="7"/>
      <c r="G19" s="7"/>
      <c r="H19" s="7"/>
      <c r="I19" s="8"/>
      <c r="J19" s="22"/>
      <c r="K19" s="173"/>
      <c r="L19" s="98"/>
      <c r="M19" s="171" t="str">
        <f t="shared" si="0"/>
        <v/>
      </c>
      <c r="N19" s="64">
        <f t="shared" si="1"/>
        <v>1</v>
      </c>
      <c r="O19" s="169">
        <f t="shared" si="2"/>
        <v>0</v>
      </c>
      <c r="P19" s="32"/>
      <c r="Q19" s="32"/>
      <c r="R19" s="32"/>
      <c r="S19" s="32"/>
      <c r="T19" s="32"/>
      <c r="U19" s="32"/>
    </row>
    <row r="20" spans="1:21" ht="35.15" customHeight="1" x14ac:dyDescent="0.3">
      <c r="A20" s="201">
        <v>13</v>
      </c>
      <c r="B20" s="185"/>
      <c r="C20" s="121"/>
      <c r="D20" s="7"/>
      <c r="E20" s="7"/>
      <c r="F20" s="7"/>
      <c r="G20" s="7"/>
      <c r="H20" s="7"/>
      <c r="I20" s="8"/>
      <c r="J20" s="22"/>
      <c r="K20" s="173"/>
      <c r="L20" s="98"/>
      <c r="M20" s="171" t="str">
        <f t="shared" si="0"/>
        <v/>
      </c>
      <c r="N20" s="64">
        <f t="shared" si="1"/>
        <v>1</v>
      </c>
      <c r="O20" s="169">
        <f t="shared" si="2"/>
        <v>0</v>
      </c>
      <c r="P20" s="32"/>
      <c r="Q20" s="32"/>
      <c r="R20" s="32"/>
      <c r="S20" s="32"/>
      <c r="T20" s="32"/>
      <c r="U20" s="32"/>
    </row>
    <row r="21" spans="1:21" ht="35.15" customHeight="1" x14ac:dyDescent="0.3">
      <c r="A21" s="201">
        <v>14</v>
      </c>
      <c r="B21" s="185"/>
      <c r="C21" s="121"/>
      <c r="D21" s="7"/>
      <c r="E21" s="7"/>
      <c r="F21" s="7"/>
      <c r="G21" s="7"/>
      <c r="H21" s="7"/>
      <c r="I21" s="8"/>
      <c r="J21" s="22"/>
      <c r="K21" s="173"/>
      <c r="L21" s="98"/>
      <c r="M21" s="171" t="str">
        <f t="shared" si="0"/>
        <v/>
      </c>
      <c r="N21" s="64">
        <f t="shared" si="1"/>
        <v>1</v>
      </c>
      <c r="O21" s="169">
        <f t="shared" si="2"/>
        <v>0</v>
      </c>
      <c r="P21" s="32"/>
      <c r="Q21" s="32"/>
      <c r="R21" s="32"/>
      <c r="S21" s="32"/>
      <c r="T21" s="32"/>
      <c r="U21" s="32"/>
    </row>
    <row r="22" spans="1:21" ht="35.15" customHeight="1" thickBot="1" x14ac:dyDescent="0.35">
      <c r="A22" s="202">
        <v>15</v>
      </c>
      <c r="B22" s="186"/>
      <c r="C22" s="168"/>
      <c r="D22" s="24"/>
      <c r="E22" s="24"/>
      <c r="F22" s="24"/>
      <c r="G22" s="24"/>
      <c r="H22" s="24"/>
      <c r="I22" s="15"/>
      <c r="J22" s="25"/>
      <c r="K22" s="174"/>
      <c r="L22" s="99"/>
      <c r="M22" s="171" t="str">
        <f t="shared" si="0"/>
        <v/>
      </c>
      <c r="N22" s="64">
        <f t="shared" si="1"/>
        <v>1</v>
      </c>
      <c r="O22" s="169">
        <f t="shared" si="2"/>
        <v>0</v>
      </c>
      <c r="P22" s="67">
        <v>1</v>
      </c>
      <c r="Q22" s="32"/>
      <c r="R22" s="32"/>
      <c r="S22" s="32"/>
      <c r="T22" s="32"/>
      <c r="U22" s="32"/>
    </row>
    <row r="23" spans="1:21" ht="35.15" customHeight="1" thickBot="1" x14ac:dyDescent="0.35">
      <c r="A23" s="67" t="s">
        <v>151</v>
      </c>
      <c r="B23" s="32"/>
      <c r="C23" s="32"/>
      <c r="D23" s="32"/>
      <c r="E23" s="32"/>
      <c r="F23" s="32"/>
      <c r="G23" s="32"/>
      <c r="H23" s="32"/>
      <c r="I23" s="32"/>
      <c r="J23" s="199" t="s">
        <v>26</v>
      </c>
      <c r="K23" s="175">
        <f>SUM(K8:K22)</f>
        <v>0</v>
      </c>
      <c r="L23" s="91">
        <f>SUM(L8:L22)</f>
        <v>0</v>
      </c>
      <c r="M23" s="194"/>
      <c r="N23" s="32"/>
      <c r="O23" s="137"/>
      <c r="P23" s="32"/>
      <c r="Q23" s="32"/>
      <c r="R23" s="32"/>
      <c r="S23" s="32"/>
      <c r="T23" s="32"/>
      <c r="U23" s="32"/>
    </row>
    <row r="24" spans="1:21" ht="35.15" customHeight="1" x14ac:dyDescent="0.3">
      <c r="A24" s="67" t="s">
        <v>83</v>
      </c>
      <c r="B24" s="32"/>
      <c r="C24" s="32"/>
      <c r="D24" s="32"/>
      <c r="E24" s="32"/>
      <c r="F24" s="32"/>
      <c r="G24" s="32"/>
      <c r="H24" s="32"/>
      <c r="I24" s="32"/>
      <c r="J24" s="32"/>
      <c r="K24" s="176"/>
      <c r="L24" s="143"/>
      <c r="M24" s="194"/>
      <c r="N24" s="32"/>
      <c r="O24" s="137"/>
      <c r="P24" s="32"/>
      <c r="Q24" s="32"/>
      <c r="R24" s="32"/>
      <c r="S24" s="32"/>
      <c r="T24" s="32"/>
      <c r="U24" s="32"/>
    </row>
    <row r="25" spans="1:21" ht="35.15" customHeight="1" x14ac:dyDescent="0.3">
      <c r="A25" s="32"/>
      <c r="B25" s="32"/>
      <c r="C25" s="32"/>
      <c r="D25" s="32"/>
      <c r="E25" s="32"/>
      <c r="F25" s="32"/>
      <c r="G25" s="32"/>
      <c r="H25" s="32"/>
      <c r="I25" s="32"/>
      <c r="J25" s="32"/>
      <c r="K25" s="176"/>
      <c r="L25" s="143"/>
      <c r="M25" s="170"/>
      <c r="N25" s="32"/>
      <c r="O25" s="137"/>
      <c r="P25" s="32"/>
      <c r="Q25" s="32"/>
      <c r="R25" s="32"/>
      <c r="S25" s="32"/>
      <c r="T25" s="32"/>
      <c r="U25" s="32"/>
    </row>
    <row r="26" spans="1:21" ht="35.15" customHeight="1" x14ac:dyDescent="0.35">
      <c r="A26" s="32"/>
      <c r="B26" s="232" t="s">
        <v>21</v>
      </c>
      <c r="C26" s="226">
        <f ca="1">IF(imzatarihi&gt;0,imzatarihi,"")</f>
        <v>45653</v>
      </c>
      <c r="D26" s="234" t="s">
        <v>23</v>
      </c>
      <c r="E26" s="225" t="str">
        <f>IF(kurulusyetkilisi&gt;0,kurulusyetkilisi,"")</f>
        <v/>
      </c>
      <c r="G26" s="32"/>
      <c r="H26" s="32"/>
      <c r="I26" s="32"/>
      <c r="J26" s="32"/>
      <c r="K26" s="176"/>
      <c r="L26" s="143"/>
      <c r="M26" s="170"/>
      <c r="N26" s="32"/>
      <c r="O26" s="137"/>
      <c r="P26" s="32"/>
      <c r="Q26" s="32"/>
      <c r="R26" s="32"/>
      <c r="S26" s="32"/>
      <c r="T26" s="32"/>
      <c r="U26" s="32"/>
    </row>
    <row r="27" spans="1:21" ht="35.15" customHeight="1" x14ac:dyDescent="0.35">
      <c r="A27" s="32"/>
      <c r="B27" s="233"/>
      <c r="C27" s="233"/>
      <c r="D27" s="234" t="s">
        <v>24</v>
      </c>
      <c r="E27" s="233"/>
      <c r="G27" s="32"/>
      <c r="H27" s="32"/>
      <c r="I27" s="32"/>
      <c r="J27" s="32"/>
      <c r="K27" s="176"/>
      <c r="L27" s="143"/>
      <c r="M27" s="170"/>
      <c r="N27" s="32"/>
      <c r="O27" s="137"/>
      <c r="P27" s="32"/>
      <c r="Q27" s="32"/>
      <c r="R27" s="32"/>
      <c r="S27" s="32"/>
      <c r="T27" s="32"/>
      <c r="U27" s="32"/>
    </row>
    <row r="28" spans="1:21" ht="35.15" customHeight="1" x14ac:dyDescent="0.3">
      <c r="A28" s="305" t="s">
        <v>46</v>
      </c>
      <c r="B28" s="305"/>
      <c r="C28" s="305"/>
      <c r="D28" s="305"/>
      <c r="E28" s="305"/>
      <c r="F28" s="305"/>
      <c r="G28" s="305"/>
      <c r="H28" s="305"/>
      <c r="I28" s="305"/>
      <c r="J28" s="305"/>
      <c r="K28" s="305"/>
      <c r="L28" s="305"/>
      <c r="M28" s="170"/>
      <c r="N28" s="32"/>
      <c r="O28" s="137"/>
      <c r="P28" s="32"/>
      <c r="Q28" s="32"/>
      <c r="R28" s="32"/>
      <c r="S28" s="32"/>
      <c r="T28" s="32"/>
      <c r="U28" s="32"/>
    </row>
    <row r="29" spans="1:21" ht="35.15" customHeight="1" x14ac:dyDescent="0.3">
      <c r="A29" s="308" t="str">
        <f>IF(YilDonem&lt;&gt;"",CONCATENATE(YilDonem,". döneme aittir."),"")</f>
        <v/>
      </c>
      <c r="B29" s="308"/>
      <c r="C29" s="308"/>
      <c r="D29" s="308"/>
      <c r="E29" s="308"/>
      <c r="F29" s="308"/>
      <c r="G29" s="308"/>
      <c r="H29" s="308"/>
      <c r="I29" s="308"/>
      <c r="J29" s="308"/>
      <c r="K29" s="308"/>
      <c r="L29" s="308"/>
      <c r="M29" s="170"/>
      <c r="N29" s="32"/>
      <c r="O29" s="137"/>
      <c r="P29" s="32"/>
      <c r="Q29" s="32"/>
      <c r="R29" s="32"/>
      <c r="S29" s="32"/>
      <c r="T29" s="32"/>
      <c r="U29" s="32"/>
    </row>
    <row r="30" spans="1:21" ht="35.15" customHeight="1" thickBot="1" x14ac:dyDescent="0.35">
      <c r="A30" s="313" t="s">
        <v>47</v>
      </c>
      <c r="B30" s="313"/>
      <c r="C30" s="313"/>
      <c r="D30" s="313"/>
      <c r="E30" s="313"/>
      <c r="F30" s="313"/>
      <c r="G30" s="313"/>
      <c r="H30" s="313"/>
      <c r="I30" s="313"/>
      <c r="J30" s="313"/>
      <c r="K30" s="313"/>
      <c r="L30" s="313"/>
      <c r="M30" s="170"/>
      <c r="N30" s="32"/>
      <c r="O30" s="137"/>
      <c r="P30" s="32"/>
      <c r="Q30" s="32"/>
      <c r="R30" s="32"/>
      <c r="S30" s="32"/>
      <c r="T30" s="32"/>
      <c r="U30" s="32"/>
    </row>
    <row r="31" spans="1:21" ht="35.15" customHeight="1" thickBot="1" x14ac:dyDescent="0.35">
      <c r="A31" s="306" t="s">
        <v>1</v>
      </c>
      <c r="B31" s="307"/>
      <c r="C31" s="306" t="str">
        <f>IF(ProjeNo&gt;0,ProjeNo,"")</f>
        <v/>
      </c>
      <c r="D31" s="314"/>
      <c r="E31" s="314"/>
      <c r="F31" s="314"/>
      <c r="G31" s="314"/>
      <c r="H31" s="314"/>
      <c r="I31" s="314"/>
      <c r="J31" s="314"/>
      <c r="K31" s="314"/>
      <c r="L31" s="307"/>
      <c r="M31" s="170"/>
      <c r="N31" s="32"/>
      <c r="O31" s="137"/>
      <c r="P31" s="32"/>
      <c r="Q31" s="32"/>
      <c r="R31" s="32"/>
      <c r="S31" s="32"/>
      <c r="T31" s="32"/>
      <c r="U31" s="32"/>
    </row>
    <row r="32" spans="1:21" ht="35.15" customHeight="1" thickBot="1" x14ac:dyDescent="0.35">
      <c r="A32" s="311" t="s">
        <v>7</v>
      </c>
      <c r="B32" s="312"/>
      <c r="C32" s="315" t="str">
        <f>IF(ProjeAdi&gt;0,ProjeAdi,"")</f>
        <v/>
      </c>
      <c r="D32" s="316"/>
      <c r="E32" s="316"/>
      <c r="F32" s="316"/>
      <c r="G32" s="316"/>
      <c r="H32" s="316"/>
      <c r="I32" s="316"/>
      <c r="J32" s="316"/>
      <c r="K32" s="316"/>
      <c r="L32" s="317"/>
      <c r="M32" s="170"/>
      <c r="N32" s="32"/>
      <c r="O32" s="137"/>
      <c r="P32" s="32"/>
      <c r="Q32" s="32"/>
      <c r="R32" s="32"/>
      <c r="S32" s="32"/>
      <c r="T32" s="32"/>
      <c r="U32" s="32"/>
    </row>
    <row r="33" spans="1:21" s="18" customFormat="1" ht="35.15" customHeight="1" thickBot="1" x14ac:dyDescent="0.35">
      <c r="A33" s="309" t="s">
        <v>5</v>
      </c>
      <c r="B33" s="309" t="s">
        <v>48</v>
      </c>
      <c r="C33" s="309" t="s">
        <v>102</v>
      </c>
      <c r="D33" s="309" t="s">
        <v>6</v>
      </c>
      <c r="E33" s="309" t="s">
        <v>77</v>
      </c>
      <c r="F33" s="309" t="s">
        <v>52</v>
      </c>
      <c r="G33" s="309" t="s">
        <v>53</v>
      </c>
      <c r="H33" s="309" t="s">
        <v>148</v>
      </c>
      <c r="I33" s="309" t="s">
        <v>49</v>
      </c>
      <c r="J33" s="309" t="s">
        <v>50</v>
      </c>
      <c r="K33" s="195" t="s">
        <v>51</v>
      </c>
      <c r="L33" s="196" t="s">
        <v>51</v>
      </c>
      <c r="M33" s="142"/>
      <c r="N33" s="130"/>
      <c r="O33" s="140"/>
      <c r="P33" s="130"/>
      <c r="Q33" s="130"/>
      <c r="R33" s="130"/>
      <c r="S33" s="130"/>
      <c r="T33" s="130"/>
      <c r="U33" s="130"/>
    </row>
    <row r="34" spans="1:21" ht="35.15" customHeight="1" thickBot="1" x14ac:dyDescent="0.35">
      <c r="A34" s="318"/>
      <c r="B34" s="318"/>
      <c r="C34" s="318"/>
      <c r="D34" s="318"/>
      <c r="E34" s="318"/>
      <c r="F34" s="318"/>
      <c r="G34" s="318"/>
      <c r="H34" s="318"/>
      <c r="I34" s="318"/>
      <c r="J34" s="318"/>
      <c r="K34" s="195" t="s">
        <v>139</v>
      </c>
      <c r="L34" s="196" t="s">
        <v>54</v>
      </c>
      <c r="M34" s="170"/>
      <c r="N34" s="32"/>
      <c r="O34" s="137"/>
      <c r="P34" s="32"/>
      <c r="Q34" s="32"/>
      <c r="R34" s="32"/>
      <c r="S34" s="32"/>
      <c r="T34" s="32"/>
      <c r="U34" s="32"/>
    </row>
    <row r="35" spans="1:21" ht="35.15" customHeight="1" x14ac:dyDescent="0.3">
      <c r="A35" s="200">
        <v>16</v>
      </c>
      <c r="B35" s="19"/>
      <c r="C35" s="105"/>
      <c r="D35" s="20"/>
      <c r="E35" s="20"/>
      <c r="F35" s="20"/>
      <c r="G35" s="20"/>
      <c r="H35" s="20"/>
      <c r="I35" s="21"/>
      <c r="J35" s="156"/>
      <c r="K35" s="172"/>
      <c r="L35" s="157"/>
      <c r="M35" s="171" t="str">
        <f t="shared" ref="M35:M49" si="3">IF(AND(COUNTA(B35:H35)&gt;0,N35=1),"Belge Tarihi ve Belge Numarası doldurulduktan sonra Ödenen Tutarlar doldurulabilir.","")</f>
        <v/>
      </c>
      <c r="N35" s="64">
        <f>IF(COUNTA(I35:J35)=2,0,1)</f>
        <v>1</v>
      </c>
      <c r="O35" s="169">
        <f>IF(N35=1,0,100000000)</f>
        <v>0</v>
      </c>
      <c r="P35" s="32"/>
      <c r="Q35" s="32"/>
      <c r="R35" s="32"/>
      <c r="S35" s="32"/>
      <c r="T35" s="32"/>
      <c r="U35" s="32"/>
    </row>
    <row r="36" spans="1:21" ht="35.15" customHeight="1" x14ac:dyDescent="0.3">
      <c r="A36" s="201">
        <v>17</v>
      </c>
      <c r="B36" s="6"/>
      <c r="C36" s="121"/>
      <c r="D36" s="7"/>
      <c r="E36" s="7"/>
      <c r="F36" s="7"/>
      <c r="G36" s="7"/>
      <c r="H36" s="7"/>
      <c r="I36" s="8"/>
      <c r="J36" s="22"/>
      <c r="K36" s="173"/>
      <c r="L36" s="98"/>
      <c r="M36" s="171" t="str">
        <f t="shared" si="3"/>
        <v/>
      </c>
      <c r="N36" s="64">
        <f t="shared" ref="N36:N49" si="4">IF(COUNTA(I36:J36)=2,0,1)</f>
        <v>1</v>
      </c>
      <c r="O36" s="169">
        <f t="shared" ref="O36:O49" si="5">IF(N36=1,0,100000000)</f>
        <v>0</v>
      </c>
      <c r="P36" s="32"/>
      <c r="Q36" s="32"/>
      <c r="R36" s="32"/>
      <c r="S36" s="32"/>
      <c r="T36" s="32"/>
      <c r="U36" s="32"/>
    </row>
    <row r="37" spans="1:21" ht="35.15" customHeight="1" x14ac:dyDescent="0.3">
      <c r="A37" s="201">
        <v>18</v>
      </c>
      <c r="B37" s="6"/>
      <c r="C37" s="121"/>
      <c r="D37" s="7"/>
      <c r="E37" s="7"/>
      <c r="F37" s="7"/>
      <c r="G37" s="7"/>
      <c r="H37" s="7"/>
      <c r="I37" s="8"/>
      <c r="J37" s="22"/>
      <c r="K37" s="173"/>
      <c r="L37" s="98"/>
      <c r="M37" s="171" t="str">
        <f t="shared" si="3"/>
        <v/>
      </c>
      <c r="N37" s="64">
        <f t="shared" si="4"/>
        <v>1</v>
      </c>
      <c r="O37" s="169">
        <f t="shared" si="5"/>
        <v>0</v>
      </c>
      <c r="P37" s="32"/>
      <c r="Q37" s="32"/>
      <c r="R37" s="32"/>
      <c r="S37" s="32"/>
      <c r="T37" s="32"/>
      <c r="U37" s="32"/>
    </row>
    <row r="38" spans="1:21" ht="35.15" customHeight="1" x14ac:dyDescent="0.3">
      <c r="A38" s="201">
        <v>19</v>
      </c>
      <c r="B38" s="6"/>
      <c r="C38" s="121"/>
      <c r="D38" s="7"/>
      <c r="E38" s="7"/>
      <c r="F38" s="7"/>
      <c r="G38" s="7"/>
      <c r="H38" s="7"/>
      <c r="I38" s="8"/>
      <c r="J38" s="22"/>
      <c r="K38" s="173"/>
      <c r="L38" s="98"/>
      <c r="M38" s="171" t="str">
        <f t="shared" si="3"/>
        <v/>
      </c>
      <c r="N38" s="64">
        <f t="shared" si="4"/>
        <v>1</v>
      </c>
      <c r="O38" s="169">
        <f t="shared" si="5"/>
        <v>0</v>
      </c>
      <c r="P38" s="32"/>
      <c r="Q38" s="32"/>
      <c r="R38" s="32"/>
      <c r="S38" s="32"/>
      <c r="T38" s="32"/>
      <c r="U38" s="32"/>
    </row>
    <row r="39" spans="1:21" ht="35.15" customHeight="1" x14ac:dyDescent="0.3">
      <c r="A39" s="201">
        <v>20</v>
      </c>
      <c r="B39" s="6"/>
      <c r="C39" s="121"/>
      <c r="D39" s="7"/>
      <c r="E39" s="7"/>
      <c r="F39" s="7"/>
      <c r="G39" s="7"/>
      <c r="H39" s="7"/>
      <c r="I39" s="8"/>
      <c r="J39" s="22"/>
      <c r="K39" s="173"/>
      <c r="L39" s="98"/>
      <c r="M39" s="171" t="str">
        <f t="shared" si="3"/>
        <v/>
      </c>
      <c r="N39" s="64">
        <f t="shared" si="4"/>
        <v>1</v>
      </c>
      <c r="O39" s="169">
        <f t="shared" si="5"/>
        <v>0</v>
      </c>
      <c r="P39" s="32"/>
      <c r="Q39" s="32"/>
      <c r="R39" s="32"/>
      <c r="S39" s="32"/>
      <c r="T39" s="32"/>
      <c r="U39" s="32"/>
    </row>
    <row r="40" spans="1:21" ht="35.15" customHeight="1" x14ac:dyDescent="0.3">
      <c r="A40" s="201">
        <v>21</v>
      </c>
      <c r="B40" s="6"/>
      <c r="C40" s="121"/>
      <c r="D40" s="7"/>
      <c r="E40" s="7"/>
      <c r="F40" s="7"/>
      <c r="G40" s="7"/>
      <c r="H40" s="7"/>
      <c r="I40" s="8"/>
      <c r="J40" s="22"/>
      <c r="K40" s="173"/>
      <c r="L40" s="98"/>
      <c r="M40" s="171" t="str">
        <f t="shared" si="3"/>
        <v/>
      </c>
      <c r="N40" s="64">
        <f t="shared" si="4"/>
        <v>1</v>
      </c>
      <c r="O40" s="169">
        <f t="shared" si="5"/>
        <v>0</v>
      </c>
      <c r="P40" s="32"/>
      <c r="Q40" s="32"/>
      <c r="R40" s="32"/>
      <c r="S40" s="32"/>
      <c r="T40" s="32"/>
      <c r="U40" s="32"/>
    </row>
    <row r="41" spans="1:21" ht="35.15" customHeight="1" x14ac:dyDescent="0.3">
      <c r="A41" s="201">
        <v>22</v>
      </c>
      <c r="B41" s="6"/>
      <c r="C41" s="121"/>
      <c r="D41" s="7"/>
      <c r="E41" s="7"/>
      <c r="F41" s="7"/>
      <c r="G41" s="7"/>
      <c r="H41" s="7"/>
      <c r="I41" s="8"/>
      <c r="J41" s="22"/>
      <c r="K41" s="173"/>
      <c r="L41" s="98"/>
      <c r="M41" s="171" t="str">
        <f t="shared" si="3"/>
        <v/>
      </c>
      <c r="N41" s="64">
        <f t="shared" si="4"/>
        <v>1</v>
      </c>
      <c r="O41" s="169">
        <f t="shared" si="5"/>
        <v>0</v>
      </c>
      <c r="P41" s="32"/>
      <c r="Q41" s="32"/>
      <c r="R41" s="32"/>
      <c r="S41" s="32"/>
      <c r="T41" s="32"/>
      <c r="U41" s="32"/>
    </row>
    <row r="42" spans="1:21" ht="35.15" customHeight="1" x14ac:dyDescent="0.3">
      <c r="A42" s="201">
        <v>23</v>
      </c>
      <c r="B42" s="6"/>
      <c r="C42" s="121"/>
      <c r="D42" s="7"/>
      <c r="E42" s="7"/>
      <c r="F42" s="7"/>
      <c r="G42" s="7"/>
      <c r="H42" s="7"/>
      <c r="I42" s="8"/>
      <c r="J42" s="22"/>
      <c r="K42" s="173"/>
      <c r="L42" s="98"/>
      <c r="M42" s="171" t="str">
        <f t="shared" si="3"/>
        <v/>
      </c>
      <c r="N42" s="64">
        <f t="shared" si="4"/>
        <v>1</v>
      </c>
      <c r="O42" s="169">
        <f t="shared" si="5"/>
        <v>0</v>
      </c>
      <c r="P42" s="32"/>
      <c r="Q42" s="32"/>
      <c r="R42" s="32"/>
      <c r="S42" s="32"/>
      <c r="T42" s="32"/>
      <c r="U42" s="32"/>
    </row>
    <row r="43" spans="1:21" ht="35.15" customHeight="1" x14ac:dyDescent="0.3">
      <c r="A43" s="201">
        <v>24</v>
      </c>
      <c r="B43" s="6"/>
      <c r="C43" s="121"/>
      <c r="D43" s="7"/>
      <c r="E43" s="7"/>
      <c r="F43" s="7"/>
      <c r="G43" s="7"/>
      <c r="H43" s="7"/>
      <c r="I43" s="8"/>
      <c r="J43" s="22"/>
      <c r="K43" s="173"/>
      <c r="L43" s="98"/>
      <c r="M43" s="171" t="str">
        <f t="shared" si="3"/>
        <v/>
      </c>
      <c r="N43" s="64">
        <f t="shared" si="4"/>
        <v>1</v>
      </c>
      <c r="O43" s="169">
        <f t="shared" si="5"/>
        <v>0</v>
      </c>
      <c r="P43" s="32"/>
      <c r="Q43" s="32"/>
      <c r="R43" s="32"/>
      <c r="S43" s="32"/>
      <c r="T43" s="32"/>
      <c r="U43" s="32"/>
    </row>
    <row r="44" spans="1:21" ht="35.15" customHeight="1" x14ac:dyDescent="0.3">
      <c r="A44" s="201">
        <v>25</v>
      </c>
      <c r="B44" s="6"/>
      <c r="C44" s="121"/>
      <c r="D44" s="7"/>
      <c r="E44" s="7"/>
      <c r="F44" s="7"/>
      <c r="G44" s="7"/>
      <c r="H44" s="7"/>
      <c r="I44" s="8"/>
      <c r="J44" s="22"/>
      <c r="K44" s="173"/>
      <c r="L44" s="98"/>
      <c r="M44" s="171" t="str">
        <f t="shared" si="3"/>
        <v/>
      </c>
      <c r="N44" s="64">
        <f t="shared" si="4"/>
        <v>1</v>
      </c>
      <c r="O44" s="169">
        <f t="shared" si="5"/>
        <v>0</v>
      </c>
      <c r="P44" s="32"/>
      <c r="Q44" s="32"/>
      <c r="R44" s="32"/>
      <c r="S44" s="32"/>
      <c r="T44" s="32"/>
      <c r="U44" s="32"/>
    </row>
    <row r="45" spans="1:21" ht="35.15" customHeight="1" x14ac:dyDescent="0.3">
      <c r="A45" s="201">
        <v>26</v>
      </c>
      <c r="B45" s="6"/>
      <c r="C45" s="121"/>
      <c r="D45" s="7"/>
      <c r="E45" s="7"/>
      <c r="F45" s="7"/>
      <c r="G45" s="7"/>
      <c r="H45" s="7"/>
      <c r="I45" s="8"/>
      <c r="J45" s="22"/>
      <c r="K45" s="173"/>
      <c r="L45" s="98"/>
      <c r="M45" s="171" t="str">
        <f t="shared" si="3"/>
        <v/>
      </c>
      <c r="N45" s="64">
        <f t="shared" si="4"/>
        <v>1</v>
      </c>
      <c r="O45" s="169">
        <f t="shared" si="5"/>
        <v>0</v>
      </c>
      <c r="P45" s="32"/>
      <c r="Q45" s="32"/>
      <c r="R45" s="32"/>
      <c r="S45" s="32"/>
      <c r="T45" s="32"/>
      <c r="U45" s="32"/>
    </row>
    <row r="46" spans="1:21" ht="35.15" customHeight="1" x14ac:dyDescent="0.3">
      <c r="A46" s="201">
        <v>27</v>
      </c>
      <c r="B46" s="6"/>
      <c r="C46" s="121"/>
      <c r="D46" s="7"/>
      <c r="E46" s="7"/>
      <c r="F46" s="7"/>
      <c r="G46" s="7"/>
      <c r="H46" s="7"/>
      <c r="I46" s="8"/>
      <c r="J46" s="22"/>
      <c r="K46" s="173"/>
      <c r="L46" s="98"/>
      <c r="M46" s="171" t="str">
        <f t="shared" si="3"/>
        <v/>
      </c>
      <c r="N46" s="64">
        <f t="shared" si="4"/>
        <v>1</v>
      </c>
      <c r="O46" s="169">
        <f t="shared" si="5"/>
        <v>0</v>
      </c>
      <c r="P46" s="32"/>
      <c r="Q46" s="32"/>
      <c r="R46" s="32"/>
      <c r="S46" s="32"/>
      <c r="T46" s="32"/>
      <c r="U46" s="32"/>
    </row>
    <row r="47" spans="1:21" ht="35.15" customHeight="1" x14ac:dyDescent="0.3">
      <c r="A47" s="201">
        <v>28</v>
      </c>
      <c r="B47" s="6"/>
      <c r="C47" s="121"/>
      <c r="D47" s="7"/>
      <c r="E47" s="7"/>
      <c r="F47" s="7"/>
      <c r="G47" s="7"/>
      <c r="H47" s="7"/>
      <c r="I47" s="8"/>
      <c r="J47" s="22"/>
      <c r="K47" s="173"/>
      <c r="L47" s="98"/>
      <c r="M47" s="171" t="str">
        <f t="shared" si="3"/>
        <v/>
      </c>
      <c r="N47" s="64">
        <f t="shared" si="4"/>
        <v>1</v>
      </c>
      <c r="O47" s="169">
        <f t="shared" si="5"/>
        <v>0</v>
      </c>
      <c r="P47" s="32"/>
      <c r="Q47" s="32"/>
      <c r="R47" s="32"/>
      <c r="S47" s="32"/>
      <c r="T47" s="32"/>
      <c r="U47" s="32"/>
    </row>
    <row r="48" spans="1:21" ht="35.15" customHeight="1" x14ac:dyDescent="0.3">
      <c r="A48" s="201">
        <v>29</v>
      </c>
      <c r="B48" s="6"/>
      <c r="C48" s="121"/>
      <c r="D48" s="7"/>
      <c r="E48" s="7"/>
      <c r="F48" s="7"/>
      <c r="G48" s="7"/>
      <c r="H48" s="7"/>
      <c r="I48" s="8"/>
      <c r="J48" s="22"/>
      <c r="K48" s="173"/>
      <c r="L48" s="98"/>
      <c r="M48" s="171" t="str">
        <f t="shared" si="3"/>
        <v/>
      </c>
      <c r="N48" s="64">
        <f t="shared" si="4"/>
        <v>1</v>
      </c>
      <c r="O48" s="169">
        <f t="shared" si="5"/>
        <v>0</v>
      </c>
      <c r="P48" s="32"/>
      <c r="Q48" s="32"/>
      <c r="R48" s="32"/>
      <c r="S48" s="32"/>
      <c r="T48" s="32"/>
      <c r="U48" s="32"/>
    </row>
    <row r="49" spans="1:21" ht="35.15" customHeight="1" thickBot="1" x14ac:dyDescent="0.35">
      <c r="A49" s="202">
        <v>30</v>
      </c>
      <c r="B49" s="23"/>
      <c r="C49" s="168"/>
      <c r="D49" s="24"/>
      <c r="E49" s="24"/>
      <c r="F49" s="24"/>
      <c r="G49" s="24"/>
      <c r="H49" s="24"/>
      <c r="I49" s="15"/>
      <c r="J49" s="25"/>
      <c r="K49" s="174"/>
      <c r="L49" s="99"/>
      <c r="M49" s="171" t="str">
        <f t="shared" si="3"/>
        <v/>
      </c>
      <c r="N49" s="64">
        <f t="shared" si="4"/>
        <v>1</v>
      </c>
      <c r="O49" s="169">
        <f t="shared" si="5"/>
        <v>0</v>
      </c>
      <c r="P49" s="67">
        <f>IF(COUNTA(B35:L49)&gt;0,1,0)</f>
        <v>0</v>
      </c>
      <c r="Q49" s="32"/>
      <c r="R49" s="32"/>
      <c r="S49" s="32"/>
      <c r="T49" s="32"/>
      <c r="U49" s="32"/>
    </row>
    <row r="50" spans="1:21" ht="35.15" customHeight="1" thickBot="1" x14ac:dyDescent="0.35">
      <c r="A50" s="67" t="s">
        <v>151</v>
      </c>
      <c r="B50" s="32"/>
      <c r="C50" s="32"/>
      <c r="D50" s="32"/>
      <c r="E50" s="32"/>
      <c r="F50" s="32"/>
      <c r="G50" s="32"/>
      <c r="H50" s="32"/>
      <c r="I50" s="32"/>
      <c r="J50" s="199" t="s">
        <v>26</v>
      </c>
      <c r="K50" s="175">
        <f>SUM(K35:K49)+K23</f>
        <v>0</v>
      </c>
      <c r="L50" s="91">
        <f>SUM(L35:L49)+L23</f>
        <v>0</v>
      </c>
      <c r="M50" s="170"/>
      <c r="N50" s="32"/>
      <c r="O50" s="137"/>
      <c r="P50" s="32"/>
      <c r="Q50" s="32"/>
      <c r="R50" s="32"/>
      <c r="S50" s="32"/>
      <c r="T50" s="32"/>
      <c r="U50" s="32"/>
    </row>
    <row r="51" spans="1:21" ht="35.15" customHeight="1" x14ac:dyDescent="0.3">
      <c r="A51" s="67" t="s">
        <v>83</v>
      </c>
      <c r="B51" s="32"/>
      <c r="C51" s="32"/>
      <c r="D51" s="32"/>
      <c r="E51" s="32"/>
      <c r="F51" s="32"/>
      <c r="G51" s="32"/>
      <c r="H51" s="32"/>
      <c r="I51" s="32"/>
      <c r="J51" s="32"/>
      <c r="K51" s="176"/>
      <c r="L51" s="143"/>
      <c r="M51" s="170"/>
      <c r="N51" s="32"/>
      <c r="O51" s="137"/>
      <c r="P51" s="32"/>
      <c r="Q51" s="32"/>
      <c r="R51" s="32"/>
      <c r="S51" s="32"/>
      <c r="T51" s="32"/>
      <c r="U51" s="32"/>
    </row>
    <row r="52" spans="1:21" ht="35.15" customHeight="1" x14ac:dyDescent="0.3">
      <c r="A52" s="32"/>
      <c r="B52" s="32"/>
      <c r="C52" s="32"/>
      <c r="D52" s="32"/>
      <c r="E52" s="32"/>
      <c r="F52" s="32"/>
      <c r="G52" s="32"/>
      <c r="H52" s="32"/>
      <c r="I52" s="32"/>
      <c r="J52" s="32"/>
      <c r="K52" s="176"/>
      <c r="L52" s="143"/>
      <c r="M52" s="170"/>
      <c r="N52" s="32"/>
      <c r="O52" s="137"/>
      <c r="P52" s="32"/>
      <c r="Q52" s="32"/>
      <c r="R52" s="32"/>
      <c r="S52" s="32"/>
      <c r="T52" s="32"/>
      <c r="U52" s="32"/>
    </row>
    <row r="53" spans="1:21" ht="35.15" customHeight="1" x14ac:dyDescent="0.35">
      <c r="A53" s="32"/>
      <c r="B53" s="232" t="s">
        <v>21</v>
      </c>
      <c r="C53" s="226">
        <f ca="1">IF(imzatarihi&gt;0,imzatarihi,"")</f>
        <v>45653</v>
      </c>
      <c r="D53" s="234" t="s">
        <v>23</v>
      </c>
      <c r="E53" s="225" t="str">
        <f>IF(kurulusyetkilisi&gt;0,kurulusyetkilisi,"")</f>
        <v/>
      </c>
      <c r="F53" s="67"/>
      <c r="G53" s="32"/>
      <c r="H53" s="32"/>
      <c r="I53" s="32"/>
      <c r="J53" s="32"/>
      <c r="K53" s="176"/>
      <c r="L53" s="143"/>
      <c r="M53" s="170"/>
      <c r="N53" s="32"/>
      <c r="O53" s="137"/>
      <c r="P53" s="32"/>
      <c r="Q53" s="32"/>
      <c r="R53" s="32"/>
      <c r="S53" s="32"/>
      <c r="T53" s="32"/>
      <c r="U53" s="32"/>
    </row>
    <row r="54" spans="1:21" ht="35.15" customHeight="1" x14ac:dyDescent="0.35">
      <c r="A54" s="32"/>
      <c r="B54" s="233"/>
      <c r="C54" s="233"/>
      <c r="D54" s="234" t="s">
        <v>24</v>
      </c>
      <c r="E54" s="233"/>
      <c r="F54" s="32"/>
      <c r="G54" s="32"/>
      <c r="H54" s="32"/>
      <c r="I54" s="32"/>
      <c r="J54" s="32"/>
      <c r="K54" s="176"/>
      <c r="L54" s="143"/>
      <c r="M54" s="170"/>
      <c r="N54" s="32"/>
      <c r="O54" s="137"/>
      <c r="P54" s="32"/>
      <c r="Q54" s="32"/>
      <c r="R54" s="32"/>
      <c r="S54" s="32"/>
      <c r="T54" s="32"/>
      <c r="U54" s="32"/>
    </row>
    <row r="55" spans="1:21" ht="35.15" customHeight="1" x14ac:dyDescent="0.3">
      <c r="A55" s="305" t="s">
        <v>46</v>
      </c>
      <c r="B55" s="305"/>
      <c r="C55" s="305"/>
      <c r="D55" s="305"/>
      <c r="E55" s="305"/>
      <c r="F55" s="305"/>
      <c r="G55" s="305"/>
      <c r="H55" s="305"/>
      <c r="I55" s="305"/>
      <c r="J55" s="305"/>
      <c r="K55" s="305"/>
      <c r="L55" s="305"/>
      <c r="M55" s="170"/>
      <c r="N55" s="32"/>
      <c r="O55" s="137"/>
      <c r="P55" s="32"/>
      <c r="Q55" s="32"/>
      <c r="R55" s="32"/>
      <c r="S55" s="32"/>
      <c r="T55" s="32"/>
      <c r="U55" s="32"/>
    </row>
    <row r="56" spans="1:21" ht="35.15" customHeight="1" x14ac:dyDescent="0.3">
      <c r="A56" s="308" t="str">
        <f>IF(YilDonem&lt;&gt;"",CONCATENATE(YilDonem,". döneme aittir."),"")</f>
        <v/>
      </c>
      <c r="B56" s="308"/>
      <c r="C56" s="308"/>
      <c r="D56" s="308"/>
      <c r="E56" s="308"/>
      <c r="F56" s="308"/>
      <c r="G56" s="308"/>
      <c r="H56" s="308"/>
      <c r="I56" s="308"/>
      <c r="J56" s="308"/>
      <c r="K56" s="308"/>
      <c r="L56" s="308"/>
      <c r="M56" s="170"/>
      <c r="N56" s="32"/>
      <c r="O56" s="137"/>
      <c r="P56" s="32"/>
      <c r="Q56" s="32"/>
      <c r="R56" s="32"/>
      <c r="S56" s="32"/>
      <c r="T56" s="32"/>
      <c r="U56" s="32"/>
    </row>
    <row r="57" spans="1:21" ht="35.15" customHeight="1" thickBot="1" x14ac:dyDescent="0.35">
      <c r="A57" s="313" t="s">
        <v>47</v>
      </c>
      <c r="B57" s="313"/>
      <c r="C57" s="313"/>
      <c r="D57" s="313"/>
      <c r="E57" s="313"/>
      <c r="F57" s="313"/>
      <c r="G57" s="313"/>
      <c r="H57" s="313"/>
      <c r="I57" s="313"/>
      <c r="J57" s="313"/>
      <c r="K57" s="313"/>
      <c r="L57" s="313"/>
      <c r="M57" s="170"/>
      <c r="N57" s="32"/>
      <c r="O57" s="137"/>
      <c r="P57" s="32"/>
      <c r="Q57" s="32"/>
      <c r="R57" s="32"/>
      <c r="S57" s="32"/>
      <c r="T57" s="32"/>
      <c r="U57" s="32"/>
    </row>
    <row r="58" spans="1:21" ht="35.15" customHeight="1" thickBot="1" x14ac:dyDescent="0.35">
      <c r="A58" s="306" t="s">
        <v>1</v>
      </c>
      <c r="B58" s="307"/>
      <c r="C58" s="306" t="str">
        <f>IF(ProjeNo&gt;0,ProjeNo,"")</f>
        <v/>
      </c>
      <c r="D58" s="314"/>
      <c r="E58" s="314"/>
      <c r="F58" s="314"/>
      <c r="G58" s="314"/>
      <c r="H58" s="314"/>
      <c r="I58" s="314"/>
      <c r="J58" s="314"/>
      <c r="K58" s="314"/>
      <c r="L58" s="307"/>
      <c r="M58" s="170"/>
      <c r="N58" s="32"/>
      <c r="O58" s="137"/>
      <c r="P58" s="32"/>
      <c r="Q58" s="32"/>
      <c r="R58" s="32"/>
      <c r="S58" s="32"/>
      <c r="T58" s="32"/>
      <c r="U58" s="32"/>
    </row>
    <row r="59" spans="1:21" ht="35.15" customHeight="1" thickBot="1" x14ac:dyDescent="0.35">
      <c r="A59" s="311" t="s">
        <v>7</v>
      </c>
      <c r="B59" s="312"/>
      <c r="C59" s="315" t="str">
        <f>IF(ProjeAdi&gt;0,ProjeAdi,"")</f>
        <v/>
      </c>
      <c r="D59" s="316"/>
      <c r="E59" s="316"/>
      <c r="F59" s="316"/>
      <c r="G59" s="316"/>
      <c r="H59" s="316"/>
      <c r="I59" s="316"/>
      <c r="J59" s="316"/>
      <c r="K59" s="316"/>
      <c r="L59" s="317"/>
      <c r="M59" s="170"/>
      <c r="N59" s="32"/>
      <c r="O59" s="137"/>
      <c r="P59" s="32"/>
      <c r="Q59" s="32"/>
      <c r="R59" s="32"/>
      <c r="S59" s="32"/>
      <c r="T59" s="32"/>
      <c r="U59" s="32"/>
    </row>
    <row r="60" spans="1:21" s="18" customFormat="1" ht="35.15" customHeight="1" thickBot="1" x14ac:dyDescent="0.35">
      <c r="A60" s="309" t="s">
        <v>5</v>
      </c>
      <c r="B60" s="309" t="s">
        <v>48</v>
      </c>
      <c r="C60" s="309" t="s">
        <v>102</v>
      </c>
      <c r="D60" s="309" t="s">
        <v>6</v>
      </c>
      <c r="E60" s="309" t="s">
        <v>77</v>
      </c>
      <c r="F60" s="309" t="s">
        <v>52</v>
      </c>
      <c r="G60" s="309" t="s">
        <v>53</v>
      </c>
      <c r="H60" s="309" t="s">
        <v>148</v>
      </c>
      <c r="I60" s="309" t="s">
        <v>49</v>
      </c>
      <c r="J60" s="309" t="s">
        <v>50</v>
      </c>
      <c r="K60" s="195" t="s">
        <v>51</v>
      </c>
      <c r="L60" s="196" t="s">
        <v>51</v>
      </c>
      <c r="M60" s="142"/>
      <c r="N60" s="130"/>
      <c r="O60" s="140"/>
      <c r="P60" s="130"/>
      <c r="Q60" s="130"/>
      <c r="R60" s="130"/>
      <c r="S60" s="130"/>
      <c r="T60" s="130"/>
      <c r="U60" s="130"/>
    </row>
    <row r="61" spans="1:21" ht="35.15" customHeight="1" thickBot="1" x14ac:dyDescent="0.35">
      <c r="A61" s="318"/>
      <c r="B61" s="318"/>
      <c r="C61" s="318"/>
      <c r="D61" s="318"/>
      <c r="E61" s="318"/>
      <c r="F61" s="318"/>
      <c r="G61" s="318"/>
      <c r="H61" s="318"/>
      <c r="I61" s="318"/>
      <c r="J61" s="318"/>
      <c r="K61" s="195" t="s">
        <v>139</v>
      </c>
      <c r="L61" s="196" t="s">
        <v>54</v>
      </c>
      <c r="M61" s="170"/>
      <c r="N61" s="32"/>
      <c r="O61" s="137"/>
      <c r="P61" s="32"/>
      <c r="Q61" s="32"/>
      <c r="R61" s="32"/>
      <c r="S61" s="32"/>
      <c r="T61" s="32"/>
      <c r="U61" s="32"/>
    </row>
    <row r="62" spans="1:21" ht="35.15" customHeight="1" x14ac:dyDescent="0.3">
      <c r="A62" s="200">
        <v>31</v>
      </c>
      <c r="B62" s="19"/>
      <c r="C62" s="105"/>
      <c r="D62" s="20"/>
      <c r="E62" s="20"/>
      <c r="F62" s="20"/>
      <c r="G62" s="20"/>
      <c r="H62" s="20"/>
      <c r="I62" s="21"/>
      <c r="J62" s="156"/>
      <c r="K62" s="172"/>
      <c r="L62" s="157"/>
      <c r="M62" s="171" t="str">
        <f t="shared" ref="M62:M76" si="6">IF(AND(COUNTA(B62:H62)&gt;0,N62=1),"Belge Tarihi ve Belge Numarası doldurulduktan sonra Ödenen Tutarlar doldurulabilir.","")</f>
        <v/>
      </c>
      <c r="N62" s="64">
        <f>IF(COUNTA(I62:J62)=2,0,1)</f>
        <v>1</v>
      </c>
      <c r="O62" s="169">
        <f>IF(N62=1,0,100000000)</f>
        <v>0</v>
      </c>
      <c r="P62" s="32"/>
      <c r="Q62" s="32"/>
      <c r="R62" s="32"/>
      <c r="S62" s="32"/>
      <c r="T62" s="32"/>
      <c r="U62" s="32"/>
    </row>
    <row r="63" spans="1:21" ht="35.15" customHeight="1" x14ac:dyDescent="0.3">
      <c r="A63" s="201">
        <v>32</v>
      </c>
      <c r="B63" s="6"/>
      <c r="C63" s="121"/>
      <c r="D63" s="7"/>
      <c r="E63" s="7"/>
      <c r="F63" s="7"/>
      <c r="G63" s="7"/>
      <c r="H63" s="7"/>
      <c r="I63" s="8"/>
      <c r="J63" s="22"/>
      <c r="K63" s="173"/>
      <c r="L63" s="98"/>
      <c r="M63" s="171" t="str">
        <f t="shared" si="6"/>
        <v/>
      </c>
      <c r="N63" s="64">
        <f t="shared" ref="N63:N76" si="7">IF(COUNTA(I63:J63)=2,0,1)</f>
        <v>1</v>
      </c>
      <c r="O63" s="169">
        <f t="shared" ref="O63:O76" si="8">IF(N63=1,0,100000000)</f>
        <v>0</v>
      </c>
      <c r="P63" s="32"/>
      <c r="Q63" s="32"/>
      <c r="R63" s="32"/>
      <c r="S63" s="32"/>
      <c r="T63" s="32"/>
      <c r="U63" s="32"/>
    </row>
    <row r="64" spans="1:21" ht="35.15" customHeight="1" x14ac:dyDescent="0.3">
      <c r="A64" s="201">
        <v>33</v>
      </c>
      <c r="B64" s="6"/>
      <c r="C64" s="121"/>
      <c r="D64" s="7"/>
      <c r="E64" s="7"/>
      <c r="F64" s="7"/>
      <c r="G64" s="7"/>
      <c r="H64" s="7"/>
      <c r="I64" s="8"/>
      <c r="J64" s="22"/>
      <c r="K64" s="173"/>
      <c r="L64" s="98"/>
      <c r="M64" s="171" t="str">
        <f t="shared" si="6"/>
        <v/>
      </c>
      <c r="N64" s="64">
        <f t="shared" si="7"/>
        <v>1</v>
      </c>
      <c r="O64" s="169">
        <f t="shared" si="8"/>
        <v>0</v>
      </c>
      <c r="P64" s="32"/>
      <c r="Q64" s="32"/>
      <c r="R64" s="32"/>
      <c r="S64" s="32"/>
      <c r="T64" s="32"/>
      <c r="U64" s="32"/>
    </row>
    <row r="65" spans="1:21" ht="35.15" customHeight="1" x14ac:dyDescent="0.3">
      <c r="A65" s="201">
        <v>34</v>
      </c>
      <c r="B65" s="6"/>
      <c r="C65" s="121"/>
      <c r="D65" s="7"/>
      <c r="E65" s="7"/>
      <c r="F65" s="7"/>
      <c r="G65" s="7"/>
      <c r="H65" s="7"/>
      <c r="I65" s="8"/>
      <c r="J65" s="22"/>
      <c r="K65" s="173"/>
      <c r="L65" s="98"/>
      <c r="M65" s="171" t="str">
        <f t="shared" si="6"/>
        <v/>
      </c>
      <c r="N65" s="64">
        <f t="shared" si="7"/>
        <v>1</v>
      </c>
      <c r="O65" s="169">
        <f t="shared" si="8"/>
        <v>0</v>
      </c>
      <c r="P65" s="32"/>
      <c r="Q65" s="32"/>
      <c r="R65" s="32"/>
      <c r="S65" s="32"/>
      <c r="T65" s="32"/>
      <c r="U65" s="32"/>
    </row>
    <row r="66" spans="1:21" ht="35.15" customHeight="1" x14ac:dyDescent="0.3">
      <c r="A66" s="201">
        <v>35</v>
      </c>
      <c r="B66" s="6"/>
      <c r="C66" s="121"/>
      <c r="D66" s="7"/>
      <c r="E66" s="7"/>
      <c r="F66" s="7"/>
      <c r="G66" s="7"/>
      <c r="H66" s="7"/>
      <c r="I66" s="8"/>
      <c r="J66" s="22"/>
      <c r="K66" s="173"/>
      <c r="L66" s="98"/>
      <c r="M66" s="171" t="str">
        <f t="shared" si="6"/>
        <v/>
      </c>
      <c r="N66" s="64">
        <f t="shared" si="7"/>
        <v>1</v>
      </c>
      <c r="O66" s="169">
        <f t="shared" si="8"/>
        <v>0</v>
      </c>
      <c r="P66" s="32"/>
      <c r="Q66" s="32"/>
      <c r="R66" s="32"/>
      <c r="S66" s="32"/>
      <c r="T66" s="32"/>
      <c r="U66" s="32"/>
    </row>
    <row r="67" spans="1:21" ht="35.15" customHeight="1" x14ac:dyDescent="0.3">
      <c r="A67" s="201">
        <v>36</v>
      </c>
      <c r="B67" s="6"/>
      <c r="C67" s="121"/>
      <c r="D67" s="7"/>
      <c r="E67" s="7"/>
      <c r="F67" s="7"/>
      <c r="G67" s="7"/>
      <c r="H67" s="7"/>
      <c r="I67" s="8"/>
      <c r="J67" s="22"/>
      <c r="K67" s="173"/>
      <c r="L67" s="98"/>
      <c r="M67" s="171" t="str">
        <f t="shared" si="6"/>
        <v/>
      </c>
      <c r="N67" s="64">
        <f t="shared" si="7"/>
        <v>1</v>
      </c>
      <c r="O67" s="169">
        <f t="shared" si="8"/>
        <v>0</v>
      </c>
      <c r="P67" s="32"/>
      <c r="Q67" s="32"/>
      <c r="R67" s="32"/>
      <c r="S67" s="32"/>
      <c r="T67" s="32"/>
      <c r="U67" s="32"/>
    </row>
    <row r="68" spans="1:21" ht="35.15" customHeight="1" x14ac:dyDescent="0.3">
      <c r="A68" s="201">
        <v>37</v>
      </c>
      <c r="B68" s="6"/>
      <c r="C68" s="121"/>
      <c r="D68" s="7"/>
      <c r="E68" s="7"/>
      <c r="F68" s="7"/>
      <c r="G68" s="7"/>
      <c r="H68" s="7"/>
      <c r="I68" s="8"/>
      <c r="J68" s="22"/>
      <c r="K68" s="173"/>
      <c r="L68" s="98"/>
      <c r="M68" s="171" t="str">
        <f t="shared" si="6"/>
        <v/>
      </c>
      <c r="N68" s="64">
        <f t="shared" si="7"/>
        <v>1</v>
      </c>
      <c r="O68" s="169">
        <f t="shared" si="8"/>
        <v>0</v>
      </c>
      <c r="P68" s="32"/>
      <c r="Q68" s="32"/>
      <c r="R68" s="32"/>
      <c r="S68" s="32"/>
      <c r="T68" s="32"/>
      <c r="U68" s="32"/>
    </row>
    <row r="69" spans="1:21" ht="35.15" customHeight="1" x14ac:dyDescent="0.3">
      <c r="A69" s="201">
        <v>38</v>
      </c>
      <c r="B69" s="6"/>
      <c r="C69" s="121"/>
      <c r="D69" s="7"/>
      <c r="E69" s="7"/>
      <c r="F69" s="7"/>
      <c r="G69" s="7"/>
      <c r="H69" s="7"/>
      <c r="I69" s="8"/>
      <c r="J69" s="22"/>
      <c r="K69" s="173"/>
      <c r="L69" s="98"/>
      <c r="M69" s="171" t="str">
        <f t="shared" si="6"/>
        <v/>
      </c>
      <c r="N69" s="64">
        <f t="shared" si="7"/>
        <v>1</v>
      </c>
      <c r="O69" s="169">
        <f t="shared" si="8"/>
        <v>0</v>
      </c>
      <c r="P69" s="32"/>
      <c r="Q69" s="32"/>
      <c r="R69" s="32"/>
      <c r="S69" s="32"/>
      <c r="T69" s="32"/>
      <c r="U69" s="32"/>
    </row>
    <row r="70" spans="1:21" ht="35.15" customHeight="1" x14ac:dyDescent="0.3">
      <c r="A70" s="201">
        <v>39</v>
      </c>
      <c r="B70" s="6"/>
      <c r="C70" s="121"/>
      <c r="D70" s="7"/>
      <c r="E70" s="7"/>
      <c r="F70" s="7"/>
      <c r="G70" s="7"/>
      <c r="H70" s="7"/>
      <c r="I70" s="8"/>
      <c r="J70" s="22"/>
      <c r="K70" s="173"/>
      <c r="L70" s="98"/>
      <c r="M70" s="171" t="str">
        <f t="shared" si="6"/>
        <v/>
      </c>
      <c r="N70" s="64">
        <f t="shared" si="7"/>
        <v>1</v>
      </c>
      <c r="O70" s="169">
        <f t="shared" si="8"/>
        <v>0</v>
      </c>
      <c r="P70" s="32"/>
      <c r="Q70" s="32"/>
      <c r="R70" s="32"/>
      <c r="S70" s="32"/>
      <c r="T70" s="32"/>
      <c r="U70" s="32"/>
    </row>
    <row r="71" spans="1:21" ht="35.15" customHeight="1" x14ac:dyDescent="0.3">
      <c r="A71" s="201">
        <v>40</v>
      </c>
      <c r="B71" s="6"/>
      <c r="C71" s="121"/>
      <c r="D71" s="7"/>
      <c r="E71" s="7"/>
      <c r="F71" s="7"/>
      <c r="G71" s="7"/>
      <c r="H71" s="7"/>
      <c r="I71" s="8"/>
      <c r="J71" s="22"/>
      <c r="K71" s="173"/>
      <c r="L71" s="98"/>
      <c r="M71" s="171" t="str">
        <f t="shared" si="6"/>
        <v/>
      </c>
      <c r="N71" s="64">
        <f t="shared" si="7"/>
        <v>1</v>
      </c>
      <c r="O71" s="169">
        <f t="shared" si="8"/>
        <v>0</v>
      </c>
      <c r="P71" s="32"/>
      <c r="Q71" s="32"/>
      <c r="R71" s="32"/>
      <c r="S71" s="32"/>
      <c r="T71" s="32"/>
      <c r="U71" s="32"/>
    </row>
    <row r="72" spans="1:21" ht="35.15" customHeight="1" x14ac:dyDescent="0.3">
      <c r="A72" s="201">
        <v>41</v>
      </c>
      <c r="B72" s="6"/>
      <c r="C72" s="121"/>
      <c r="D72" s="7"/>
      <c r="E72" s="7"/>
      <c r="F72" s="7"/>
      <c r="G72" s="7"/>
      <c r="H72" s="7"/>
      <c r="I72" s="8"/>
      <c r="J72" s="22"/>
      <c r="K72" s="173"/>
      <c r="L72" s="98"/>
      <c r="M72" s="171" t="str">
        <f t="shared" si="6"/>
        <v/>
      </c>
      <c r="N72" s="64">
        <f t="shared" si="7"/>
        <v>1</v>
      </c>
      <c r="O72" s="169">
        <f t="shared" si="8"/>
        <v>0</v>
      </c>
      <c r="P72" s="32"/>
      <c r="Q72" s="32"/>
      <c r="R72" s="32"/>
      <c r="S72" s="32"/>
      <c r="T72" s="32"/>
      <c r="U72" s="32"/>
    </row>
    <row r="73" spans="1:21" ht="35.15" customHeight="1" x14ac:dyDescent="0.3">
      <c r="A73" s="201">
        <v>42</v>
      </c>
      <c r="B73" s="6"/>
      <c r="C73" s="121"/>
      <c r="D73" s="7"/>
      <c r="E73" s="7"/>
      <c r="F73" s="7"/>
      <c r="G73" s="7"/>
      <c r="H73" s="7"/>
      <c r="I73" s="8"/>
      <c r="J73" s="22"/>
      <c r="K73" s="173"/>
      <c r="L73" s="98"/>
      <c r="M73" s="171" t="str">
        <f t="shared" si="6"/>
        <v/>
      </c>
      <c r="N73" s="64">
        <f t="shared" si="7"/>
        <v>1</v>
      </c>
      <c r="O73" s="169">
        <f t="shared" si="8"/>
        <v>0</v>
      </c>
      <c r="P73" s="32"/>
      <c r="Q73" s="32"/>
      <c r="R73" s="32"/>
      <c r="S73" s="32"/>
      <c r="T73" s="32"/>
      <c r="U73" s="32"/>
    </row>
    <row r="74" spans="1:21" ht="35.15" customHeight="1" x14ac:dyDescent="0.3">
      <c r="A74" s="201">
        <v>43</v>
      </c>
      <c r="B74" s="6"/>
      <c r="C74" s="121"/>
      <c r="D74" s="7"/>
      <c r="E74" s="7"/>
      <c r="F74" s="7"/>
      <c r="G74" s="7"/>
      <c r="H74" s="7"/>
      <c r="I74" s="8"/>
      <c r="J74" s="22"/>
      <c r="K74" s="173"/>
      <c r="L74" s="98"/>
      <c r="M74" s="171" t="str">
        <f t="shared" si="6"/>
        <v/>
      </c>
      <c r="N74" s="64">
        <f t="shared" si="7"/>
        <v>1</v>
      </c>
      <c r="O74" s="169">
        <f t="shared" si="8"/>
        <v>0</v>
      </c>
      <c r="P74" s="32"/>
      <c r="Q74" s="32"/>
      <c r="R74" s="32"/>
      <c r="S74" s="32"/>
      <c r="T74" s="32"/>
      <c r="U74" s="32"/>
    </row>
    <row r="75" spans="1:21" ht="35.15" customHeight="1" x14ac:dyDescent="0.3">
      <c r="A75" s="201">
        <v>44</v>
      </c>
      <c r="B75" s="6"/>
      <c r="C75" s="121"/>
      <c r="D75" s="7"/>
      <c r="E75" s="7"/>
      <c r="F75" s="7"/>
      <c r="G75" s="7"/>
      <c r="H75" s="7"/>
      <c r="I75" s="8"/>
      <c r="J75" s="22"/>
      <c r="K75" s="173"/>
      <c r="L75" s="98"/>
      <c r="M75" s="171" t="str">
        <f t="shared" si="6"/>
        <v/>
      </c>
      <c r="N75" s="64">
        <f t="shared" si="7"/>
        <v>1</v>
      </c>
      <c r="O75" s="169">
        <f t="shared" si="8"/>
        <v>0</v>
      </c>
      <c r="P75" s="32"/>
      <c r="Q75" s="32"/>
      <c r="R75" s="32"/>
      <c r="S75" s="32"/>
      <c r="T75" s="32"/>
      <c r="U75" s="32"/>
    </row>
    <row r="76" spans="1:21" ht="35.15" customHeight="1" thickBot="1" x14ac:dyDescent="0.35">
      <c r="A76" s="202">
        <v>45</v>
      </c>
      <c r="B76" s="23"/>
      <c r="C76" s="168"/>
      <c r="D76" s="24"/>
      <c r="E76" s="24"/>
      <c r="F76" s="24"/>
      <c r="G76" s="24"/>
      <c r="H76" s="24"/>
      <c r="I76" s="15"/>
      <c r="J76" s="25"/>
      <c r="K76" s="174"/>
      <c r="L76" s="99"/>
      <c r="M76" s="171" t="str">
        <f t="shared" si="6"/>
        <v/>
      </c>
      <c r="N76" s="64">
        <f t="shared" si="7"/>
        <v>1</v>
      </c>
      <c r="O76" s="169">
        <f t="shared" si="8"/>
        <v>0</v>
      </c>
      <c r="P76" s="67">
        <f>IF(COUNTA(B62:L76)&gt;0,1,0)</f>
        <v>0</v>
      </c>
      <c r="Q76" s="32"/>
      <c r="R76" s="32"/>
      <c r="S76" s="32"/>
      <c r="T76" s="32"/>
      <c r="U76" s="32"/>
    </row>
    <row r="77" spans="1:21" ht="35.15" customHeight="1" thickBot="1" x14ac:dyDescent="0.35">
      <c r="A77" s="67" t="s">
        <v>151</v>
      </c>
      <c r="B77" s="32"/>
      <c r="C77" s="32"/>
      <c r="D77" s="32"/>
      <c r="E77" s="32"/>
      <c r="F77" s="32"/>
      <c r="G77" s="32"/>
      <c r="H77" s="32"/>
      <c r="I77" s="32"/>
      <c r="J77" s="199" t="s">
        <v>26</v>
      </c>
      <c r="K77" s="175">
        <f>SUM(K62:K76)+K50</f>
        <v>0</v>
      </c>
      <c r="L77" s="91">
        <f>SUM(L62:L76)+L50</f>
        <v>0</v>
      </c>
      <c r="M77" s="170"/>
      <c r="N77" s="32"/>
      <c r="O77" s="137"/>
      <c r="P77" s="32"/>
      <c r="Q77" s="32"/>
      <c r="R77" s="32"/>
      <c r="S77" s="32"/>
      <c r="T77" s="32"/>
      <c r="U77" s="32"/>
    </row>
    <row r="78" spans="1:21" ht="35.15" customHeight="1" x14ac:dyDescent="0.3">
      <c r="A78" s="67" t="s">
        <v>83</v>
      </c>
      <c r="B78" s="32"/>
      <c r="C78" s="32"/>
      <c r="D78" s="32"/>
      <c r="E78" s="32"/>
      <c r="F78" s="32"/>
      <c r="G78" s="32"/>
      <c r="H78" s="32"/>
      <c r="I78" s="32"/>
      <c r="J78" s="32"/>
      <c r="K78" s="176"/>
      <c r="L78" s="143"/>
      <c r="M78" s="170"/>
      <c r="N78" s="32"/>
      <c r="O78" s="137"/>
      <c r="P78" s="32"/>
      <c r="Q78" s="32"/>
      <c r="R78" s="32"/>
      <c r="S78" s="32"/>
      <c r="T78" s="32"/>
      <c r="U78" s="32"/>
    </row>
    <row r="79" spans="1:21" ht="35.15" customHeight="1" x14ac:dyDescent="0.3">
      <c r="A79" s="32"/>
      <c r="B79" s="32"/>
      <c r="C79" s="32"/>
      <c r="D79" s="32"/>
      <c r="E79" s="32"/>
      <c r="F79" s="32"/>
      <c r="G79" s="32"/>
      <c r="H79" s="32"/>
      <c r="I79" s="32"/>
      <c r="J79" s="32"/>
      <c r="K79" s="176"/>
      <c r="L79" s="143"/>
      <c r="M79" s="170"/>
      <c r="N79" s="32"/>
      <c r="O79" s="137"/>
      <c r="P79" s="32"/>
      <c r="Q79" s="32"/>
      <c r="R79" s="32"/>
      <c r="S79" s="32"/>
      <c r="T79" s="32"/>
      <c r="U79" s="32"/>
    </row>
    <row r="80" spans="1:21" ht="35.15" customHeight="1" x14ac:dyDescent="0.35">
      <c r="A80" s="32"/>
      <c r="B80" s="232" t="s">
        <v>21</v>
      </c>
      <c r="C80" s="226">
        <f ca="1">IF(imzatarihi&gt;0,imzatarihi,"")</f>
        <v>45653</v>
      </c>
      <c r="D80" s="234" t="s">
        <v>23</v>
      </c>
      <c r="E80" s="225" t="str">
        <f>IF(kurulusyetkilisi&gt;0,kurulusyetkilisi,"")</f>
        <v/>
      </c>
      <c r="F80" s="67"/>
      <c r="G80" s="32"/>
      <c r="H80" s="32"/>
      <c r="I80" s="32"/>
      <c r="J80" s="32"/>
      <c r="K80" s="176"/>
      <c r="L80" s="143"/>
      <c r="M80" s="170"/>
      <c r="N80" s="32"/>
      <c r="O80" s="137"/>
      <c r="P80" s="32"/>
      <c r="Q80" s="32"/>
      <c r="R80" s="32"/>
      <c r="S80" s="32"/>
      <c r="T80" s="32"/>
      <c r="U80" s="32"/>
    </row>
    <row r="81" spans="1:21" ht="35.15" customHeight="1" x14ac:dyDescent="0.35">
      <c r="A81" s="32"/>
      <c r="B81" s="233"/>
      <c r="C81" s="233"/>
      <c r="D81" s="234" t="s">
        <v>24</v>
      </c>
      <c r="E81" s="233"/>
      <c r="F81" s="32"/>
      <c r="G81" s="32"/>
      <c r="H81" s="32"/>
      <c r="I81" s="32"/>
      <c r="J81" s="32"/>
      <c r="K81" s="176"/>
      <c r="L81" s="143"/>
      <c r="M81" s="170"/>
      <c r="N81" s="32"/>
      <c r="O81" s="137"/>
      <c r="P81" s="32"/>
      <c r="Q81" s="32"/>
      <c r="R81" s="32"/>
      <c r="S81" s="32"/>
      <c r="T81" s="32"/>
      <c r="U81" s="32"/>
    </row>
    <row r="82" spans="1:21" ht="35.15" customHeight="1" x14ac:dyDescent="0.3">
      <c r="A82" s="305" t="s">
        <v>46</v>
      </c>
      <c r="B82" s="305"/>
      <c r="C82" s="305"/>
      <c r="D82" s="305"/>
      <c r="E82" s="305"/>
      <c r="F82" s="305"/>
      <c r="G82" s="305"/>
      <c r="H82" s="305"/>
      <c r="I82" s="305"/>
      <c r="J82" s="305"/>
      <c r="K82" s="305"/>
      <c r="L82" s="305"/>
      <c r="M82" s="170"/>
      <c r="N82" s="32"/>
      <c r="O82" s="137"/>
      <c r="P82" s="32"/>
      <c r="Q82" s="32"/>
      <c r="R82" s="32"/>
      <c r="S82" s="32"/>
      <c r="T82" s="32"/>
      <c r="U82" s="32"/>
    </row>
    <row r="83" spans="1:21" ht="35.15" customHeight="1" x14ac:dyDescent="0.3">
      <c r="A83" s="308" t="str">
        <f>IF(YilDonem&lt;&gt;"",CONCATENATE(YilDonem,". döneme aittir."),"")</f>
        <v/>
      </c>
      <c r="B83" s="308"/>
      <c r="C83" s="308"/>
      <c r="D83" s="308"/>
      <c r="E83" s="308"/>
      <c r="F83" s="308"/>
      <c r="G83" s="308"/>
      <c r="H83" s="308"/>
      <c r="I83" s="308"/>
      <c r="J83" s="308"/>
      <c r="K83" s="308"/>
      <c r="L83" s="308"/>
      <c r="M83" s="170"/>
      <c r="N83" s="32"/>
      <c r="O83" s="137"/>
      <c r="P83" s="32"/>
      <c r="Q83" s="32"/>
      <c r="R83" s="32"/>
      <c r="S83" s="32"/>
      <c r="T83" s="32"/>
      <c r="U83" s="32"/>
    </row>
    <row r="84" spans="1:21" ht="35.15" customHeight="1" thickBot="1" x14ac:dyDescent="0.35">
      <c r="A84" s="313" t="s">
        <v>47</v>
      </c>
      <c r="B84" s="313"/>
      <c r="C84" s="313"/>
      <c r="D84" s="313"/>
      <c r="E84" s="313"/>
      <c r="F84" s="313"/>
      <c r="G84" s="313"/>
      <c r="H84" s="313"/>
      <c r="I84" s="313"/>
      <c r="J84" s="313"/>
      <c r="K84" s="313"/>
      <c r="L84" s="313"/>
      <c r="M84" s="170"/>
      <c r="N84" s="32"/>
      <c r="O84" s="137"/>
      <c r="P84" s="32"/>
      <c r="Q84" s="32"/>
      <c r="R84" s="32"/>
      <c r="S84" s="32"/>
      <c r="T84" s="32"/>
      <c r="U84" s="32"/>
    </row>
    <row r="85" spans="1:21" ht="35.15" customHeight="1" thickBot="1" x14ac:dyDescent="0.35">
      <c r="A85" s="306" t="s">
        <v>1</v>
      </c>
      <c r="B85" s="307"/>
      <c r="C85" s="306" t="str">
        <f>IF(ProjeNo&gt;0,ProjeNo,"")</f>
        <v/>
      </c>
      <c r="D85" s="314"/>
      <c r="E85" s="314"/>
      <c r="F85" s="314"/>
      <c r="G85" s="314"/>
      <c r="H85" s="314"/>
      <c r="I85" s="314"/>
      <c r="J85" s="314"/>
      <c r="K85" s="314"/>
      <c r="L85" s="307"/>
      <c r="M85" s="170"/>
      <c r="N85" s="32"/>
      <c r="O85" s="137"/>
      <c r="P85" s="32"/>
      <c r="Q85" s="32"/>
      <c r="R85" s="32"/>
      <c r="S85" s="32"/>
      <c r="T85" s="32"/>
      <c r="U85" s="32"/>
    </row>
    <row r="86" spans="1:21" ht="35.15" customHeight="1" thickBot="1" x14ac:dyDescent="0.35">
      <c r="A86" s="311" t="s">
        <v>7</v>
      </c>
      <c r="B86" s="312"/>
      <c r="C86" s="315" t="str">
        <f>IF(ProjeAdi&gt;0,ProjeAdi,"")</f>
        <v/>
      </c>
      <c r="D86" s="316"/>
      <c r="E86" s="316"/>
      <c r="F86" s="316"/>
      <c r="G86" s="316"/>
      <c r="H86" s="316"/>
      <c r="I86" s="316"/>
      <c r="J86" s="316"/>
      <c r="K86" s="316"/>
      <c r="L86" s="317"/>
      <c r="M86" s="170"/>
      <c r="N86" s="32"/>
      <c r="O86" s="137"/>
      <c r="P86" s="32"/>
      <c r="Q86" s="32"/>
      <c r="R86" s="32"/>
      <c r="S86" s="32"/>
      <c r="T86" s="32"/>
      <c r="U86" s="32"/>
    </row>
    <row r="87" spans="1:21" s="18" customFormat="1" ht="35.15" customHeight="1" thickBot="1" x14ac:dyDescent="0.35">
      <c r="A87" s="309" t="s">
        <v>5</v>
      </c>
      <c r="B87" s="309" t="s">
        <v>48</v>
      </c>
      <c r="C87" s="309" t="s">
        <v>102</v>
      </c>
      <c r="D87" s="309" t="s">
        <v>6</v>
      </c>
      <c r="E87" s="309" t="s">
        <v>77</v>
      </c>
      <c r="F87" s="309" t="s">
        <v>52</v>
      </c>
      <c r="G87" s="309" t="s">
        <v>53</v>
      </c>
      <c r="H87" s="309" t="s">
        <v>148</v>
      </c>
      <c r="I87" s="309" t="s">
        <v>49</v>
      </c>
      <c r="J87" s="309" t="s">
        <v>50</v>
      </c>
      <c r="K87" s="195" t="s">
        <v>51</v>
      </c>
      <c r="L87" s="196" t="s">
        <v>51</v>
      </c>
      <c r="M87" s="142"/>
      <c r="N87" s="130"/>
      <c r="O87" s="140"/>
      <c r="P87" s="130"/>
      <c r="Q87" s="130"/>
      <c r="R87" s="130"/>
      <c r="S87" s="130"/>
      <c r="T87" s="130"/>
      <c r="U87" s="130"/>
    </row>
    <row r="88" spans="1:21" ht="35.15" customHeight="1" thickBot="1" x14ac:dyDescent="0.35">
      <c r="A88" s="318"/>
      <c r="B88" s="318"/>
      <c r="C88" s="318"/>
      <c r="D88" s="318"/>
      <c r="E88" s="318"/>
      <c r="F88" s="318"/>
      <c r="G88" s="318"/>
      <c r="H88" s="318"/>
      <c r="I88" s="318"/>
      <c r="J88" s="318"/>
      <c r="K88" s="195" t="s">
        <v>139</v>
      </c>
      <c r="L88" s="196" t="s">
        <v>54</v>
      </c>
      <c r="M88" s="170"/>
      <c r="N88" s="32"/>
      <c r="O88" s="137"/>
      <c r="P88" s="32"/>
      <c r="Q88" s="32"/>
      <c r="R88" s="32"/>
      <c r="S88" s="32"/>
      <c r="T88" s="32"/>
      <c r="U88" s="32"/>
    </row>
    <row r="89" spans="1:21" ht="35.15" customHeight="1" x14ac:dyDescent="0.3">
      <c r="A89" s="200">
        <v>46</v>
      </c>
      <c r="B89" s="19"/>
      <c r="C89" s="105"/>
      <c r="D89" s="20"/>
      <c r="E89" s="20"/>
      <c r="F89" s="20"/>
      <c r="G89" s="20"/>
      <c r="H89" s="20"/>
      <c r="I89" s="21"/>
      <c r="J89" s="156"/>
      <c r="K89" s="172"/>
      <c r="L89" s="157"/>
      <c r="M89" s="171" t="str">
        <f t="shared" ref="M89:M103" si="9">IF(AND(COUNTA(B89:H89)&gt;0,N89=1),"Belge Tarihi ve Belge Numarası doldurulduktan sonra Ödenen Tutarlar doldurulabilir.","")</f>
        <v/>
      </c>
      <c r="N89" s="64">
        <f>IF(COUNTA(I89:J89)=2,0,1)</f>
        <v>1</v>
      </c>
      <c r="O89" s="169">
        <f>IF(N89=1,0,100000000)</f>
        <v>0</v>
      </c>
      <c r="P89" s="32"/>
      <c r="Q89" s="32"/>
      <c r="R89" s="32"/>
      <c r="S89" s="32"/>
      <c r="T89" s="32"/>
      <c r="U89" s="32"/>
    </row>
    <row r="90" spans="1:21" ht="35.15" customHeight="1" x14ac:dyDescent="0.3">
      <c r="A90" s="201">
        <v>47</v>
      </c>
      <c r="B90" s="6"/>
      <c r="C90" s="121"/>
      <c r="D90" s="7"/>
      <c r="E90" s="7"/>
      <c r="F90" s="7"/>
      <c r="G90" s="7"/>
      <c r="H90" s="7"/>
      <c r="I90" s="8"/>
      <c r="J90" s="22"/>
      <c r="K90" s="173"/>
      <c r="L90" s="98"/>
      <c r="M90" s="171" t="str">
        <f t="shared" si="9"/>
        <v/>
      </c>
      <c r="N90" s="64">
        <f t="shared" ref="N90:N103" si="10">IF(COUNTA(I90:J90)=2,0,1)</f>
        <v>1</v>
      </c>
      <c r="O90" s="169">
        <f t="shared" ref="O90:O103" si="11">IF(N90=1,0,100000000)</f>
        <v>0</v>
      </c>
      <c r="P90" s="32"/>
      <c r="Q90" s="32"/>
      <c r="R90" s="32"/>
      <c r="S90" s="32"/>
      <c r="T90" s="32"/>
      <c r="U90" s="32"/>
    </row>
    <row r="91" spans="1:21" ht="35.15" customHeight="1" x14ac:dyDescent="0.3">
      <c r="A91" s="201">
        <v>48</v>
      </c>
      <c r="B91" s="6"/>
      <c r="C91" s="121"/>
      <c r="D91" s="7"/>
      <c r="E91" s="7"/>
      <c r="F91" s="7"/>
      <c r="G91" s="7"/>
      <c r="H91" s="7"/>
      <c r="I91" s="8"/>
      <c r="J91" s="22"/>
      <c r="K91" s="173"/>
      <c r="L91" s="98"/>
      <c r="M91" s="171" t="str">
        <f t="shared" si="9"/>
        <v/>
      </c>
      <c r="N91" s="64">
        <f t="shared" si="10"/>
        <v>1</v>
      </c>
      <c r="O91" s="169">
        <f t="shared" si="11"/>
        <v>0</v>
      </c>
      <c r="P91" s="32"/>
      <c r="Q91" s="32"/>
      <c r="R91" s="32"/>
      <c r="S91" s="32"/>
      <c r="T91" s="32"/>
      <c r="U91" s="32"/>
    </row>
    <row r="92" spans="1:21" ht="35.15" customHeight="1" x14ac:dyDescent="0.3">
      <c r="A92" s="201">
        <v>49</v>
      </c>
      <c r="B92" s="6"/>
      <c r="C92" s="121"/>
      <c r="D92" s="7"/>
      <c r="E92" s="7"/>
      <c r="F92" s="7"/>
      <c r="G92" s="7"/>
      <c r="H92" s="7"/>
      <c r="I92" s="8"/>
      <c r="J92" s="22"/>
      <c r="K92" s="173"/>
      <c r="L92" s="98"/>
      <c r="M92" s="171" t="str">
        <f t="shared" si="9"/>
        <v/>
      </c>
      <c r="N92" s="64">
        <f t="shared" si="10"/>
        <v>1</v>
      </c>
      <c r="O92" s="169">
        <f t="shared" si="11"/>
        <v>0</v>
      </c>
      <c r="P92" s="32"/>
      <c r="Q92" s="32"/>
      <c r="R92" s="32"/>
      <c r="S92" s="32"/>
      <c r="T92" s="32"/>
      <c r="U92" s="32"/>
    </row>
    <row r="93" spans="1:21" ht="35.15" customHeight="1" x14ac:dyDescent="0.3">
      <c r="A93" s="201">
        <v>50</v>
      </c>
      <c r="B93" s="6"/>
      <c r="C93" s="121"/>
      <c r="D93" s="7"/>
      <c r="E93" s="7"/>
      <c r="F93" s="7"/>
      <c r="G93" s="7"/>
      <c r="H93" s="7"/>
      <c r="I93" s="8"/>
      <c r="J93" s="22"/>
      <c r="K93" s="173"/>
      <c r="L93" s="98"/>
      <c r="M93" s="171" t="str">
        <f t="shared" si="9"/>
        <v/>
      </c>
      <c r="N93" s="64">
        <f t="shared" si="10"/>
        <v>1</v>
      </c>
      <c r="O93" s="169">
        <f t="shared" si="11"/>
        <v>0</v>
      </c>
      <c r="P93" s="32"/>
      <c r="Q93" s="32"/>
      <c r="R93" s="32"/>
      <c r="S93" s="32"/>
      <c r="T93" s="32"/>
      <c r="U93" s="32"/>
    </row>
    <row r="94" spans="1:21" ht="35.15" customHeight="1" x14ac:dyDescent="0.3">
      <c r="A94" s="201">
        <v>51</v>
      </c>
      <c r="B94" s="6"/>
      <c r="C94" s="121"/>
      <c r="D94" s="7"/>
      <c r="E94" s="7"/>
      <c r="F94" s="7"/>
      <c r="G94" s="7"/>
      <c r="H94" s="7"/>
      <c r="I94" s="8"/>
      <c r="J94" s="22"/>
      <c r="K94" s="173"/>
      <c r="L94" s="98"/>
      <c r="M94" s="171" t="str">
        <f t="shared" si="9"/>
        <v/>
      </c>
      <c r="N94" s="64">
        <f t="shared" si="10"/>
        <v>1</v>
      </c>
      <c r="O94" s="169">
        <f t="shared" si="11"/>
        <v>0</v>
      </c>
      <c r="P94" s="32"/>
      <c r="Q94" s="32"/>
      <c r="R94" s="32"/>
      <c r="S94" s="32"/>
      <c r="T94" s="32"/>
      <c r="U94" s="32"/>
    </row>
    <row r="95" spans="1:21" ht="35.15" customHeight="1" x14ac:dyDescent="0.3">
      <c r="A95" s="201">
        <v>52</v>
      </c>
      <c r="B95" s="6"/>
      <c r="C95" s="121"/>
      <c r="D95" s="7"/>
      <c r="E95" s="7"/>
      <c r="F95" s="7"/>
      <c r="G95" s="7"/>
      <c r="H95" s="7"/>
      <c r="I95" s="8"/>
      <c r="J95" s="22"/>
      <c r="K95" s="173"/>
      <c r="L95" s="98"/>
      <c r="M95" s="171" t="str">
        <f t="shared" si="9"/>
        <v/>
      </c>
      <c r="N95" s="64">
        <f t="shared" si="10"/>
        <v>1</v>
      </c>
      <c r="O95" s="169">
        <f t="shared" si="11"/>
        <v>0</v>
      </c>
      <c r="P95" s="32"/>
      <c r="Q95" s="32"/>
      <c r="R95" s="32"/>
      <c r="S95" s="32"/>
      <c r="T95" s="32"/>
      <c r="U95" s="32"/>
    </row>
    <row r="96" spans="1:21" ht="35.15" customHeight="1" x14ac:dyDescent="0.3">
      <c r="A96" s="201">
        <v>53</v>
      </c>
      <c r="B96" s="6"/>
      <c r="C96" s="121"/>
      <c r="D96" s="7"/>
      <c r="E96" s="7"/>
      <c r="F96" s="7"/>
      <c r="G96" s="7"/>
      <c r="H96" s="7"/>
      <c r="I96" s="8"/>
      <c r="J96" s="22"/>
      <c r="K96" s="173"/>
      <c r="L96" s="98"/>
      <c r="M96" s="171" t="str">
        <f t="shared" si="9"/>
        <v/>
      </c>
      <c r="N96" s="64">
        <f t="shared" si="10"/>
        <v>1</v>
      </c>
      <c r="O96" s="169">
        <f t="shared" si="11"/>
        <v>0</v>
      </c>
      <c r="P96" s="32"/>
      <c r="Q96" s="32"/>
      <c r="R96" s="32"/>
      <c r="S96" s="32"/>
      <c r="T96" s="32"/>
      <c r="U96" s="32"/>
    </row>
    <row r="97" spans="1:21" ht="35.15" customHeight="1" x14ac:dyDescent="0.3">
      <c r="A97" s="201">
        <v>54</v>
      </c>
      <c r="B97" s="6"/>
      <c r="C97" s="121"/>
      <c r="D97" s="7"/>
      <c r="E97" s="7"/>
      <c r="F97" s="7"/>
      <c r="G97" s="7"/>
      <c r="H97" s="7"/>
      <c r="I97" s="8"/>
      <c r="J97" s="22"/>
      <c r="K97" s="173"/>
      <c r="L97" s="98"/>
      <c r="M97" s="171" t="str">
        <f t="shared" si="9"/>
        <v/>
      </c>
      <c r="N97" s="64">
        <f t="shared" si="10"/>
        <v>1</v>
      </c>
      <c r="O97" s="169">
        <f t="shared" si="11"/>
        <v>0</v>
      </c>
      <c r="P97" s="32"/>
      <c r="Q97" s="32"/>
      <c r="R97" s="32"/>
      <c r="S97" s="32"/>
      <c r="T97" s="32"/>
      <c r="U97" s="32"/>
    </row>
    <row r="98" spans="1:21" ht="35.15" customHeight="1" x14ac:dyDescent="0.3">
      <c r="A98" s="201">
        <v>55</v>
      </c>
      <c r="B98" s="6"/>
      <c r="C98" s="121"/>
      <c r="D98" s="7"/>
      <c r="E98" s="7"/>
      <c r="F98" s="7"/>
      <c r="G98" s="7"/>
      <c r="H98" s="7"/>
      <c r="I98" s="8"/>
      <c r="J98" s="22"/>
      <c r="K98" s="173"/>
      <c r="L98" s="98"/>
      <c r="M98" s="171" t="str">
        <f t="shared" si="9"/>
        <v/>
      </c>
      <c r="N98" s="64">
        <f t="shared" si="10"/>
        <v>1</v>
      </c>
      <c r="O98" s="169">
        <f t="shared" si="11"/>
        <v>0</v>
      </c>
      <c r="P98" s="32"/>
      <c r="Q98" s="32"/>
      <c r="R98" s="32"/>
      <c r="S98" s="32"/>
      <c r="T98" s="32"/>
      <c r="U98" s="32"/>
    </row>
    <row r="99" spans="1:21" ht="35.15" customHeight="1" x14ac:dyDescent="0.3">
      <c r="A99" s="201">
        <v>56</v>
      </c>
      <c r="B99" s="6"/>
      <c r="C99" s="121"/>
      <c r="D99" s="7"/>
      <c r="E99" s="7"/>
      <c r="F99" s="7"/>
      <c r="G99" s="7"/>
      <c r="H99" s="7"/>
      <c r="I99" s="8"/>
      <c r="J99" s="22"/>
      <c r="K99" s="173"/>
      <c r="L99" s="98"/>
      <c r="M99" s="171" t="str">
        <f t="shared" si="9"/>
        <v/>
      </c>
      <c r="N99" s="64">
        <f t="shared" si="10"/>
        <v>1</v>
      </c>
      <c r="O99" s="169">
        <f t="shared" si="11"/>
        <v>0</v>
      </c>
      <c r="P99" s="32"/>
      <c r="Q99" s="32"/>
      <c r="R99" s="32"/>
      <c r="S99" s="32"/>
      <c r="T99" s="32"/>
      <c r="U99" s="32"/>
    </row>
    <row r="100" spans="1:21" ht="35.15" customHeight="1" x14ac:dyDescent="0.3">
      <c r="A100" s="201">
        <v>57</v>
      </c>
      <c r="B100" s="6"/>
      <c r="C100" s="121"/>
      <c r="D100" s="7"/>
      <c r="E100" s="7"/>
      <c r="F100" s="7"/>
      <c r="G100" s="7"/>
      <c r="H100" s="7"/>
      <c r="I100" s="8"/>
      <c r="J100" s="22"/>
      <c r="K100" s="173"/>
      <c r="L100" s="98"/>
      <c r="M100" s="171" t="str">
        <f t="shared" si="9"/>
        <v/>
      </c>
      <c r="N100" s="64">
        <f t="shared" si="10"/>
        <v>1</v>
      </c>
      <c r="O100" s="169">
        <f t="shared" si="11"/>
        <v>0</v>
      </c>
      <c r="P100" s="32"/>
      <c r="Q100" s="32"/>
      <c r="R100" s="32"/>
      <c r="S100" s="32"/>
      <c r="T100" s="32"/>
      <c r="U100" s="32"/>
    </row>
    <row r="101" spans="1:21" ht="35.15" customHeight="1" x14ac:dyDescent="0.3">
      <c r="A101" s="201">
        <v>58</v>
      </c>
      <c r="B101" s="6"/>
      <c r="C101" s="121"/>
      <c r="D101" s="7"/>
      <c r="E101" s="7"/>
      <c r="F101" s="7"/>
      <c r="G101" s="7"/>
      <c r="H101" s="7"/>
      <c r="I101" s="8"/>
      <c r="J101" s="22"/>
      <c r="K101" s="173"/>
      <c r="L101" s="98"/>
      <c r="M101" s="171" t="str">
        <f t="shared" si="9"/>
        <v/>
      </c>
      <c r="N101" s="64">
        <f t="shared" si="10"/>
        <v>1</v>
      </c>
      <c r="O101" s="169">
        <f t="shared" si="11"/>
        <v>0</v>
      </c>
      <c r="P101" s="32"/>
      <c r="Q101" s="32"/>
      <c r="R101" s="32"/>
      <c r="S101" s="32"/>
      <c r="T101" s="32"/>
      <c r="U101" s="32"/>
    </row>
    <row r="102" spans="1:21" ht="35.15" customHeight="1" x14ac:dyDescent="0.3">
      <c r="A102" s="201">
        <v>59</v>
      </c>
      <c r="B102" s="6"/>
      <c r="C102" s="121"/>
      <c r="D102" s="7"/>
      <c r="E102" s="7"/>
      <c r="F102" s="7"/>
      <c r="G102" s="7"/>
      <c r="H102" s="7"/>
      <c r="I102" s="8"/>
      <c r="J102" s="22"/>
      <c r="K102" s="173"/>
      <c r="L102" s="98"/>
      <c r="M102" s="171" t="str">
        <f t="shared" si="9"/>
        <v/>
      </c>
      <c r="N102" s="64">
        <f t="shared" si="10"/>
        <v>1</v>
      </c>
      <c r="O102" s="169">
        <f t="shared" si="11"/>
        <v>0</v>
      </c>
      <c r="P102" s="32"/>
      <c r="Q102" s="32"/>
      <c r="R102" s="32"/>
      <c r="S102" s="32"/>
      <c r="T102" s="32"/>
      <c r="U102" s="32"/>
    </row>
    <row r="103" spans="1:21" ht="35.15" customHeight="1" thickBot="1" x14ac:dyDescent="0.35">
      <c r="A103" s="202">
        <v>60</v>
      </c>
      <c r="B103" s="23"/>
      <c r="C103" s="168"/>
      <c r="D103" s="24"/>
      <c r="E103" s="24"/>
      <c r="F103" s="24"/>
      <c r="G103" s="24"/>
      <c r="H103" s="24"/>
      <c r="I103" s="15"/>
      <c r="J103" s="25"/>
      <c r="K103" s="174"/>
      <c r="L103" s="99"/>
      <c r="M103" s="171" t="str">
        <f t="shared" si="9"/>
        <v/>
      </c>
      <c r="N103" s="64">
        <f t="shared" si="10"/>
        <v>1</v>
      </c>
      <c r="O103" s="169">
        <f t="shared" si="11"/>
        <v>0</v>
      </c>
      <c r="P103" s="67">
        <f>IF(COUNTA(B89:L103)&gt;0,1,0)</f>
        <v>0</v>
      </c>
      <c r="Q103" s="32"/>
      <c r="R103" s="32"/>
      <c r="S103" s="32"/>
      <c r="T103" s="32"/>
      <c r="U103" s="32"/>
    </row>
    <row r="104" spans="1:21" ht="35.15" customHeight="1" thickBot="1" x14ac:dyDescent="0.35">
      <c r="A104" s="67" t="s">
        <v>151</v>
      </c>
      <c r="B104" s="32"/>
      <c r="C104" s="32"/>
      <c r="D104" s="32"/>
      <c r="E104" s="32"/>
      <c r="F104" s="32"/>
      <c r="G104" s="32"/>
      <c r="H104" s="32"/>
      <c r="I104" s="32"/>
      <c r="J104" s="199" t="s">
        <v>26</v>
      </c>
      <c r="K104" s="175">
        <f>SUM(K89:K103)+K77</f>
        <v>0</v>
      </c>
      <c r="L104" s="91">
        <f>SUM(L89:L103)+L77</f>
        <v>0</v>
      </c>
      <c r="M104" s="170"/>
      <c r="N104" s="32"/>
      <c r="O104" s="137"/>
      <c r="P104" s="32"/>
      <c r="Q104" s="32"/>
      <c r="R104" s="32"/>
      <c r="S104" s="32"/>
      <c r="T104" s="32"/>
      <c r="U104" s="32"/>
    </row>
    <row r="105" spans="1:21" ht="35.15" customHeight="1" x14ac:dyDescent="0.3">
      <c r="A105" s="67" t="s">
        <v>83</v>
      </c>
      <c r="B105" s="32"/>
      <c r="C105" s="32"/>
      <c r="D105" s="32"/>
      <c r="E105" s="32"/>
      <c r="F105" s="32"/>
      <c r="G105" s="32"/>
      <c r="H105" s="32"/>
      <c r="I105" s="32"/>
      <c r="J105" s="32"/>
      <c r="K105" s="176"/>
      <c r="L105" s="143"/>
      <c r="M105" s="170"/>
      <c r="N105" s="32"/>
      <c r="O105" s="137"/>
      <c r="P105" s="32"/>
      <c r="Q105" s="32"/>
      <c r="R105" s="32"/>
      <c r="S105" s="32"/>
      <c r="T105" s="32"/>
      <c r="U105" s="32"/>
    </row>
    <row r="106" spans="1:21" ht="35.15" customHeight="1" x14ac:dyDescent="0.3">
      <c r="A106" s="32"/>
      <c r="B106" s="32"/>
      <c r="C106" s="32"/>
      <c r="D106" s="32"/>
      <c r="E106" s="32"/>
      <c r="F106" s="32"/>
      <c r="G106" s="32"/>
      <c r="H106" s="32"/>
      <c r="I106" s="32"/>
      <c r="J106" s="32"/>
      <c r="K106" s="176"/>
      <c r="L106" s="143"/>
      <c r="M106" s="170"/>
      <c r="N106" s="32"/>
      <c r="O106" s="137"/>
      <c r="P106" s="32"/>
      <c r="Q106" s="32"/>
      <c r="R106" s="32"/>
      <c r="S106" s="32"/>
      <c r="T106" s="32"/>
      <c r="U106" s="32"/>
    </row>
    <row r="107" spans="1:21" ht="35.15" customHeight="1" x14ac:dyDescent="0.35">
      <c r="A107" s="32"/>
      <c r="B107" s="232" t="s">
        <v>21</v>
      </c>
      <c r="C107" s="226">
        <f ca="1">IF(imzatarihi&gt;0,imzatarihi,"")</f>
        <v>45653</v>
      </c>
      <c r="D107" s="234" t="s">
        <v>23</v>
      </c>
      <c r="E107" s="225" t="str">
        <f>IF(kurulusyetkilisi&gt;0,kurulusyetkilisi,"")</f>
        <v/>
      </c>
      <c r="F107" s="67"/>
      <c r="G107" s="32"/>
      <c r="H107" s="32"/>
      <c r="I107" s="32"/>
      <c r="J107" s="32"/>
      <c r="K107" s="176"/>
      <c r="L107" s="143"/>
      <c r="M107" s="170"/>
      <c r="N107" s="32"/>
      <c r="O107" s="137"/>
      <c r="P107" s="32"/>
      <c r="Q107" s="32"/>
      <c r="R107" s="32"/>
      <c r="S107" s="32"/>
      <c r="T107" s="32"/>
      <c r="U107" s="32"/>
    </row>
    <row r="108" spans="1:21" ht="35.15" customHeight="1" x14ac:dyDescent="0.35">
      <c r="A108" s="32"/>
      <c r="B108" s="233"/>
      <c r="C108" s="233"/>
      <c r="D108" s="234" t="s">
        <v>24</v>
      </c>
      <c r="E108" s="233"/>
      <c r="F108" s="32"/>
      <c r="G108" s="32"/>
      <c r="H108" s="32"/>
      <c r="I108" s="32"/>
      <c r="J108" s="32"/>
      <c r="K108" s="176"/>
      <c r="L108" s="143"/>
      <c r="M108" s="170"/>
      <c r="N108" s="32"/>
      <c r="O108" s="137"/>
      <c r="P108" s="32"/>
      <c r="Q108" s="32"/>
      <c r="R108" s="32"/>
      <c r="S108" s="32"/>
      <c r="T108" s="32"/>
      <c r="U108" s="32"/>
    </row>
    <row r="109" spans="1:21" ht="35.15" customHeight="1" x14ac:dyDescent="0.3">
      <c r="A109" s="305" t="s">
        <v>46</v>
      </c>
      <c r="B109" s="305"/>
      <c r="C109" s="305"/>
      <c r="D109" s="305"/>
      <c r="E109" s="305"/>
      <c r="F109" s="305"/>
      <c r="G109" s="305"/>
      <c r="H109" s="305"/>
      <c r="I109" s="305"/>
      <c r="J109" s="305"/>
      <c r="K109" s="305"/>
      <c r="L109" s="305"/>
      <c r="M109" s="170"/>
      <c r="N109" s="32"/>
      <c r="O109" s="137"/>
      <c r="P109" s="32"/>
      <c r="Q109" s="32"/>
      <c r="R109" s="32"/>
      <c r="S109" s="32"/>
      <c r="T109" s="32"/>
      <c r="U109" s="32"/>
    </row>
    <row r="110" spans="1:21" ht="35.15" customHeight="1" x14ac:dyDescent="0.3">
      <c r="A110" s="308" t="str">
        <f>IF(YilDonem&lt;&gt;"",CONCATENATE(YilDonem,". döneme aittir."),"")</f>
        <v/>
      </c>
      <c r="B110" s="308"/>
      <c r="C110" s="308"/>
      <c r="D110" s="308"/>
      <c r="E110" s="308"/>
      <c r="F110" s="308"/>
      <c r="G110" s="308"/>
      <c r="H110" s="308"/>
      <c r="I110" s="308"/>
      <c r="J110" s="308"/>
      <c r="K110" s="308"/>
      <c r="L110" s="308"/>
      <c r="M110" s="170"/>
      <c r="N110" s="32"/>
      <c r="O110" s="137"/>
      <c r="P110" s="32"/>
      <c r="Q110" s="32"/>
      <c r="R110" s="32"/>
      <c r="S110" s="32"/>
      <c r="T110" s="32"/>
      <c r="U110" s="32"/>
    </row>
    <row r="111" spans="1:21" ht="35.15" customHeight="1" thickBot="1" x14ac:dyDescent="0.35">
      <c r="A111" s="313" t="s">
        <v>47</v>
      </c>
      <c r="B111" s="313"/>
      <c r="C111" s="313"/>
      <c r="D111" s="313"/>
      <c r="E111" s="313"/>
      <c r="F111" s="313"/>
      <c r="G111" s="313"/>
      <c r="H111" s="313"/>
      <c r="I111" s="313"/>
      <c r="J111" s="313"/>
      <c r="K111" s="313"/>
      <c r="L111" s="313"/>
      <c r="M111" s="170"/>
      <c r="N111" s="32"/>
      <c r="O111" s="137"/>
      <c r="P111" s="32"/>
      <c r="Q111" s="32"/>
      <c r="R111" s="32"/>
      <c r="S111" s="32"/>
      <c r="T111" s="32"/>
      <c r="U111" s="32"/>
    </row>
    <row r="112" spans="1:21" ht="35.15" customHeight="1" thickBot="1" x14ac:dyDescent="0.35">
      <c r="A112" s="306" t="s">
        <v>1</v>
      </c>
      <c r="B112" s="307"/>
      <c r="C112" s="306" t="str">
        <f>IF(ProjeNo&gt;0,ProjeNo,"")</f>
        <v/>
      </c>
      <c r="D112" s="314"/>
      <c r="E112" s="314"/>
      <c r="F112" s="314"/>
      <c r="G112" s="314"/>
      <c r="H112" s="314"/>
      <c r="I112" s="314"/>
      <c r="J112" s="314"/>
      <c r="K112" s="314"/>
      <c r="L112" s="307"/>
      <c r="M112" s="170"/>
      <c r="N112" s="32"/>
      <c r="O112" s="137"/>
      <c r="P112" s="32"/>
      <c r="Q112" s="32"/>
      <c r="R112" s="32"/>
      <c r="S112" s="32"/>
      <c r="T112" s="32"/>
      <c r="U112" s="32"/>
    </row>
    <row r="113" spans="1:21" ht="35.15" customHeight="1" thickBot="1" x14ac:dyDescent="0.35">
      <c r="A113" s="311" t="s">
        <v>7</v>
      </c>
      <c r="B113" s="312"/>
      <c r="C113" s="315" t="str">
        <f>IF(ProjeAdi&gt;0,ProjeAdi,"")</f>
        <v/>
      </c>
      <c r="D113" s="316"/>
      <c r="E113" s="316"/>
      <c r="F113" s="316"/>
      <c r="G113" s="316"/>
      <c r="H113" s="316"/>
      <c r="I113" s="316"/>
      <c r="J113" s="316"/>
      <c r="K113" s="316"/>
      <c r="L113" s="317"/>
      <c r="M113" s="170"/>
      <c r="N113" s="32"/>
      <c r="O113" s="137"/>
      <c r="P113" s="32"/>
      <c r="Q113" s="32"/>
      <c r="R113" s="32"/>
      <c r="S113" s="32"/>
      <c r="T113" s="32"/>
      <c r="U113" s="32"/>
    </row>
    <row r="114" spans="1:21" s="18" customFormat="1" ht="35.15" customHeight="1" thickBot="1" x14ac:dyDescent="0.35">
      <c r="A114" s="309" t="s">
        <v>5</v>
      </c>
      <c r="B114" s="309" t="s">
        <v>48</v>
      </c>
      <c r="C114" s="309" t="s">
        <v>102</v>
      </c>
      <c r="D114" s="309" t="s">
        <v>6</v>
      </c>
      <c r="E114" s="309" t="s">
        <v>77</v>
      </c>
      <c r="F114" s="309" t="s">
        <v>52</v>
      </c>
      <c r="G114" s="309" t="s">
        <v>53</v>
      </c>
      <c r="H114" s="309" t="s">
        <v>148</v>
      </c>
      <c r="I114" s="309" t="s">
        <v>49</v>
      </c>
      <c r="J114" s="309" t="s">
        <v>50</v>
      </c>
      <c r="K114" s="195" t="s">
        <v>51</v>
      </c>
      <c r="L114" s="196" t="s">
        <v>51</v>
      </c>
      <c r="M114" s="142"/>
      <c r="N114" s="130"/>
      <c r="O114" s="140"/>
      <c r="P114" s="130"/>
      <c r="Q114" s="130"/>
      <c r="R114" s="130"/>
      <c r="S114" s="130"/>
      <c r="T114" s="130"/>
      <c r="U114" s="130"/>
    </row>
    <row r="115" spans="1:21" ht="35.15" customHeight="1" thickBot="1" x14ac:dyDescent="0.35">
      <c r="A115" s="318"/>
      <c r="B115" s="318"/>
      <c r="C115" s="318"/>
      <c r="D115" s="318"/>
      <c r="E115" s="318"/>
      <c r="F115" s="318"/>
      <c r="G115" s="318"/>
      <c r="H115" s="318"/>
      <c r="I115" s="318"/>
      <c r="J115" s="318"/>
      <c r="K115" s="195" t="s">
        <v>139</v>
      </c>
      <c r="L115" s="196" t="s">
        <v>54</v>
      </c>
      <c r="M115" s="170"/>
      <c r="N115" s="32"/>
      <c r="O115" s="137"/>
      <c r="P115" s="32"/>
      <c r="Q115" s="32"/>
      <c r="R115" s="32"/>
      <c r="S115" s="32"/>
      <c r="T115" s="32"/>
      <c r="U115" s="32"/>
    </row>
    <row r="116" spans="1:21" ht="35.15" customHeight="1" x14ac:dyDescent="0.3">
      <c r="A116" s="200">
        <v>61</v>
      </c>
      <c r="B116" s="19"/>
      <c r="C116" s="105"/>
      <c r="D116" s="20"/>
      <c r="E116" s="20"/>
      <c r="F116" s="20"/>
      <c r="G116" s="20"/>
      <c r="H116" s="20"/>
      <c r="I116" s="21"/>
      <c r="J116" s="156"/>
      <c r="K116" s="172"/>
      <c r="L116" s="157"/>
      <c r="M116" s="171" t="str">
        <f t="shared" ref="M116:M130" si="12">IF(AND(COUNTA(B116:H116)&gt;0,N116=1),"Belge Tarihi ve Belge Numarası doldurulduktan sonra Ödenen Tutarlar doldurulabilir.","")</f>
        <v/>
      </c>
      <c r="N116" s="64">
        <f>IF(COUNTA(I116:J116)=2,0,1)</f>
        <v>1</v>
      </c>
      <c r="O116" s="169">
        <f>IF(N116=1,0,100000000)</f>
        <v>0</v>
      </c>
      <c r="P116" s="32"/>
      <c r="Q116" s="32"/>
      <c r="R116" s="32"/>
      <c r="S116" s="32"/>
      <c r="T116" s="32"/>
      <c r="U116" s="32"/>
    </row>
    <row r="117" spans="1:21" ht="35.15" customHeight="1" x14ac:dyDescent="0.3">
      <c r="A117" s="201">
        <v>62</v>
      </c>
      <c r="B117" s="6"/>
      <c r="C117" s="121"/>
      <c r="D117" s="7"/>
      <c r="E117" s="7"/>
      <c r="F117" s="7"/>
      <c r="G117" s="7"/>
      <c r="H117" s="7"/>
      <c r="I117" s="8"/>
      <c r="J117" s="22"/>
      <c r="K117" s="173"/>
      <c r="L117" s="98"/>
      <c r="M117" s="171" t="str">
        <f t="shared" si="12"/>
        <v/>
      </c>
      <c r="N117" s="64">
        <f t="shared" ref="N117:N130" si="13">IF(COUNTA(I117:J117)=2,0,1)</f>
        <v>1</v>
      </c>
      <c r="O117" s="169">
        <f t="shared" ref="O117:O130" si="14">IF(N117=1,0,100000000)</f>
        <v>0</v>
      </c>
      <c r="P117" s="32"/>
      <c r="Q117" s="32"/>
      <c r="R117" s="32"/>
      <c r="S117" s="32"/>
      <c r="T117" s="32"/>
      <c r="U117" s="32"/>
    </row>
    <row r="118" spans="1:21" ht="35.15" customHeight="1" x14ac:dyDescent="0.3">
      <c r="A118" s="201">
        <v>63</v>
      </c>
      <c r="B118" s="6"/>
      <c r="C118" s="121"/>
      <c r="D118" s="7"/>
      <c r="E118" s="7"/>
      <c r="F118" s="7"/>
      <c r="G118" s="7"/>
      <c r="H118" s="7"/>
      <c r="I118" s="8"/>
      <c r="J118" s="22"/>
      <c r="K118" s="173"/>
      <c r="L118" s="98"/>
      <c r="M118" s="171" t="str">
        <f t="shared" si="12"/>
        <v/>
      </c>
      <c r="N118" s="64">
        <f t="shared" si="13"/>
        <v>1</v>
      </c>
      <c r="O118" s="169">
        <f t="shared" si="14"/>
        <v>0</v>
      </c>
      <c r="P118" s="32"/>
      <c r="Q118" s="32"/>
      <c r="R118" s="32"/>
      <c r="S118" s="32"/>
      <c r="T118" s="32"/>
      <c r="U118" s="32"/>
    </row>
    <row r="119" spans="1:21" ht="35.15" customHeight="1" x14ac:dyDescent="0.3">
      <c r="A119" s="201">
        <v>64</v>
      </c>
      <c r="B119" s="6"/>
      <c r="C119" s="121"/>
      <c r="D119" s="7"/>
      <c r="E119" s="7"/>
      <c r="F119" s="7"/>
      <c r="G119" s="7"/>
      <c r="H119" s="7"/>
      <c r="I119" s="8"/>
      <c r="J119" s="22"/>
      <c r="K119" s="173"/>
      <c r="L119" s="98"/>
      <c r="M119" s="171" t="str">
        <f t="shared" si="12"/>
        <v/>
      </c>
      <c r="N119" s="64">
        <f t="shared" si="13"/>
        <v>1</v>
      </c>
      <c r="O119" s="169">
        <f t="shared" si="14"/>
        <v>0</v>
      </c>
      <c r="P119" s="32"/>
      <c r="Q119" s="32"/>
      <c r="R119" s="32"/>
      <c r="S119" s="32"/>
      <c r="T119" s="32"/>
      <c r="U119" s="32"/>
    </row>
    <row r="120" spans="1:21" ht="35.15" customHeight="1" x14ac:dyDescent="0.3">
      <c r="A120" s="201">
        <v>65</v>
      </c>
      <c r="B120" s="6"/>
      <c r="C120" s="121"/>
      <c r="D120" s="7"/>
      <c r="E120" s="7"/>
      <c r="F120" s="7"/>
      <c r="G120" s="7"/>
      <c r="H120" s="7"/>
      <c r="I120" s="8"/>
      <c r="J120" s="22"/>
      <c r="K120" s="173"/>
      <c r="L120" s="98"/>
      <c r="M120" s="171" t="str">
        <f t="shared" si="12"/>
        <v/>
      </c>
      <c r="N120" s="64">
        <f t="shared" si="13"/>
        <v>1</v>
      </c>
      <c r="O120" s="169">
        <f t="shared" si="14"/>
        <v>0</v>
      </c>
      <c r="P120" s="32"/>
      <c r="Q120" s="32"/>
      <c r="R120" s="32"/>
      <c r="S120" s="32"/>
      <c r="T120" s="32"/>
      <c r="U120" s="32"/>
    </row>
    <row r="121" spans="1:21" ht="35.15" customHeight="1" x14ac:dyDescent="0.3">
      <c r="A121" s="201">
        <v>66</v>
      </c>
      <c r="B121" s="6"/>
      <c r="C121" s="121"/>
      <c r="D121" s="7"/>
      <c r="E121" s="7"/>
      <c r="F121" s="7"/>
      <c r="G121" s="7"/>
      <c r="H121" s="7"/>
      <c r="I121" s="8"/>
      <c r="J121" s="22"/>
      <c r="K121" s="173"/>
      <c r="L121" s="98"/>
      <c r="M121" s="171" t="str">
        <f t="shared" si="12"/>
        <v/>
      </c>
      <c r="N121" s="64">
        <f t="shared" si="13"/>
        <v>1</v>
      </c>
      <c r="O121" s="169">
        <f t="shared" si="14"/>
        <v>0</v>
      </c>
      <c r="P121" s="32"/>
      <c r="Q121" s="32"/>
      <c r="R121" s="32"/>
      <c r="S121" s="32"/>
      <c r="T121" s="32"/>
      <c r="U121" s="32"/>
    </row>
    <row r="122" spans="1:21" ht="35.15" customHeight="1" x14ac:dyDescent="0.3">
      <c r="A122" s="201">
        <v>67</v>
      </c>
      <c r="B122" s="6"/>
      <c r="C122" s="121"/>
      <c r="D122" s="7"/>
      <c r="E122" s="7"/>
      <c r="F122" s="7"/>
      <c r="G122" s="7"/>
      <c r="H122" s="7"/>
      <c r="I122" s="8"/>
      <c r="J122" s="22"/>
      <c r="K122" s="173"/>
      <c r="L122" s="98"/>
      <c r="M122" s="171" t="str">
        <f t="shared" si="12"/>
        <v/>
      </c>
      <c r="N122" s="64">
        <f t="shared" si="13"/>
        <v>1</v>
      </c>
      <c r="O122" s="169">
        <f t="shared" si="14"/>
        <v>0</v>
      </c>
      <c r="P122" s="32"/>
      <c r="Q122" s="32"/>
      <c r="R122" s="32"/>
      <c r="S122" s="32"/>
      <c r="T122" s="32"/>
      <c r="U122" s="32"/>
    </row>
    <row r="123" spans="1:21" ht="35.15" customHeight="1" x14ac:dyDescent="0.3">
      <c r="A123" s="201">
        <v>68</v>
      </c>
      <c r="B123" s="6"/>
      <c r="C123" s="121"/>
      <c r="D123" s="7"/>
      <c r="E123" s="7"/>
      <c r="F123" s="7"/>
      <c r="G123" s="7"/>
      <c r="H123" s="7"/>
      <c r="I123" s="8"/>
      <c r="J123" s="22"/>
      <c r="K123" s="173"/>
      <c r="L123" s="98"/>
      <c r="M123" s="171" t="str">
        <f t="shared" si="12"/>
        <v/>
      </c>
      <c r="N123" s="64">
        <f t="shared" si="13"/>
        <v>1</v>
      </c>
      <c r="O123" s="169">
        <f t="shared" si="14"/>
        <v>0</v>
      </c>
      <c r="P123" s="32"/>
      <c r="Q123" s="32"/>
      <c r="R123" s="32"/>
      <c r="S123" s="32"/>
      <c r="T123" s="32"/>
      <c r="U123" s="32"/>
    </row>
    <row r="124" spans="1:21" ht="35.15" customHeight="1" x14ac:dyDescent="0.3">
      <c r="A124" s="201">
        <v>69</v>
      </c>
      <c r="B124" s="6"/>
      <c r="C124" s="121"/>
      <c r="D124" s="7"/>
      <c r="E124" s="7"/>
      <c r="F124" s="7"/>
      <c r="G124" s="7"/>
      <c r="H124" s="7"/>
      <c r="I124" s="8"/>
      <c r="J124" s="22"/>
      <c r="K124" s="173"/>
      <c r="L124" s="98"/>
      <c r="M124" s="171" t="str">
        <f t="shared" si="12"/>
        <v/>
      </c>
      <c r="N124" s="64">
        <f t="shared" si="13"/>
        <v>1</v>
      </c>
      <c r="O124" s="169">
        <f t="shared" si="14"/>
        <v>0</v>
      </c>
      <c r="P124" s="32"/>
      <c r="Q124" s="32"/>
      <c r="R124" s="32"/>
      <c r="S124" s="32"/>
      <c r="T124" s="32"/>
      <c r="U124" s="32"/>
    </row>
    <row r="125" spans="1:21" ht="35.15" customHeight="1" x14ac:dyDescent="0.3">
      <c r="A125" s="201">
        <v>70</v>
      </c>
      <c r="B125" s="6"/>
      <c r="C125" s="121"/>
      <c r="D125" s="7"/>
      <c r="E125" s="7"/>
      <c r="F125" s="7"/>
      <c r="G125" s="7"/>
      <c r="H125" s="7"/>
      <c r="I125" s="8"/>
      <c r="J125" s="22"/>
      <c r="K125" s="173"/>
      <c r="L125" s="98"/>
      <c r="M125" s="171" t="str">
        <f t="shared" si="12"/>
        <v/>
      </c>
      <c r="N125" s="64">
        <f t="shared" si="13"/>
        <v>1</v>
      </c>
      <c r="O125" s="169">
        <f t="shared" si="14"/>
        <v>0</v>
      </c>
      <c r="P125" s="32"/>
      <c r="Q125" s="32"/>
      <c r="R125" s="32"/>
      <c r="S125" s="32"/>
      <c r="T125" s="32"/>
      <c r="U125" s="32"/>
    </row>
    <row r="126" spans="1:21" ht="35.15" customHeight="1" x14ac:dyDescent="0.3">
      <c r="A126" s="201">
        <v>71</v>
      </c>
      <c r="B126" s="6"/>
      <c r="C126" s="121"/>
      <c r="D126" s="7"/>
      <c r="E126" s="7"/>
      <c r="F126" s="7"/>
      <c r="G126" s="7"/>
      <c r="H126" s="7"/>
      <c r="I126" s="8"/>
      <c r="J126" s="22"/>
      <c r="K126" s="173"/>
      <c r="L126" s="98"/>
      <c r="M126" s="171" t="str">
        <f t="shared" si="12"/>
        <v/>
      </c>
      <c r="N126" s="64">
        <f t="shared" si="13"/>
        <v>1</v>
      </c>
      <c r="O126" s="169">
        <f t="shared" si="14"/>
        <v>0</v>
      </c>
      <c r="P126" s="32"/>
      <c r="Q126" s="32"/>
      <c r="R126" s="32"/>
      <c r="S126" s="32"/>
      <c r="T126" s="32"/>
      <c r="U126" s="32"/>
    </row>
    <row r="127" spans="1:21" ht="35.15" customHeight="1" x14ac:dyDescent="0.3">
      <c r="A127" s="201">
        <v>72</v>
      </c>
      <c r="B127" s="6"/>
      <c r="C127" s="121"/>
      <c r="D127" s="7"/>
      <c r="E127" s="7"/>
      <c r="F127" s="7"/>
      <c r="G127" s="7"/>
      <c r="H127" s="7"/>
      <c r="I127" s="8"/>
      <c r="J127" s="22"/>
      <c r="K127" s="173"/>
      <c r="L127" s="98"/>
      <c r="M127" s="171" t="str">
        <f t="shared" si="12"/>
        <v/>
      </c>
      <c r="N127" s="64">
        <f t="shared" si="13"/>
        <v>1</v>
      </c>
      <c r="O127" s="169">
        <f t="shared" si="14"/>
        <v>0</v>
      </c>
      <c r="P127" s="32"/>
      <c r="Q127" s="32"/>
      <c r="R127" s="32"/>
      <c r="S127" s="32"/>
      <c r="T127" s="32"/>
      <c r="U127" s="32"/>
    </row>
    <row r="128" spans="1:21" ht="35.15" customHeight="1" x14ac:dyDescent="0.3">
      <c r="A128" s="201">
        <v>73</v>
      </c>
      <c r="B128" s="6"/>
      <c r="C128" s="121"/>
      <c r="D128" s="7"/>
      <c r="E128" s="7"/>
      <c r="F128" s="7"/>
      <c r="G128" s="7"/>
      <c r="H128" s="7"/>
      <c r="I128" s="8"/>
      <c r="J128" s="22"/>
      <c r="K128" s="173"/>
      <c r="L128" s="98"/>
      <c r="M128" s="171" t="str">
        <f t="shared" si="12"/>
        <v/>
      </c>
      <c r="N128" s="64">
        <f t="shared" si="13"/>
        <v>1</v>
      </c>
      <c r="O128" s="169">
        <f t="shared" si="14"/>
        <v>0</v>
      </c>
      <c r="P128" s="32"/>
      <c r="Q128" s="32"/>
      <c r="R128" s="32"/>
      <c r="S128" s="32"/>
      <c r="T128" s="32"/>
      <c r="U128" s="32"/>
    </row>
    <row r="129" spans="1:21" ht="35.15" customHeight="1" x14ac:dyDescent="0.3">
      <c r="A129" s="201">
        <v>74</v>
      </c>
      <c r="B129" s="6"/>
      <c r="C129" s="121"/>
      <c r="D129" s="7"/>
      <c r="E129" s="7"/>
      <c r="F129" s="7"/>
      <c r="G129" s="7"/>
      <c r="H129" s="7"/>
      <c r="I129" s="8"/>
      <c r="J129" s="22"/>
      <c r="K129" s="173"/>
      <c r="L129" s="98"/>
      <c r="M129" s="171" t="str">
        <f t="shared" si="12"/>
        <v/>
      </c>
      <c r="N129" s="64">
        <f t="shared" si="13"/>
        <v>1</v>
      </c>
      <c r="O129" s="169">
        <f t="shared" si="14"/>
        <v>0</v>
      </c>
      <c r="P129" s="32"/>
      <c r="Q129" s="32"/>
      <c r="R129" s="32"/>
      <c r="S129" s="32"/>
      <c r="T129" s="32"/>
      <c r="U129" s="32"/>
    </row>
    <row r="130" spans="1:21" ht="35.15" customHeight="1" thickBot="1" x14ac:dyDescent="0.35">
      <c r="A130" s="202">
        <v>75</v>
      </c>
      <c r="B130" s="23"/>
      <c r="C130" s="168"/>
      <c r="D130" s="24"/>
      <c r="E130" s="24"/>
      <c r="F130" s="24"/>
      <c r="G130" s="24"/>
      <c r="H130" s="24"/>
      <c r="I130" s="15"/>
      <c r="J130" s="25"/>
      <c r="K130" s="174"/>
      <c r="L130" s="99"/>
      <c r="M130" s="171" t="str">
        <f t="shared" si="12"/>
        <v/>
      </c>
      <c r="N130" s="64">
        <f t="shared" si="13"/>
        <v>1</v>
      </c>
      <c r="O130" s="169">
        <f t="shared" si="14"/>
        <v>0</v>
      </c>
      <c r="P130" s="67">
        <f>IF(COUNTA(B116:L130)&gt;0,1,0)</f>
        <v>0</v>
      </c>
      <c r="Q130" s="32"/>
      <c r="R130" s="32"/>
      <c r="S130" s="32"/>
      <c r="T130" s="32"/>
      <c r="U130" s="32"/>
    </row>
    <row r="131" spans="1:21" ht="35.15" customHeight="1" thickBot="1" x14ac:dyDescent="0.35">
      <c r="A131" s="67" t="s">
        <v>151</v>
      </c>
      <c r="B131" s="32"/>
      <c r="C131" s="32"/>
      <c r="D131" s="32"/>
      <c r="E131" s="32"/>
      <c r="F131" s="32"/>
      <c r="G131" s="32"/>
      <c r="H131" s="32"/>
      <c r="I131" s="32"/>
      <c r="J131" s="199" t="s">
        <v>26</v>
      </c>
      <c r="K131" s="175">
        <f>SUM(K116:K130)+K104</f>
        <v>0</v>
      </c>
      <c r="L131" s="91">
        <f>SUM(L116:L130)+L104</f>
        <v>0</v>
      </c>
      <c r="M131" s="170"/>
      <c r="N131" s="32"/>
      <c r="O131" s="137"/>
      <c r="P131" s="32"/>
      <c r="Q131" s="32"/>
      <c r="R131" s="32"/>
      <c r="S131" s="32"/>
      <c r="T131" s="32"/>
      <c r="U131" s="32"/>
    </row>
    <row r="132" spans="1:21" ht="35.15" customHeight="1" x14ac:dyDescent="0.3">
      <c r="A132" s="67" t="s">
        <v>83</v>
      </c>
      <c r="B132" s="32"/>
      <c r="C132" s="32"/>
      <c r="D132" s="32"/>
      <c r="E132" s="32"/>
      <c r="F132" s="32"/>
      <c r="G132" s="32"/>
      <c r="H132" s="32"/>
      <c r="I132" s="32"/>
      <c r="J132" s="32"/>
      <c r="K132" s="176"/>
      <c r="L132" s="143"/>
      <c r="M132" s="170"/>
      <c r="N132" s="32"/>
      <c r="O132" s="137"/>
      <c r="P132" s="32"/>
      <c r="Q132" s="32"/>
      <c r="R132" s="32"/>
      <c r="S132" s="32"/>
      <c r="T132" s="32"/>
      <c r="U132" s="32"/>
    </row>
    <row r="133" spans="1:21" ht="35.15" customHeight="1" x14ac:dyDescent="0.3">
      <c r="A133" s="32"/>
      <c r="B133" s="32"/>
      <c r="C133" s="32"/>
      <c r="D133" s="32"/>
      <c r="E133" s="32"/>
      <c r="F133" s="32"/>
      <c r="G133" s="32"/>
      <c r="H133" s="32"/>
      <c r="I133" s="32"/>
      <c r="J133" s="32"/>
      <c r="K133" s="176"/>
      <c r="L133" s="143"/>
      <c r="M133" s="170"/>
      <c r="N133" s="32"/>
      <c r="O133" s="137"/>
      <c r="P133" s="32"/>
      <c r="Q133" s="32"/>
      <c r="R133" s="32"/>
      <c r="S133" s="32"/>
      <c r="T133" s="32"/>
      <c r="U133" s="32"/>
    </row>
    <row r="134" spans="1:21" ht="35.15" customHeight="1" x14ac:dyDescent="0.35">
      <c r="A134" s="32"/>
      <c r="B134" s="232" t="s">
        <v>21</v>
      </c>
      <c r="C134" s="226">
        <f ca="1">IF(imzatarihi&gt;0,imzatarihi,"")</f>
        <v>45653</v>
      </c>
      <c r="D134" s="234" t="s">
        <v>23</v>
      </c>
      <c r="E134" s="225" t="str">
        <f>IF(kurulusyetkilisi&gt;0,kurulusyetkilisi,"")</f>
        <v/>
      </c>
      <c r="F134" s="67"/>
      <c r="G134" s="32"/>
      <c r="H134" s="32"/>
      <c r="I134" s="32"/>
      <c r="J134" s="32"/>
      <c r="K134" s="176"/>
      <c r="L134" s="143"/>
      <c r="M134" s="170"/>
      <c r="N134" s="32"/>
      <c r="O134" s="137"/>
      <c r="P134" s="32"/>
      <c r="Q134" s="32"/>
      <c r="R134" s="32"/>
      <c r="S134" s="32"/>
      <c r="T134" s="32"/>
      <c r="U134" s="32"/>
    </row>
    <row r="135" spans="1:21" ht="35.15" customHeight="1" x14ac:dyDescent="0.35">
      <c r="A135" s="32"/>
      <c r="B135" s="233"/>
      <c r="C135" s="233"/>
      <c r="D135" s="234" t="s">
        <v>24</v>
      </c>
      <c r="E135" s="233"/>
      <c r="F135" s="32"/>
      <c r="G135" s="32"/>
      <c r="H135" s="32"/>
      <c r="I135" s="32"/>
      <c r="J135" s="32"/>
      <c r="K135" s="176"/>
      <c r="L135" s="143"/>
      <c r="M135" s="170"/>
      <c r="N135" s="32"/>
      <c r="O135" s="137"/>
      <c r="P135" s="32"/>
      <c r="Q135" s="32"/>
      <c r="R135" s="32"/>
      <c r="S135" s="32"/>
      <c r="T135" s="32"/>
      <c r="U135" s="32"/>
    </row>
    <row r="136" spans="1:21" ht="35.15" customHeight="1" x14ac:dyDescent="0.3">
      <c r="A136" s="305" t="s">
        <v>46</v>
      </c>
      <c r="B136" s="305"/>
      <c r="C136" s="305"/>
      <c r="D136" s="305"/>
      <c r="E136" s="305"/>
      <c r="F136" s="305"/>
      <c r="G136" s="305"/>
      <c r="H136" s="305"/>
      <c r="I136" s="305"/>
      <c r="J136" s="305"/>
      <c r="K136" s="305"/>
      <c r="L136" s="305"/>
      <c r="M136" s="170"/>
      <c r="N136" s="32"/>
      <c r="O136" s="137"/>
      <c r="P136" s="32"/>
      <c r="Q136" s="32"/>
      <c r="R136" s="32"/>
      <c r="S136" s="32"/>
      <c r="T136" s="32"/>
      <c r="U136" s="32"/>
    </row>
    <row r="137" spans="1:21" ht="35.15" customHeight="1" x14ac:dyDescent="0.3">
      <c r="A137" s="308" t="str">
        <f>IF(YilDonem&lt;&gt;"",CONCATENATE(YilDonem,". döneme aittir."),"")</f>
        <v/>
      </c>
      <c r="B137" s="308"/>
      <c r="C137" s="308"/>
      <c r="D137" s="308"/>
      <c r="E137" s="308"/>
      <c r="F137" s="308"/>
      <c r="G137" s="308"/>
      <c r="H137" s="308"/>
      <c r="I137" s="308"/>
      <c r="J137" s="308"/>
      <c r="K137" s="308"/>
      <c r="L137" s="308"/>
      <c r="M137" s="170"/>
      <c r="N137" s="32"/>
      <c r="O137" s="137"/>
      <c r="P137" s="32"/>
      <c r="Q137" s="32"/>
      <c r="R137" s="32"/>
      <c r="S137" s="32"/>
      <c r="T137" s="32"/>
      <c r="U137" s="32"/>
    </row>
    <row r="138" spans="1:21" ht="35.15" customHeight="1" thickBot="1" x14ac:dyDescent="0.35">
      <c r="A138" s="313" t="s">
        <v>47</v>
      </c>
      <c r="B138" s="313"/>
      <c r="C138" s="313"/>
      <c r="D138" s="313"/>
      <c r="E138" s="313"/>
      <c r="F138" s="313"/>
      <c r="G138" s="313"/>
      <c r="H138" s="313"/>
      <c r="I138" s="313"/>
      <c r="J138" s="313"/>
      <c r="K138" s="313"/>
      <c r="L138" s="313"/>
      <c r="M138" s="170"/>
      <c r="N138" s="32"/>
      <c r="O138" s="137"/>
      <c r="P138" s="32"/>
      <c r="Q138" s="32"/>
      <c r="R138" s="32"/>
      <c r="S138" s="32"/>
      <c r="T138" s="32"/>
      <c r="U138" s="32"/>
    </row>
    <row r="139" spans="1:21" ht="35.15" customHeight="1" thickBot="1" x14ac:dyDescent="0.35">
      <c r="A139" s="306" t="s">
        <v>1</v>
      </c>
      <c r="B139" s="307"/>
      <c r="C139" s="306" t="str">
        <f>IF(ProjeNo&gt;0,ProjeNo,"")</f>
        <v/>
      </c>
      <c r="D139" s="314"/>
      <c r="E139" s="314"/>
      <c r="F139" s="314"/>
      <c r="G139" s="314"/>
      <c r="H139" s="314"/>
      <c r="I139" s="314"/>
      <c r="J139" s="314"/>
      <c r="K139" s="314"/>
      <c r="L139" s="307"/>
      <c r="M139" s="170"/>
      <c r="N139" s="32"/>
      <c r="O139" s="137"/>
      <c r="P139" s="32"/>
      <c r="Q139" s="32"/>
      <c r="R139" s="32"/>
      <c r="S139" s="32"/>
      <c r="T139" s="32"/>
      <c r="U139" s="32"/>
    </row>
    <row r="140" spans="1:21" ht="35.15" customHeight="1" thickBot="1" x14ac:dyDescent="0.35">
      <c r="A140" s="311" t="s">
        <v>7</v>
      </c>
      <c r="B140" s="312"/>
      <c r="C140" s="315" t="str">
        <f>IF(ProjeAdi&gt;0,ProjeAdi,"")</f>
        <v/>
      </c>
      <c r="D140" s="316"/>
      <c r="E140" s="316"/>
      <c r="F140" s="316"/>
      <c r="G140" s="316"/>
      <c r="H140" s="316"/>
      <c r="I140" s="316"/>
      <c r="J140" s="316"/>
      <c r="K140" s="316"/>
      <c r="L140" s="317"/>
      <c r="M140" s="170"/>
      <c r="N140" s="32"/>
      <c r="O140" s="137"/>
      <c r="P140" s="32"/>
      <c r="Q140" s="32"/>
      <c r="R140" s="32"/>
      <c r="S140" s="32"/>
      <c r="T140" s="32"/>
      <c r="U140" s="32"/>
    </row>
    <row r="141" spans="1:21" s="18" customFormat="1" ht="35.15" customHeight="1" thickBot="1" x14ac:dyDescent="0.35">
      <c r="A141" s="309" t="s">
        <v>5</v>
      </c>
      <c r="B141" s="309" t="s">
        <v>48</v>
      </c>
      <c r="C141" s="309" t="s">
        <v>102</v>
      </c>
      <c r="D141" s="309" t="s">
        <v>6</v>
      </c>
      <c r="E141" s="309" t="s">
        <v>77</v>
      </c>
      <c r="F141" s="309" t="s">
        <v>52</v>
      </c>
      <c r="G141" s="309" t="s">
        <v>53</v>
      </c>
      <c r="H141" s="309" t="s">
        <v>148</v>
      </c>
      <c r="I141" s="309" t="s">
        <v>49</v>
      </c>
      <c r="J141" s="309" t="s">
        <v>50</v>
      </c>
      <c r="K141" s="195" t="s">
        <v>51</v>
      </c>
      <c r="L141" s="196" t="s">
        <v>51</v>
      </c>
      <c r="M141" s="142"/>
      <c r="N141" s="130"/>
      <c r="O141" s="140"/>
      <c r="P141" s="130"/>
      <c r="Q141" s="130"/>
      <c r="R141" s="130"/>
      <c r="S141" s="130"/>
      <c r="T141" s="130"/>
      <c r="U141" s="130"/>
    </row>
    <row r="142" spans="1:21" ht="35.15" customHeight="1" thickBot="1" x14ac:dyDescent="0.35">
      <c r="A142" s="318"/>
      <c r="B142" s="318"/>
      <c r="C142" s="318"/>
      <c r="D142" s="318"/>
      <c r="E142" s="318"/>
      <c r="F142" s="318"/>
      <c r="G142" s="318"/>
      <c r="H142" s="318"/>
      <c r="I142" s="318"/>
      <c r="J142" s="318"/>
      <c r="K142" s="195" t="s">
        <v>139</v>
      </c>
      <c r="L142" s="196" t="s">
        <v>54</v>
      </c>
      <c r="M142" s="170"/>
      <c r="N142" s="32"/>
      <c r="O142" s="137"/>
      <c r="P142" s="32"/>
      <c r="Q142" s="32"/>
      <c r="R142" s="32"/>
      <c r="S142" s="32"/>
      <c r="T142" s="32"/>
      <c r="U142" s="32"/>
    </row>
    <row r="143" spans="1:21" ht="35.15" customHeight="1" x14ac:dyDescent="0.3">
      <c r="A143" s="200">
        <v>76</v>
      </c>
      <c r="B143" s="19"/>
      <c r="C143" s="105"/>
      <c r="D143" s="20"/>
      <c r="E143" s="20"/>
      <c r="F143" s="20"/>
      <c r="G143" s="20"/>
      <c r="H143" s="20"/>
      <c r="I143" s="21"/>
      <c r="J143" s="156"/>
      <c r="K143" s="172"/>
      <c r="L143" s="157"/>
      <c r="M143" s="171" t="str">
        <f t="shared" ref="M143:M157" si="15">IF(AND(COUNTA(B143:H143)&gt;0,N143=1),"Belge Tarihi ve Belge Numarası doldurulduktan sonra Ödenen Tutarlar doldurulabilir.","")</f>
        <v/>
      </c>
      <c r="N143" s="64">
        <f>IF(COUNTA(I143:J143)=2,0,1)</f>
        <v>1</v>
      </c>
      <c r="O143" s="169">
        <f>IF(N143=1,0,100000000)</f>
        <v>0</v>
      </c>
      <c r="P143" s="32"/>
      <c r="Q143" s="32"/>
      <c r="R143" s="32"/>
      <c r="S143" s="32"/>
      <c r="T143" s="32"/>
      <c r="U143" s="32"/>
    </row>
    <row r="144" spans="1:21" ht="35.15" customHeight="1" x14ac:dyDescent="0.3">
      <c r="A144" s="201">
        <v>77</v>
      </c>
      <c r="B144" s="6"/>
      <c r="C144" s="121"/>
      <c r="D144" s="7"/>
      <c r="E144" s="7"/>
      <c r="F144" s="7"/>
      <c r="G144" s="7"/>
      <c r="H144" s="7"/>
      <c r="I144" s="8"/>
      <c r="J144" s="22"/>
      <c r="K144" s="173"/>
      <c r="L144" s="98"/>
      <c r="M144" s="171" t="str">
        <f t="shared" si="15"/>
        <v/>
      </c>
      <c r="N144" s="64">
        <f t="shared" ref="N144:N157" si="16">IF(COUNTA(I144:J144)=2,0,1)</f>
        <v>1</v>
      </c>
      <c r="O144" s="169">
        <f t="shared" ref="O144:O157" si="17">IF(N144=1,0,100000000)</f>
        <v>0</v>
      </c>
      <c r="P144" s="32"/>
      <c r="Q144" s="32"/>
      <c r="R144" s="32"/>
      <c r="S144" s="32"/>
      <c r="T144" s="32"/>
      <c r="U144" s="32"/>
    </row>
    <row r="145" spans="1:21" ht="35.15" customHeight="1" x14ac:dyDescent="0.3">
      <c r="A145" s="201">
        <v>78</v>
      </c>
      <c r="B145" s="6"/>
      <c r="C145" s="121"/>
      <c r="D145" s="7"/>
      <c r="E145" s="7"/>
      <c r="F145" s="7"/>
      <c r="G145" s="7"/>
      <c r="H145" s="7"/>
      <c r="I145" s="8"/>
      <c r="J145" s="22"/>
      <c r="K145" s="173"/>
      <c r="L145" s="98"/>
      <c r="M145" s="171" t="str">
        <f t="shared" si="15"/>
        <v/>
      </c>
      <c r="N145" s="64">
        <f t="shared" si="16"/>
        <v>1</v>
      </c>
      <c r="O145" s="169">
        <f t="shared" si="17"/>
        <v>0</v>
      </c>
      <c r="P145" s="32"/>
      <c r="Q145" s="32"/>
      <c r="R145" s="32"/>
      <c r="S145" s="32"/>
      <c r="T145" s="32"/>
      <c r="U145" s="32"/>
    </row>
    <row r="146" spans="1:21" ht="35.15" customHeight="1" x14ac:dyDescent="0.3">
      <c r="A146" s="201">
        <v>79</v>
      </c>
      <c r="B146" s="6"/>
      <c r="C146" s="121"/>
      <c r="D146" s="7"/>
      <c r="E146" s="7"/>
      <c r="F146" s="7"/>
      <c r="G146" s="7"/>
      <c r="H146" s="7"/>
      <c r="I146" s="8"/>
      <c r="J146" s="22"/>
      <c r="K146" s="173"/>
      <c r="L146" s="98"/>
      <c r="M146" s="171" t="str">
        <f t="shared" si="15"/>
        <v/>
      </c>
      <c r="N146" s="64">
        <f t="shared" si="16"/>
        <v>1</v>
      </c>
      <c r="O146" s="169">
        <f t="shared" si="17"/>
        <v>0</v>
      </c>
      <c r="P146" s="32"/>
      <c r="Q146" s="32"/>
      <c r="R146" s="32"/>
      <c r="S146" s="32"/>
      <c r="T146" s="32"/>
      <c r="U146" s="32"/>
    </row>
    <row r="147" spans="1:21" ht="35.15" customHeight="1" x14ac:dyDescent="0.3">
      <c r="A147" s="201">
        <v>80</v>
      </c>
      <c r="B147" s="6"/>
      <c r="C147" s="121"/>
      <c r="D147" s="7"/>
      <c r="E147" s="7"/>
      <c r="F147" s="7"/>
      <c r="G147" s="7"/>
      <c r="H147" s="7"/>
      <c r="I147" s="8"/>
      <c r="J147" s="22"/>
      <c r="K147" s="173"/>
      <c r="L147" s="98"/>
      <c r="M147" s="171" t="str">
        <f t="shared" si="15"/>
        <v/>
      </c>
      <c r="N147" s="64">
        <f t="shared" si="16"/>
        <v>1</v>
      </c>
      <c r="O147" s="169">
        <f t="shared" si="17"/>
        <v>0</v>
      </c>
      <c r="P147" s="32"/>
      <c r="Q147" s="32"/>
      <c r="R147" s="32"/>
      <c r="S147" s="32"/>
      <c r="T147" s="32"/>
      <c r="U147" s="32"/>
    </row>
    <row r="148" spans="1:21" ht="35.15" customHeight="1" x14ac:dyDescent="0.3">
      <c r="A148" s="201">
        <v>81</v>
      </c>
      <c r="B148" s="6"/>
      <c r="C148" s="121"/>
      <c r="D148" s="7"/>
      <c r="E148" s="7"/>
      <c r="F148" s="7"/>
      <c r="G148" s="7"/>
      <c r="H148" s="7"/>
      <c r="I148" s="8"/>
      <c r="J148" s="22"/>
      <c r="K148" s="173"/>
      <c r="L148" s="98"/>
      <c r="M148" s="171" t="str">
        <f t="shared" si="15"/>
        <v/>
      </c>
      <c r="N148" s="64">
        <f t="shared" si="16"/>
        <v>1</v>
      </c>
      <c r="O148" s="169">
        <f t="shared" si="17"/>
        <v>0</v>
      </c>
      <c r="P148" s="32"/>
      <c r="Q148" s="32"/>
      <c r="R148" s="32"/>
      <c r="S148" s="32"/>
      <c r="T148" s="32"/>
      <c r="U148" s="32"/>
    </row>
    <row r="149" spans="1:21" ht="35.15" customHeight="1" x14ac:dyDescent="0.3">
      <c r="A149" s="201">
        <v>82</v>
      </c>
      <c r="B149" s="6"/>
      <c r="C149" s="121"/>
      <c r="D149" s="7"/>
      <c r="E149" s="7"/>
      <c r="F149" s="7"/>
      <c r="G149" s="7"/>
      <c r="H149" s="7"/>
      <c r="I149" s="8"/>
      <c r="J149" s="22"/>
      <c r="K149" s="173"/>
      <c r="L149" s="98"/>
      <c r="M149" s="171" t="str">
        <f t="shared" si="15"/>
        <v/>
      </c>
      <c r="N149" s="64">
        <f t="shared" si="16"/>
        <v>1</v>
      </c>
      <c r="O149" s="169">
        <f t="shared" si="17"/>
        <v>0</v>
      </c>
      <c r="P149" s="32"/>
      <c r="Q149" s="32"/>
      <c r="R149" s="32"/>
      <c r="S149" s="32"/>
      <c r="T149" s="32"/>
      <c r="U149" s="32"/>
    </row>
    <row r="150" spans="1:21" ht="35.15" customHeight="1" x14ac:dyDescent="0.3">
      <c r="A150" s="201">
        <v>83</v>
      </c>
      <c r="B150" s="6"/>
      <c r="C150" s="121"/>
      <c r="D150" s="7"/>
      <c r="E150" s="7"/>
      <c r="F150" s="7"/>
      <c r="G150" s="7"/>
      <c r="H150" s="7"/>
      <c r="I150" s="8"/>
      <c r="J150" s="22"/>
      <c r="K150" s="173"/>
      <c r="L150" s="98"/>
      <c r="M150" s="171" t="str">
        <f t="shared" si="15"/>
        <v/>
      </c>
      <c r="N150" s="64">
        <f t="shared" si="16"/>
        <v>1</v>
      </c>
      <c r="O150" s="169">
        <f t="shared" si="17"/>
        <v>0</v>
      </c>
      <c r="P150" s="32"/>
      <c r="Q150" s="32"/>
      <c r="R150" s="32"/>
      <c r="S150" s="32"/>
      <c r="T150" s="32"/>
      <c r="U150" s="32"/>
    </row>
    <row r="151" spans="1:21" ht="35.15" customHeight="1" x14ac:dyDescent="0.3">
      <c r="A151" s="201">
        <v>84</v>
      </c>
      <c r="B151" s="6"/>
      <c r="C151" s="121"/>
      <c r="D151" s="7"/>
      <c r="E151" s="7"/>
      <c r="F151" s="7"/>
      <c r="G151" s="7"/>
      <c r="H151" s="7"/>
      <c r="I151" s="8"/>
      <c r="J151" s="22"/>
      <c r="K151" s="173"/>
      <c r="L151" s="98"/>
      <c r="M151" s="171" t="str">
        <f t="shared" si="15"/>
        <v/>
      </c>
      <c r="N151" s="64">
        <f t="shared" si="16"/>
        <v>1</v>
      </c>
      <c r="O151" s="169">
        <f t="shared" si="17"/>
        <v>0</v>
      </c>
      <c r="P151" s="32"/>
      <c r="Q151" s="32"/>
      <c r="R151" s="32"/>
      <c r="S151" s="32"/>
      <c r="T151" s="32"/>
      <c r="U151" s="32"/>
    </row>
    <row r="152" spans="1:21" ht="35.15" customHeight="1" x14ac:dyDescent="0.3">
      <c r="A152" s="201">
        <v>85</v>
      </c>
      <c r="B152" s="6"/>
      <c r="C152" s="121"/>
      <c r="D152" s="7"/>
      <c r="E152" s="7"/>
      <c r="F152" s="7"/>
      <c r="G152" s="7"/>
      <c r="H152" s="7"/>
      <c r="I152" s="8"/>
      <c r="J152" s="22"/>
      <c r="K152" s="173"/>
      <c r="L152" s="98"/>
      <c r="M152" s="171" t="str">
        <f t="shared" si="15"/>
        <v/>
      </c>
      <c r="N152" s="64">
        <f t="shared" si="16"/>
        <v>1</v>
      </c>
      <c r="O152" s="169">
        <f t="shared" si="17"/>
        <v>0</v>
      </c>
      <c r="P152" s="32"/>
      <c r="Q152" s="32"/>
      <c r="R152" s="32"/>
      <c r="S152" s="32"/>
      <c r="T152" s="32"/>
      <c r="U152" s="32"/>
    </row>
    <row r="153" spans="1:21" ht="35.15" customHeight="1" x14ac:dyDescent="0.3">
      <c r="A153" s="201">
        <v>86</v>
      </c>
      <c r="B153" s="6"/>
      <c r="C153" s="121"/>
      <c r="D153" s="7"/>
      <c r="E153" s="7"/>
      <c r="F153" s="7"/>
      <c r="G153" s="7"/>
      <c r="H153" s="7"/>
      <c r="I153" s="8"/>
      <c r="J153" s="22"/>
      <c r="K153" s="173"/>
      <c r="L153" s="98"/>
      <c r="M153" s="171" t="str">
        <f t="shared" si="15"/>
        <v/>
      </c>
      <c r="N153" s="64">
        <f t="shared" si="16"/>
        <v>1</v>
      </c>
      <c r="O153" s="169">
        <f t="shared" si="17"/>
        <v>0</v>
      </c>
      <c r="P153" s="32"/>
      <c r="Q153" s="32"/>
      <c r="R153" s="32"/>
      <c r="S153" s="32"/>
      <c r="T153" s="32"/>
      <c r="U153" s="32"/>
    </row>
    <row r="154" spans="1:21" ht="35.15" customHeight="1" x14ac:dyDescent="0.3">
      <c r="A154" s="201">
        <v>87</v>
      </c>
      <c r="B154" s="6"/>
      <c r="C154" s="121"/>
      <c r="D154" s="7"/>
      <c r="E154" s="7"/>
      <c r="F154" s="7"/>
      <c r="G154" s="7"/>
      <c r="H154" s="7"/>
      <c r="I154" s="8"/>
      <c r="J154" s="22"/>
      <c r="K154" s="173"/>
      <c r="L154" s="98"/>
      <c r="M154" s="171" t="str">
        <f t="shared" si="15"/>
        <v/>
      </c>
      <c r="N154" s="64">
        <f t="shared" si="16"/>
        <v>1</v>
      </c>
      <c r="O154" s="169">
        <f t="shared" si="17"/>
        <v>0</v>
      </c>
      <c r="P154" s="32"/>
      <c r="Q154" s="32"/>
      <c r="R154" s="32"/>
      <c r="S154" s="32"/>
      <c r="T154" s="32"/>
      <c r="U154" s="32"/>
    </row>
    <row r="155" spans="1:21" ht="35.15" customHeight="1" x14ac:dyDescent="0.3">
      <c r="A155" s="201">
        <v>88</v>
      </c>
      <c r="B155" s="6"/>
      <c r="C155" s="121"/>
      <c r="D155" s="7"/>
      <c r="E155" s="7"/>
      <c r="F155" s="7"/>
      <c r="G155" s="7"/>
      <c r="H155" s="7"/>
      <c r="I155" s="8"/>
      <c r="J155" s="22"/>
      <c r="K155" s="173"/>
      <c r="L155" s="98"/>
      <c r="M155" s="171" t="str">
        <f t="shared" si="15"/>
        <v/>
      </c>
      <c r="N155" s="64">
        <f t="shared" si="16"/>
        <v>1</v>
      </c>
      <c r="O155" s="169">
        <f t="shared" si="17"/>
        <v>0</v>
      </c>
      <c r="P155" s="32"/>
      <c r="Q155" s="32"/>
      <c r="R155" s="32"/>
      <c r="S155" s="32"/>
      <c r="T155" s="32"/>
      <c r="U155" s="32"/>
    </row>
    <row r="156" spans="1:21" ht="35.15" customHeight="1" x14ac:dyDescent="0.3">
      <c r="A156" s="201">
        <v>89</v>
      </c>
      <c r="B156" s="6"/>
      <c r="C156" s="121"/>
      <c r="D156" s="7"/>
      <c r="E156" s="7"/>
      <c r="F156" s="7"/>
      <c r="G156" s="7"/>
      <c r="H156" s="7"/>
      <c r="I156" s="8"/>
      <c r="J156" s="22"/>
      <c r="K156" s="173"/>
      <c r="L156" s="98"/>
      <c r="M156" s="171" t="str">
        <f t="shared" si="15"/>
        <v/>
      </c>
      <c r="N156" s="64">
        <f t="shared" si="16"/>
        <v>1</v>
      </c>
      <c r="O156" s="169">
        <f t="shared" si="17"/>
        <v>0</v>
      </c>
      <c r="P156" s="32"/>
      <c r="Q156" s="32"/>
      <c r="R156" s="32"/>
      <c r="S156" s="32"/>
      <c r="T156" s="32"/>
      <c r="U156" s="32"/>
    </row>
    <row r="157" spans="1:21" ht="35.15" customHeight="1" thickBot="1" x14ac:dyDescent="0.35">
      <c r="A157" s="202">
        <v>90</v>
      </c>
      <c r="B157" s="23"/>
      <c r="C157" s="168"/>
      <c r="D157" s="24"/>
      <c r="E157" s="24"/>
      <c r="F157" s="24"/>
      <c r="G157" s="24"/>
      <c r="H157" s="24"/>
      <c r="I157" s="15"/>
      <c r="J157" s="25"/>
      <c r="K157" s="174"/>
      <c r="L157" s="99"/>
      <c r="M157" s="171" t="str">
        <f t="shared" si="15"/>
        <v/>
      </c>
      <c r="N157" s="64">
        <f t="shared" si="16"/>
        <v>1</v>
      </c>
      <c r="O157" s="169">
        <f t="shared" si="17"/>
        <v>0</v>
      </c>
      <c r="P157" s="67">
        <f>IF(COUNTA(B143:L157)&gt;0,1,0)</f>
        <v>0</v>
      </c>
      <c r="Q157" s="32"/>
      <c r="R157" s="32"/>
      <c r="S157" s="32"/>
      <c r="T157" s="32"/>
      <c r="U157" s="32"/>
    </row>
    <row r="158" spans="1:21" ht="35.15" customHeight="1" thickBot="1" x14ac:dyDescent="0.35">
      <c r="A158" s="67" t="s">
        <v>151</v>
      </c>
      <c r="B158" s="32"/>
      <c r="C158" s="32"/>
      <c r="D158" s="32"/>
      <c r="E158" s="32"/>
      <c r="F158" s="32"/>
      <c r="G158" s="32"/>
      <c r="H158" s="32"/>
      <c r="I158" s="32"/>
      <c r="J158" s="199" t="s">
        <v>26</v>
      </c>
      <c r="K158" s="175">
        <f>SUM(K143:K157)+K131</f>
        <v>0</v>
      </c>
      <c r="L158" s="91">
        <f>SUM(L143:L157)+L131</f>
        <v>0</v>
      </c>
      <c r="M158" s="170"/>
      <c r="N158" s="32"/>
      <c r="O158" s="137"/>
      <c r="P158" s="32"/>
      <c r="Q158" s="32"/>
      <c r="R158" s="32"/>
      <c r="S158" s="32"/>
      <c r="T158" s="32"/>
      <c r="U158" s="32"/>
    </row>
    <row r="159" spans="1:21" ht="35.15" customHeight="1" x14ac:dyDescent="0.3">
      <c r="A159" s="67" t="s">
        <v>83</v>
      </c>
      <c r="B159" s="32"/>
      <c r="C159" s="32"/>
      <c r="D159" s="32"/>
      <c r="E159" s="32"/>
      <c r="F159" s="32"/>
      <c r="G159" s="32"/>
      <c r="H159" s="32"/>
      <c r="I159" s="32"/>
      <c r="J159" s="32"/>
      <c r="K159" s="176"/>
      <c r="L159" s="143"/>
      <c r="M159" s="170"/>
      <c r="N159" s="32"/>
      <c r="O159" s="137"/>
      <c r="P159" s="32"/>
      <c r="Q159" s="32"/>
      <c r="R159" s="32"/>
      <c r="S159" s="32"/>
      <c r="T159" s="32"/>
      <c r="U159" s="32"/>
    </row>
    <row r="160" spans="1:21" ht="35.15" customHeight="1" x14ac:dyDescent="0.3">
      <c r="A160" s="32"/>
      <c r="B160" s="32"/>
      <c r="C160" s="32"/>
      <c r="D160" s="32"/>
      <c r="E160" s="32"/>
      <c r="F160" s="32"/>
      <c r="G160" s="32"/>
      <c r="H160" s="32"/>
      <c r="I160" s="32"/>
      <c r="J160" s="32"/>
      <c r="K160" s="176"/>
      <c r="L160" s="143"/>
      <c r="M160" s="170"/>
      <c r="N160" s="32"/>
      <c r="O160" s="137"/>
      <c r="P160" s="32"/>
      <c r="Q160" s="32"/>
      <c r="R160" s="32"/>
      <c r="S160" s="32"/>
      <c r="T160" s="32"/>
      <c r="U160" s="32"/>
    </row>
    <row r="161" spans="1:21" ht="35.15" customHeight="1" x14ac:dyDescent="0.35">
      <c r="A161" s="32"/>
      <c r="B161" s="232" t="s">
        <v>21</v>
      </c>
      <c r="C161" s="226">
        <f ca="1">IF(imzatarihi&gt;0,imzatarihi,"")</f>
        <v>45653</v>
      </c>
      <c r="D161" s="234" t="s">
        <v>23</v>
      </c>
      <c r="E161" s="225" t="str">
        <f>IF(kurulusyetkilisi&gt;0,kurulusyetkilisi,"")</f>
        <v/>
      </c>
      <c r="F161" s="67"/>
      <c r="G161" s="32"/>
      <c r="H161" s="32"/>
      <c r="I161" s="32"/>
      <c r="J161" s="32"/>
      <c r="K161" s="176"/>
      <c r="L161" s="143"/>
      <c r="M161" s="170"/>
      <c r="N161" s="32"/>
      <c r="O161" s="137"/>
      <c r="P161" s="32"/>
      <c r="Q161" s="32"/>
      <c r="R161" s="32"/>
      <c r="S161" s="32"/>
      <c r="T161" s="32"/>
      <c r="U161" s="32"/>
    </row>
    <row r="162" spans="1:21" ht="35.15" customHeight="1" x14ac:dyDescent="0.35">
      <c r="A162" s="32"/>
      <c r="B162" s="233"/>
      <c r="C162" s="233"/>
      <c r="D162" s="234" t="s">
        <v>24</v>
      </c>
      <c r="E162" s="233"/>
      <c r="F162" s="32"/>
      <c r="G162" s="32"/>
      <c r="H162" s="32"/>
      <c r="I162" s="32"/>
      <c r="J162" s="32"/>
      <c r="K162" s="176"/>
      <c r="L162" s="143"/>
      <c r="M162" s="170"/>
      <c r="N162" s="32"/>
      <c r="O162" s="137"/>
      <c r="P162" s="32"/>
      <c r="Q162" s="32"/>
      <c r="R162" s="32"/>
      <c r="S162" s="32"/>
      <c r="T162" s="32"/>
      <c r="U162" s="32"/>
    </row>
    <row r="163" spans="1:21" ht="35.15" customHeight="1" x14ac:dyDescent="0.3">
      <c r="A163" s="32"/>
      <c r="B163" s="32"/>
      <c r="C163" s="32"/>
      <c r="D163" s="32"/>
      <c r="E163" s="32"/>
      <c r="F163" s="32"/>
      <c r="G163" s="32"/>
      <c r="H163" s="32"/>
      <c r="I163" s="32"/>
      <c r="J163" s="32"/>
      <c r="K163" s="176"/>
      <c r="L163" s="32"/>
      <c r="M163" s="32"/>
      <c r="N163" s="32"/>
      <c r="O163" s="137"/>
      <c r="P163" s="32"/>
      <c r="Q163" s="32"/>
      <c r="R163" s="32"/>
      <c r="S163" s="32"/>
      <c r="T163" s="32"/>
      <c r="U163" s="32"/>
    </row>
    <row r="164" spans="1:21" ht="35.15" customHeight="1" x14ac:dyDescent="0.3">
      <c r="A164" s="32"/>
      <c r="B164" s="32"/>
      <c r="C164" s="32"/>
      <c r="D164" s="32"/>
      <c r="E164" s="32"/>
      <c r="F164" s="32"/>
      <c r="G164" s="32"/>
      <c r="H164" s="32"/>
      <c r="I164" s="32"/>
      <c r="J164" s="32"/>
      <c r="K164" s="176"/>
      <c r="L164" s="32"/>
      <c r="M164" s="32"/>
      <c r="N164" s="32"/>
      <c r="O164" s="137"/>
      <c r="P164" s="32"/>
      <c r="Q164" s="32"/>
      <c r="R164" s="32"/>
      <c r="S164" s="32"/>
      <c r="T164" s="32"/>
      <c r="U164" s="32"/>
    </row>
    <row r="165" spans="1:21" ht="35.15" customHeight="1" x14ac:dyDescent="0.3">
      <c r="A165" s="32"/>
      <c r="B165" s="32"/>
      <c r="C165" s="32"/>
      <c r="D165" s="32"/>
      <c r="E165" s="32"/>
      <c r="F165" s="32"/>
      <c r="G165" s="32"/>
      <c r="H165" s="32"/>
      <c r="I165" s="32"/>
      <c r="J165" s="32"/>
      <c r="K165" s="176"/>
      <c r="L165" s="32"/>
      <c r="M165" s="32"/>
      <c r="N165" s="32"/>
      <c r="O165" s="137"/>
      <c r="P165" s="32"/>
      <c r="Q165" s="32"/>
      <c r="R165" s="32"/>
      <c r="S165" s="32"/>
      <c r="T165" s="32"/>
      <c r="U165" s="32"/>
    </row>
    <row r="166" spans="1:21" ht="35.15" customHeight="1" x14ac:dyDescent="0.3">
      <c r="A166" s="32"/>
      <c r="B166" s="32"/>
      <c r="C166" s="32"/>
      <c r="D166" s="32"/>
      <c r="E166" s="32"/>
      <c r="F166" s="32"/>
      <c r="G166" s="32"/>
      <c r="H166" s="32"/>
      <c r="I166" s="32"/>
      <c r="J166" s="32"/>
      <c r="K166" s="176"/>
      <c r="L166" s="32"/>
      <c r="M166" s="32"/>
      <c r="N166" s="32"/>
      <c r="O166" s="137"/>
      <c r="P166" s="32"/>
      <c r="Q166" s="32"/>
      <c r="R166" s="32"/>
      <c r="S166" s="32"/>
      <c r="T166" s="32"/>
      <c r="U166" s="32"/>
    </row>
    <row r="167" spans="1:21" ht="35.15" customHeight="1" x14ac:dyDescent="0.3">
      <c r="A167" s="32"/>
      <c r="B167" s="32"/>
      <c r="C167" s="32"/>
      <c r="D167" s="32"/>
      <c r="E167" s="32"/>
      <c r="F167" s="32"/>
      <c r="G167" s="32"/>
      <c r="H167" s="32"/>
      <c r="I167" s="32"/>
      <c r="J167" s="32"/>
      <c r="K167" s="176"/>
      <c r="L167" s="32"/>
      <c r="M167" s="32"/>
      <c r="N167" s="32"/>
      <c r="O167" s="137"/>
      <c r="P167" s="32"/>
      <c r="Q167" s="32"/>
      <c r="R167" s="32"/>
      <c r="S167" s="32"/>
      <c r="T167" s="32"/>
      <c r="U167" s="32"/>
    </row>
    <row r="168" spans="1:21" ht="35.15" customHeight="1" x14ac:dyDescent="0.3">
      <c r="A168" s="32"/>
      <c r="B168" s="32"/>
      <c r="C168" s="32"/>
      <c r="D168" s="32"/>
      <c r="E168" s="32"/>
      <c r="F168" s="32"/>
      <c r="G168" s="32"/>
      <c r="H168" s="32"/>
      <c r="I168" s="32"/>
      <c r="J168" s="32"/>
      <c r="K168" s="176"/>
      <c r="L168" s="32"/>
      <c r="M168" s="32"/>
      <c r="N168" s="32"/>
      <c r="O168" s="137"/>
      <c r="P168" s="32"/>
      <c r="Q168" s="32"/>
      <c r="R168" s="32"/>
      <c r="S168" s="32"/>
      <c r="T168" s="32"/>
      <c r="U168" s="32"/>
    </row>
    <row r="169" spans="1:21" ht="35.15" customHeight="1" x14ac:dyDescent="0.3">
      <c r="A169" s="32"/>
      <c r="B169" s="32"/>
      <c r="C169" s="32"/>
      <c r="D169" s="32"/>
      <c r="E169" s="32"/>
      <c r="F169" s="32"/>
      <c r="G169" s="32"/>
      <c r="H169" s="32"/>
      <c r="I169" s="32"/>
      <c r="J169" s="32"/>
      <c r="K169" s="176"/>
      <c r="L169" s="32"/>
      <c r="M169" s="32"/>
      <c r="N169" s="32"/>
      <c r="O169" s="137"/>
      <c r="P169" s="32"/>
      <c r="Q169" s="32"/>
      <c r="R169" s="32"/>
      <c r="S169" s="32"/>
      <c r="T169" s="32"/>
      <c r="U169" s="32"/>
    </row>
    <row r="170" spans="1:21" ht="35.15" customHeight="1" x14ac:dyDescent="0.3">
      <c r="A170" s="32"/>
      <c r="B170" s="32"/>
      <c r="C170" s="32"/>
      <c r="D170" s="32"/>
      <c r="E170" s="32"/>
      <c r="F170" s="32"/>
      <c r="G170" s="32"/>
      <c r="H170" s="32"/>
      <c r="I170" s="32"/>
      <c r="J170" s="32"/>
      <c r="K170" s="176"/>
      <c r="L170" s="32"/>
      <c r="M170" s="32"/>
      <c r="N170" s="32"/>
      <c r="O170" s="137"/>
      <c r="P170" s="32"/>
      <c r="Q170" s="32"/>
      <c r="R170" s="32"/>
      <c r="S170" s="32"/>
      <c r="T170" s="32"/>
      <c r="U170" s="32"/>
    </row>
    <row r="171" spans="1:21" ht="35.15" customHeight="1" x14ac:dyDescent="0.3">
      <c r="A171" s="32"/>
      <c r="B171" s="32"/>
      <c r="C171" s="32"/>
      <c r="D171" s="32"/>
      <c r="E171" s="32"/>
      <c r="F171" s="32"/>
      <c r="G171" s="32"/>
      <c r="H171" s="32"/>
      <c r="I171" s="32"/>
      <c r="J171" s="32"/>
      <c r="K171" s="176"/>
      <c r="L171" s="32"/>
      <c r="M171" s="32"/>
      <c r="N171" s="32"/>
      <c r="O171" s="137"/>
      <c r="P171" s="32"/>
      <c r="Q171" s="32"/>
      <c r="R171" s="32"/>
      <c r="S171" s="32"/>
      <c r="T171" s="32"/>
      <c r="U171" s="32"/>
    </row>
    <row r="172" spans="1:21" ht="35.15" customHeight="1" x14ac:dyDescent="0.3">
      <c r="A172" s="32"/>
      <c r="B172" s="32"/>
      <c r="C172" s="32"/>
      <c r="D172" s="32"/>
      <c r="E172" s="32"/>
      <c r="F172" s="32"/>
      <c r="G172" s="32"/>
      <c r="H172" s="32"/>
      <c r="I172" s="32"/>
      <c r="J172" s="32"/>
      <c r="K172" s="176"/>
      <c r="L172" s="32"/>
      <c r="M172" s="32"/>
      <c r="N172" s="32"/>
      <c r="O172" s="137"/>
      <c r="P172" s="32"/>
      <c r="Q172" s="32"/>
      <c r="R172" s="32"/>
      <c r="S172" s="32"/>
      <c r="T172" s="32"/>
      <c r="U172" s="32"/>
    </row>
  </sheetData>
  <sheetProtection algorithmName="SHA-512" hashValue="6Tlu6kr1IhvzpDdsFbfOdIN2nnc4z+CfzN2leHFkl7C0CHxMEaRjzQT1rrQxlf6I6mIzASVthb/988t8C3vutw==" saltValue="ISTZFxjTse1+vbZN9C1Isw==" spinCount="100000" sheet="1" objects="1" scenarios="1"/>
  <mergeCells count="102">
    <mergeCell ref="A139:B139"/>
    <mergeCell ref="C139:L139"/>
    <mergeCell ref="A140:B140"/>
    <mergeCell ref="C140:L140"/>
    <mergeCell ref="A141:A142"/>
    <mergeCell ref="B141:B142"/>
    <mergeCell ref="C141:C142"/>
    <mergeCell ref="D141:D142"/>
    <mergeCell ref="E141:E142"/>
    <mergeCell ref="F141:F142"/>
    <mergeCell ref="G141:G142"/>
    <mergeCell ref="I141:I142"/>
    <mergeCell ref="J141:J142"/>
    <mergeCell ref="H141:H142"/>
    <mergeCell ref="A136:L136"/>
    <mergeCell ref="A137:L137"/>
    <mergeCell ref="A138:L138"/>
    <mergeCell ref="A109:L109"/>
    <mergeCell ref="A110:L110"/>
    <mergeCell ref="A111:L111"/>
    <mergeCell ref="A112:B112"/>
    <mergeCell ref="C112:L112"/>
    <mergeCell ref="A113:B113"/>
    <mergeCell ref="C113:L113"/>
    <mergeCell ref="A114:A115"/>
    <mergeCell ref="B114:B115"/>
    <mergeCell ref="C114:C115"/>
    <mergeCell ref="D114:D115"/>
    <mergeCell ref="E114:E115"/>
    <mergeCell ref="F114:F115"/>
    <mergeCell ref="G114:G115"/>
    <mergeCell ref="I114:I115"/>
    <mergeCell ref="J114:J115"/>
    <mergeCell ref="H114:H115"/>
    <mergeCell ref="A59:B59"/>
    <mergeCell ref="C59:L59"/>
    <mergeCell ref="A60:A61"/>
    <mergeCell ref="B60:B61"/>
    <mergeCell ref="C60:C61"/>
    <mergeCell ref="D60:D61"/>
    <mergeCell ref="E60:E61"/>
    <mergeCell ref="F60:F61"/>
    <mergeCell ref="G60:G61"/>
    <mergeCell ref="I60:I61"/>
    <mergeCell ref="J60:J61"/>
    <mergeCell ref="A82:L82"/>
    <mergeCell ref="A83:L83"/>
    <mergeCell ref="A84:L84"/>
    <mergeCell ref="A85:B85"/>
    <mergeCell ref="C85:L85"/>
    <mergeCell ref="A86:B86"/>
    <mergeCell ref="A87:A88"/>
    <mergeCell ref="B87:B88"/>
    <mergeCell ref="H60:H61"/>
    <mergeCell ref="H87:H88"/>
    <mergeCell ref="C87:C88"/>
    <mergeCell ref="D87:D88"/>
    <mergeCell ref="E87:E88"/>
    <mergeCell ref="F87:F88"/>
    <mergeCell ref="G87:G88"/>
    <mergeCell ref="I87:I88"/>
    <mergeCell ref="C86:L86"/>
    <mergeCell ref="J87:J88"/>
    <mergeCell ref="C31:L31"/>
    <mergeCell ref="C32:L32"/>
    <mergeCell ref="C58:L58"/>
    <mergeCell ref="H33:H34"/>
    <mergeCell ref="A29:L29"/>
    <mergeCell ref="A32:B32"/>
    <mergeCell ref="A33:A34"/>
    <mergeCell ref="B33:B34"/>
    <mergeCell ref="D33:D34"/>
    <mergeCell ref="E33:E34"/>
    <mergeCell ref="F33:F34"/>
    <mergeCell ref="J33:J34"/>
    <mergeCell ref="A56:L56"/>
    <mergeCell ref="A55:L55"/>
    <mergeCell ref="A57:L57"/>
    <mergeCell ref="A28:L28"/>
    <mergeCell ref="A31:B31"/>
    <mergeCell ref="A58:B58"/>
    <mergeCell ref="A1:L1"/>
    <mergeCell ref="A2:L2"/>
    <mergeCell ref="J6:J7"/>
    <mergeCell ref="A4:B4"/>
    <mergeCell ref="A5:B5"/>
    <mergeCell ref="B6:B7"/>
    <mergeCell ref="D6:D7"/>
    <mergeCell ref="E6:E7"/>
    <mergeCell ref="F6:F7"/>
    <mergeCell ref="G6:G7"/>
    <mergeCell ref="I6:I7"/>
    <mergeCell ref="A6:A7"/>
    <mergeCell ref="A3:L3"/>
    <mergeCell ref="C4:L4"/>
    <mergeCell ref="C5:L5"/>
    <mergeCell ref="C6:C7"/>
    <mergeCell ref="H6:H7"/>
    <mergeCell ref="A30:L30"/>
    <mergeCell ref="G33:G34"/>
    <mergeCell ref="I33:I34"/>
    <mergeCell ref="C33:C34"/>
  </mergeCells>
  <dataValidations count="5">
    <dataValidation type="list" allowBlank="1" showInputMessage="1" showErrorMessage="1" sqref="H8:H22 H35:H49 H62:H76 H89:H103 H116:H130 H143:H157" xr:uid="{00000000-0002-0000-0500-000000000000}">
      <formula1>"Ulaşım(Otobüs),Ulaşım(Tren),Ulaşım(Gemi),Ulaşım(Uçak)"</formula1>
    </dataValidation>
    <dataValidation type="list" allowBlank="1" showInputMessage="1" showErrorMessage="1" sqref="C8:C22 C35:C49 C62:C76 C89:C103 C116:C130 C143:C157" xr:uid="{00000000-0002-0000-0500-000001000000}">
      <formula1>$U$1:$U$2</formula1>
    </dataValidation>
    <dataValidation type="decimal" allowBlank="1" showInputMessage="1" showErrorMessage="1" error="Belge Tarihi ve Belge Numarası doldurulduktan sonra KDV Dahil Tutar doldurulabilir." sqref="L116:L130 L8:L22 L35:L49 L62:L76 L89:L103 L143:L157" xr:uid="{00000000-0002-0000-0500-000002000000}">
      <formula1>0</formula1>
      <formula2>$O8</formula2>
    </dataValidation>
    <dataValidation type="decimal" allowBlank="1" showInputMessage="1" showErrorMessage="1" error="Belge Tarihi ve Belge Numarası doldurulduktan sonra Ödenen Tutarlar doldurulabilir." sqref="K143:K157 K35:K49 K62:K76 K89:K103 K116:K130 K9:K22" xr:uid="{00000000-0002-0000-0500-000003000000}">
      <formula1>0</formula1>
      <formula2>$O9</formula2>
    </dataValidation>
    <dataValidation type="decimal" allowBlank="1" showInputMessage="1" showErrorMessage="1" error="Belge Tarihi ve Belge Numarası doldurulduktan sonra Ödenen Tutarlar doldurulabilir." prompt="Belge Tarihi ve Belge Numarası doldurulduktan sonra Ödenen Tutarlar doldurulabilir." sqref="K8" xr:uid="{00000000-0002-0000-0500-000004000000}">
      <formula1>0</formula1>
      <formula2>$O8</formula2>
    </dataValidation>
  </dataValidations>
  <pageMargins left="0.31496062992125984" right="0.19685039370078741" top="0.59055118110236227" bottom="0.59055118110236227" header="0.31496062992125984" footer="0.31496062992125984"/>
  <pageSetup paperSize="9" scale="48" orientation="landscape" r:id="rId1"/>
  <rowBreaks count="5" manualBreakCount="5">
    <brk id="27" max="11" man="1"/>
    <brk id="54" max="16383" man="1"/>
    <brk id="81" max="16383" man="1"/>
    <brk id="108" max="16383" man="1"/>
    <brk id="135" max="16383" man="1"/>
  </rowBreaks>
  <ignoredErrors>
    <ignoredError sqref="M1:M1048576"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15"/>
  <dimension ref="A1:U119"/>
  <sheetViews>
    <sheetView zoomScale="90" zoomScaleNormal="90" workbookViewId="0">
      <selection activeCell="B8" sqref="B8"/>
    </sheetView>
  </sheetViews>
  <sheetFormatPr defaultColWidth="8.875" defaultRowHeight="16.3" x14ac:dyDescent="0.3"/>
  <cols>
    <col min="1" max="1" width="9.375" style="16" customWidth="1"/>
    <col min="2" max="2" width="13.875" style="16" customWidth="1"/>
    <col min="3" max="3" width="40.375" style="16" bestFit="1" customWidth="1"/>
    <col min="4" max="4" width="50.75" style="16" customWidth="1"/>
    <col min="5" max="5" width="10.75" style="16" customWidth="1"/>
    <col min="6" max="6" width="16.75" style="16" customWidth="1"/>
    <col min="7" max="7" width="30.75" style="16" customWidth="1"/>
    <col min="8" max="9" width="16.75" style="16" customWidth="1"/>
    <col min="10" max="10" width="49.25" customWidth="1"/>
    <col min="11" max="11" width="10.75" style="17" hidden="1" customWidth="1"/>
    <col min="12" max="12" width="21.25" style="34" hidden="1" customWidth="1"/>
    <col min="13" max="20" width="8.875" style="16" hidden="1" customWidth="1"/>
    <col min="21" max="21" width="37.75" style="16" hidden="1" customWidth="1"/>
    <col min="22" max="16384" width="8.875" style="16"/>
  </cols>
  <sheetData>
    <row r="1" spans="1:21" x14ac:dyDescent="0.3">
      <c r="A1" s="305" t="s">
        <v>55</v>
      </c>
      <c r="B1" s="305"/>
      <c r="C1" s="305"/>
      <c r="D1" s="305"/>
      <c r="E1" s="305"/>
      <c r="F1" s="305"/>
      <c r="G1" s="305"/>
      <c r="H1" s="305"/>
      <c r="I1" s="305"/>
      <c r="J1" s="2"/>
      <c r="K1" s="136"/>
      <c r="L1" s="137"/>
      <c r="M1" s="32"/>
      <c r="N1" s="67" t="str">
        <f>CONCATENATE("A1:I",SUM(M:M)*30)</f>
        <v>A1:I30</v>
      </c>
      <c r="O1" s="32"/>
      <c r="P1" s="32"/>
      <c r="Q1" s="32"/>
      <c r="R1" s="32"/>
      <c r="S1" s="32"/>
      <c r="T1" s="32"/>
      <c r="U1" s="206" t="s">
        <v>103</v>
      </c>
    </row>
    <row r="2" spans="1:21" x14ac:dyDescent="0.3">
      <c r="A2" s="305" t="str">
        <f>IF(YilDonem&lt;&gt;"",CONCATENATE(YilDonem,". döneme aittir."),"")</f>
        <v/>
      </c>
      <c r="B2" s="305"/>
      <c r="C2" s="305"/>
      <c r="D2" s="305"/>
      <c r="E2" s="305"/>
      <c r="F2" s="305"/>
      <c r="G2" s="305"/>
      <c r="H2" s="305"/>
      <c r="I2" s="305"/>
      <c r="J2" s="2"/>
      <c r="K2" s="136"/>
      <c r="L2" s="137"/>
      <c r="M2" s="32"/>
      <c r="N2" s="32"/>
      <c r="O2" s="32"/>
      <c r="P2" s="32"/>
      <c r="Q2" s="32"/>
      <c r="R2" s="32"/>
      <c r="S2" s="32"/>
      <c r="T2" s="32"/>
      <c r="U2" s="206" t="s">
        <v>104</v>
      </c>
    </row>
    <row r="3" spans="1:21" ht="16" customHeight="1" thickBot="1" x14ac:dyDescent="0.35">
      <c r="A3" s="313" t="s">
        <v>56</v>
      </c>
      <c r="B3" s="313"/>
      <c r="C3" s="313"/>
      <c r="D3" s="313"/>
      <c r="E3" s="313"/>
      <c r="F3" s="313"/>
      <c r="G3" s="313"/>
      <c r="H3" s="313"/>
      <c r="I3" s="313"/>
      <c r="J3" s="2"/>
      <c r="K3" s="136"/>
      <c r="L3" s="137"/>
      <c r="M3" s="32"/>
      <c r="N3" s="32"/>
      <c r="O3" s="32"/>
      <c r="P3" s="32"/>
      <c r="Q3" s="32"/>
      <c r="R3" s="32"/>
      <c r="S3" s="32"/>
      <c r="T3" s="32"/>
      <c r="U3" s="206" t="s">
        <v>105</v>
      </c>
    </row>
    <row r="4" spans="1:21" ht="31.6" customHeight="1" thickBot="1" x14ac:dyDescent="0.35">
      <c r="A4" s="306" t="s">
        <v>1</v>
      </c>
      <c r="B4" s="307"/>
      <c r="C4" s="306" t="str">
        <f>IF(ProjeNo&gt;0,ProjeNo,"")</f>
        <v/>
      </c>
      <c r="D4" s="314"/>
      <c r="E4" s="314"/>
      <c r="F4" s="314"/>
      <c r="G4" s="314"/>
      <c r="H4" s="314"/>
      <c r="I4" s="307"/>
      <c r="J4" s="2"/>
      <c r="K4" s="136"/>
      <c r="L4" s="137"/>
      <c r="M4" s="32"/>
      <c r="N4" s="32"/>
      <c r="O4" s="32"/>
      <c r="P4" s="32"/>
      <c r="Q4" s="32"/>
      <c r="R4" s="32"/>
      <c r="S4" s="32"/>
      <c r="T4" s="32"/>
      <c r="U4" s="206" t="s">
        <v>106</v>
      </c>
    </row>
    <row r="5" spans="1:21" ht="31.6" customHeight="1" thickBot="1" x14ac:dyDescent="0.35">
      <c r="A5" s="311" t="s">
        <v>7</v>
      </c>
      <c r="B5" s="312"/>
      <c r="C5" s="315" t="str">
        <f>IF(ProjeAdi&gt;0,ProjeAdi,"")</f>
        <v/>
      </c>
      <c r="D5" s="316"/>
      <c r="E5" s="316"/>
      <c r="F5" s="316"/>
      <c r="G5" s="316"/>
      <c r="H5" s="316"/>
      <c r="I5" s="317"/>
      <c r="J5" s="2"/>
      <c r="K5" s="136"/>
      <c r="L5" s="137"/>
      <c r="M5" s="32"/>
      <c r="N5" s="32"/>
      <c r="O5" s="32"/>
      <c r="P5" s="32"/>
      <c r="Q5" s="32"/>
      <c r="R5" s="32"/>
      <c r="S5" s="32"/>
      <c r="T5" s="32"/>
      <c r="U5" s="206" t="s">
        <v>107</v>
      </c>
    </row>
    <row r="6" spans="1:21" s="18" customFormat="1" ht="37.049999999999997" customHeight="1" thickBot="1" x14ac:dyDescent="0.35">
      <c r="A6" s="309" t="s">
        <v>5</v>
      </c>
      <c r="B6" s="309" t="s">
        <v>57</v>
      </c>
      <c r="C6" s="309" t="s">
        <v>102</v>
      </c>
      <c r="D6" s="309" t="s">
        <v>58</v>
      </c>
      <c r="E6" s="309" t="s">
        <v>59</v>
      </c>
      <c r="F6" s="309" t="s">
        <v>49</v>
      </c>
      <c r="G6" s="309" t="s">
        <v>50</v>
      </c>
      <c r="H6" s="204" t="s">
        <v>51</v>
      </c>
      <c r="I6" s="204" t="s">
        <v>51</v>
      </c>
      <c r="J6" s="138"/>
      <c r="K6" s="139"/>
      <c r="L6" s="140"/>
      <c r="M6" s="130"/>
      <c r="N6" s="130"/>
      <c r="O6" s="130"/>
      <c r="P6" s="130"/>
      <c r="Q6" s="130"/>
      <c r="R6" s="130"/>
      <c r="S6" s="130"/>
      <c r="T6" s="130"/>
      <c r="U6" s="206" t="s">
        <v>108</v>
      </c>
    </row>
    <row r="7" spans="1:21" ht="18" customHeight="1" thickBot="1" x14ac:dyDescent="0.35">
      <c r="A7" s="310"/>
      <c r="B7" s="310"/>
      <c r="C7" s="310"/>
      <c r="D7" s="310"/>
      <c r="E7" s="310"/>
      <c r="F7" s="310"/>
      <c r="G7" s="310"/>
      <c r="H7" s="205" t="s">
        <v>139</v>
      </c>
      <c r="I7" s="205" t="s">
        <v>54</v>
      </c>
      <c r="J7" s="2"/>
      <c r="K7" s="136"/>
      <c r="L7" s="137"/>
      <c r="M7" s="32"/>
      <c r="N7" s="32"/>
      <c r="O7" s="32"/>
      <c r="P7" s="32"/>
      <c r="Q7" s="32"/>
      <c r="R7" s="32"/>
      <c r="S7" s="32"/>
      <c r="T7" s="32"/>
      <c r="U7" s="206" t="s">
        <v>109</v>
      </c>
    </row>
    <row r="8" spans="1:21" ht="26.5" customHeight="1" x14ac:dyDescent="0.3">
      <c r="A8" s="200">
        <v>1</v>
      </c>
      <c r="B8" s="19"/>
      <c r="C8" s="97"/>
      <c r="D8" s="20"/>
      <c r="E8" s="29"/>
      <c r="F8" s="21"/>
      <c r="G8" s="102"/>
      <c r="H8" s="182"/>
      <c r="I8" s="178"/>
      <c r="J8" s="68" t="str">
        <f t="shared" ref="J8:J22" si="0">IF(AND(COUNTA(B8:E8)&gt;0,K8=1),"Belge Tarihi ve Belge Numarası doldurulduktan sonra Ödenen Tutarlar doldurulabilir.","")</f>
        <v/>
      </c>
      <c r="K8" s="64">
        <f>IF(COUNTA(F8:G8)=2,0,1)</f>
        <v>1</v>
      </c>
      <c r="L8" s="169">
        <f>IF(K8=1,0,100000000)</f>
        <v>0</v>
      </c>
      <c r="M8" s="32"/>
      <c r="N8" s="32"/>
      <c r="O8" s="32"/>
      <c r="P8" s="32"/>
      <c r="Q8" s="32"/>
      <c r="R8" s="32"/>
      <c r="S8" s="32"/>
      <c r="T8" s="32"/>
      <c r="U8" s="206" t="s">
        <v>110</v>
      </c>
    </row>
    <row r="9" spans="1:21" ht="26.5" customHeight="1" x14ac:dyDescent="0.3">
      <c r="A9" s="207">
        <v>2</v>
      </c>
      <c r="B9" s="9"/>
      <c r="C9" s="100"/>
      <c r="D9" s="10"/>
      <c r="E9" s="11"/>
      <c r="F9" s="8"/>
      <c r="G9" s="10"/>
      <c r="H9" s="181"/>
      <c r="I9" s="179"/>
      <c r="J9" s="68" t="str">
        <f t="shared" si="0"/>
        <v/>
      </c>
      <c r="K9" s="64">
        <f t="shared" ref="K9:K22" si="1">IF(COUNTA(F9:G9)=2,0,1)</f>
        <v>1</v>
      </c>
      <c r="L9" s="169">
        <f t="shared" ref="L9:L22" si="2">IF(K9=1,0,100000000)</f>
        <v>0</v>
      </c>
      <c r="M9" s="32"/>
      <c r="N9" s="32"/>
      <c r="O9" s="32"/>
      <c r="P9" s="32"/>
      <c r="Q9" s="32"/>
      <c r="R9" s="32"/>
      <c r="S9" s="32"/>
      <c r="T9" s="32"/>
      <c r="U9" s="206" t="s">
        <v>111</v>
      </c>
    </row>
    <row r="10" spans="1:21" ht="26.5" customHeight="1" x14ac:dyDescent="0.3">
      <c r="A10" s="207">
        <v>3</v>
      </c>
      <c r="B10" s="9"/>
      <c r="C10" s="100"/>
      <c r="D10" s="10"/>
      <c r="E10" s="11"/>
      <c r="F10" s="8"/>
      <c r="G10" s="10"/>
      <c r="H10" s="181"/>
      <c r="I10" s="179"/>
      <c r="J10" s="68" t="str">
        <f t="shared" si="0"/>
        <v/>
      </c>
      <c r="K10" s="64">
        <f t="shared" si="1"/>
        <v>1</v>
      </c>
      <c r="L10" s="169">
        <f t="shared" si="2"/>
        <v>0</v>
      </c>
      <c r="M10" s="32"/>
      <c r="N10" s="32"/>
      <c r="O10" s="32"/>
      <c r="P10" s="32"/>
      <c r="Q10" s="32"/>
      <c r="R10" s="32"/>
      <c r="S10" s="32"/>
      <c r="T10" s="32"/>
      <c r="U10" s="206" t="s">
        <v>112</v>
      </c>
    </row>
    <row r="11" spans="1:21" ht="26.5" customHeight="1" x14ac:dyDescent="0.3">
      <c r="A11" s="207">
        <v>4</v>
      </c>
      <c r="B11" s="9"/>
      <c r="C11" s="100"/>
      <c r="D11" s="10"/>
      <c r="E11" s="11"/>
      <c r="F11" s="8"/>
      <c r="G11" s="10"/>
      <c r="H11" s="181"/>
      <c r="I11" s="179"/>
      <c r="J11" s="68" t="str">
        <f t="shared" si="0"/>
        <v/>
      </c>
      <c r="K11" s="64">
        <f t="shared" si="1"/>
        <v>1</v>
      </c>
      <c r="L11" s="169">
        <f t="shared" si="2"/>
        <v>0</v>
      </c>
      <c r="M11" s="32"/>
      <c r="N11" s="32"/>
      <c r="O11" s="32"/>
      <c r="P11" s="32"/>
      <c r="Q11" s="32"/>
      <c r="R11" s="32"/>
      <c r="S11" s="32"/>
      <c r="T11" s="32"/>
      <c r="U11" s="206" t="s">
        <v>113</v>
      </c>
    </row>
    <row r="12" spans="1:21" ht="26.5" customHeight="1" x14ac:dyDescent="0.3">
      <c r="A12" s="207">
        <v>5</v>
      </c>
      <c r="B12" s="9"/>
      <c r="C12" s="100"/>
      <c r="D12" s="10"/>
      <c r="E12" s="11"/>
      <c r="F12" s="8"/>
      <c r="G12" s="10"/>
      <c r="H12" s="181"/>
      <c r="I12" s="179"/>
      <c r="J12" s="68" t="str">
        <f t="shared" si="0"/>
        <v/>
      </c>
      <c r="K12" s="64">
        <f t="shared" si="1"/>
        <v>1</v>
      </c>
      <c r="L12" s="169">
        <f t="shared" si="2"/>
        <v>0</v>
      </c>
      <c r="M12" s="32"/>
      <c r="N12" s="32"/>
      <c r="O12" s="32"/>
      <c r="P12" s="32"/>
      <c r="Q12" s="32"/>
      <c r="R12" s="32"/>
      <c r="S12" s="32"/>
      <c r="T12" s="32"/>
      <c r="U12" s="206" t="s">
        <v>114</v>
      </c>
    </row>
    <row r="13" spans="1:21" ht="26.5" customHeight="1" x14ac:dyDescent="0.3">
      <c r="A13" s="207">
        <v>6</v>
      </c>
      <c r="B13" s="9"/>
      <c r="C13" s="100"/>
      <c r="D13" s="10"/>
      <c r="E13" s="11"/>
      <c r="F13" s="8"/>
      <c r="G13" s="10"/>
      <c r="H13" s="181"/>
      <c r="I13" s="179"/>
      <c r="J13" s="68" t="str">
        <f t="shared" si="0"/>
        <v/>
      </c>
      <c r="K13" s="64">
        <f t="shared" si="1"/>
        <v>1</v>
      </c>
      <c r="L13" s="169">
        <f t="shared" si="2"/>
        <v>0</v>
      </c>
      <c r="M13" s="32"/>
      <c r="N13" s="32"/>
      <c r="O13" s="32"/>
      <c r="P13" s="32"/>
      <c r="Q13" s="32"/>
      <c r="R13" s="32"/>
      <c r="S13" s="32"/>
      <c r="T13" s="32"/>
      <c r="U13" s="32"/>
    </row>
    <row r="14" spans="1:21" ht="26.5" customHeight="1" x14ac:dyDescent="0.3">
      <c r="A14" s="207">
        <v>7</v>
      </c>
      <c r="B14" s="9"/>
      <c r="C14" s="100"/>
      <c r="D14" s="10"/>
      <c r="E14" s="11"/>
      <c r="F14" s="8"/>
      <c r="G14" s="10"/>
      <c r="H14" s="181"/>
      <c r="I14" s="179"/>
      <c r="J14" s="68" t="str">
        <f t="shared" si="0"/>
        <v/>
      </c>
      <c r="K14" s="64">
        <f t="shared" si="1"/>
        <v>1</v>
      </c>
      <c r="L14" s="169">
        <f t="shared" si="2"/>
        <v>0</v>
      </c>
      <c r="M14" s="32"/>
      <c r="N14" s="32"/>
      <c r="O14" s="32"/>
      <c r="P14" s="32"/>
      <c r="Q14" s="32"/>
      <c r="R14" s="32"/>
      <c r="S14" s="32"/>
      <c r="T14" s="32"/>
      <c r="U14" s="32"/>
    </row>
    <row r="15" spans="1:21" ht="26.5" customHeight="1" x14ac:dyDescent="0.3">
      <c r="A15" s="207">
        <v>8</v>
      </c>
      <c r="B15" s="9"/>
      <c r="C15" s="100"/>
      <c r="D15" s="10"/>
      <c r="E15" s="11"/>
      <c r="F15" s="8"/>
      <c r="G15" s="10"/>
      <c r="H15" s="181"/>
      <c r="I15" s="179"/>
      <c r="J15" s="68" t="str">
        <f t="shared" si="0"/>
        <v/>
      </c>
      <c r="K15" s="64">
        <f t="shared" si="1"/>
        <v>1</v>
      </c>
      <c r="L15" s="169">
        <f t="shared" si="2"/>
        <v>0</v>
      </c>
      <c r="M15" s="32"/>
      <c r="N15" s="32"/>
      <c r="O15" s="32"/>
      <c r="P15" s="32"/>
      <c r="Q15" s="32"/>
      <c r="R15" s="32"/>
      <c r="S15" s="32"/>
      <c r="T15" s="32"/>
      <c r="U15" s="32"/>
    </row>
    <row r="16" spans="1:21" ht="26.5" customHeight="1" x14ac:dyDescent="0.3">
      <c r="A16" s="207">
        <v>9</v>
      </c>
      <c r="B16" s="9"/>
      <c r="C16" s="100"/>
      <c r="D16" s="10"/>
      <c r="E16" s="11"/>
      <c r="F16" s="8"/>
      <c r="G16" s="10"/>
      <c r="H16" s="181"/>
      <c r="I16" s="179"/>
      <c r="J16" s="68" t="str">
        <f t="shared" si="0"/>
        <v/>
      </c>
      <c r="K16" s="64">
        <f t="shared" si="1"/>
        <v>1</v>
      </c>
      <c r="L16" s="169">
        <f t="shared" si="2"/>
        <v>0</v>
      </c>
      <c r="M16" s="32"/>
      <c r="N16" s="32"/>
      <c r="O16" s="32"/>
      <c r="P16" s="32"/>
      <c r="Q16" s="32"/>
      <c r="R16" s="32"/>
      <c r="S16" s="32"/>
      <c r="T16" s="32"/>
      <c r="U16" s="32"/>
    </row>
    <row r="17" spans="1:21" ht="26.5" customHeight="1" x14ac:dyDescent="0.3">
      <c r="A17" s="207">
        <v>10</v>
      </c>
      <c r="B17" s="9"/>
      <c r="C17" s="100"/>
      <c r="D17" s="10"/>
      <c r="E17" s="11"/>
      <c r="F17" s="8"/>
      <c r="G17" s="10"/>
      <c r="H17" s="181"/>
      <c r="I17" s="179"/>
      <c r="J17" s="68" t="str">
        <f t="shared" si="0"/>
        <v/>
      </c>
      <c r="K17" s="64">
        <f t="shared" si="1"/>
        <v>1</v>
      </c>
      <c r="L17" s="169">
        <f t="shared" si="2"/>
        <v>0</v>
      </c>
      <c r="M17" s="32"/>
      <c r="N17" s="32"/>
      <c r="O17" s="32"/>
      <c r="P17" s="32"/>
      <c r="Q17" s="32"/>
      <c r="R17" s="32"/>
      <c r="S17" s="32"/>
      <c r="T17" s="32"/>
      <c r="U17" s="32"/>
    </row>
    <row r="18" spans="1:21" ht="26.5" customHeight="1" x14ac:dyDescent="0.3">
      <c r="A18" s="207">
        <v>11</v>
      </c>
      <c r="B18" s="9"/>
      <c r="C18" s="100"/>
      <c r="D18" s="10"/>
      <c r="E18" s="11"/>
      <c r="F18" s="8"/>
      <c r="G18" s="10"/>
      <c r="H18" s="181"/>
      <c r="I18" s="179"/>
      <c r="J18" s="68" t="str">
        <f t="shared" si="0"/>
        <v/>
      </c>
      <c r="K18" s="64">
        <f t="shared" si="1"/>
        <v>1</v>
      </c>
      <c r="L18" s="169">
        <f t="shared" si="2"/>
        <v>0</v>
      </c>
      <c r="M18" s="32"/>
      <c r="N18" s="32"/>
      <c r="O18" s="32"/>
      <c r="P18" s="32"/>
      <c r="Q18" s="32"/>
      <c r="R18" s="32"/>
      <c r="S18" s="32"/>
      <c r="T18" s="32"/>
      <c r="U18" s="32"/>
    </row>
    <row r="19" spans="1:21" ht="26.5" customHeight="1" x14ac:dyDescent="0.3">
      <c r="A19" s="207">
        <v>12</v>
      </c>
      <c r="B19" s="9"/>
      <c r="C19" s="100"/>
      <c r="D19" s="10"/>
      <c r="E19" s="11"/>
      <c r="F19" s="8"/>
      <c r="G19" s="10"/>
      <c r="H19" s="181"/>
      <c r="I19" s="179"/>
      <c r="J19" s="68" t="str">
        <f t="shared" si="0"/>
        <v/>
      </c>
      <c r="K19" s="64">
        <f t="shared" si="1"/>
        <v>1</v>
      </c>
      <c r="L19" s="169">
        <f t="shared" si="2"/>
        <v>0</v>
      </c>
      <c r="M19" s="32"/>
      <c r="N19" s="32"/>
      <c r="O19" s="32"/>
      <c r="P19" s="32"/>
      <c r="Q19" s="32"/>
      <c r="R19" s="32"/>
      <c r="S19" s="32"/>
      <c r="T19" s="32"/>
      <c r="U19" s="32"/>
    </row>
    <row r="20" spans="1:21" ht="26.5" customHeight="1" x14ac:dyDescent="0.3">
      <c r="A20" s="207">
        <v>13</v>
      </c>
      <c r="B20" s="9"/>
      <c r="C20" s="100"/>
      <c r="D20" s="10"/>
      <c r="E20" s="11"/>
      <c r="F20" s="8"/>
      <c r="G20" s="10"/>
      <c r="H20" s="181"/>
      <c r="I20" s="179"/>
      <c r="J20" s="68" t="str">
        <f t="shared" si="0"/>
        <v/>
      </c>
      <c r="K20" s="64">
        <f t="shared" si="1"/>
        <v>1</v>
      </c>
      <c r="L20" s="169">
        <f t="shared" si="2"/>
        <v>0</v>
      </c>
      <c r="M20" s="32"/>
      <c r="N20" s="32"/>
      <c r="O20" s="32"/>
      <c r="P20" s="32"/>
      <c r="Q20" s="32"/>
      <c r="R20" s="32"/>
      <c r="S20" s="32"/>
      <c r="T20" s="32"/>
      <c r="U20" s="32"/>
    </row>
    <row r="21" spans="1:21" ht="26.5" customHeight="1" x14ac:dyDescent="0.3">
      <c r="A21" s="207">
        <v>14</v>
      </c>
      <c r="B21" s="9"/>
      <c r="C21" s="100"/>
      <c r="D21" s="10"/>
      <c r="E21" s="11"/>
      <c r="F21" s="8"/>
      <c r="G21" s="10"/>
      <c r="H21" s="181"/>
      <c r="I21" s="179"/>
      <c r="J21" s="68" t="str">
        <f t="shared" si="0"/>
        <v/>
      </c>
      <c r="K21" s="64">
        <f t="shared" si="1"/>
        <v>1</v>
      </c>
      <c r="L21" s="169">
        <f t="shared" si="2"/>
        <v>0</v>
      </c>
      <c r="M21" s="32"/>
      <c r="N21" s="32"/>
      <c r="O21" s="32"/>
      <c r="P21" s="32"/>
      <c r="Q21" s="32"/>
      <c r="R21" s="32"/>
      <c r="S21" s="32"/>
      <c r="T21" s="32"/>
      <c r="U21" s="32"/>
    </row>
    <row r="22" spans="1:21" ht="26.5" customHeight="1" thickBot="1" x14ac:dyDescent="0.35">
      <c r="A22" s="208">
        <v>15</v>
      </c>
      <c r="B22" s="12"/>
      <c r="C22" s="101"/>
      <c r="D22" s="13"/>
      <c r="E22" s="14"/>
      <c r="F22" s="15"/>
      <c r="G22" s="13"/>
      <c r="H22" s="183"/>
      <c r="I22" s="180"/>
      <c r="J22" s="68" t="str">
        <f t="shared" si="0"/>
        <v/>
      </c>
      <c r="K22" s="64">
        <f t="shared" si="1"/>
        <v>1</v>
      </c>
      <c r="L22" s="169">
        <f t="shared" si="2"/>
        <v>0</v>
      </c>
      <c r="M22" s="67">
        <v>1</v>
      </c>
      <c r="N22" s="32"/>
      <c r="O22" s="32"/>
      <c r="P22" s="32"/>
      <c r="Q22" s="32"/>
      <c r="R22" s="32"/>
      <c r="S22" s="32"/>
      <c r="T22" s="32"/>
      <c r="U22" s="32"/>
    </row>
    <row r="23" spans="1:21" ht="26.5" customHeight="1" thickBot="1" x14ac:dyDescent="0.35">
      <c r="A23" s="32"/>
      <c r="B23" s="32"/>
      <c r="C23" s="32"/>
      <c r="D23" s="32"/>
      <c r="E23" s="32"/>
      <c r="F23" s="32"/>
      <c r="G23" s="209" t="s">
        <v>26</v>
      </c>
      <c r="H23" s="94">
        <f>SUM(H8:H22)</f>
        <v>0</v>
      </c>
      <c r="I23" s="94">
        <f>SUM(I8:I22)</f>
        <v>0</v>
      </c>
      <c r="J23" s="35"/>
      <c r="K23" s="136"/>
      <c r="L23" s="137"/>
      <c r="M23" s="32"/>
      <c r="N23" s="32"/>
      <c r="O23" s="32"/>
      <c r="P23" s="32"/>
      <c r="Q23" s="32"/>
      <c r="R23" s="32"/>
      <c r="S23" s="32"/>
      <c r="T23" s="32"/>
      <c r="U23" s="32"/>
    </row>
    <row r="24" spans="1:21" x14ac:dyDescent="0.3">
      <c r="A24" s="32"/>
      <c r="B24" s="32"/>
      <c r="C24" s="32"/>
      <c r="D24" s="32"/>
      <c r="E24" s="32"/>
      <c r="F24" s="32"/>
      <c r="G24" s="32"/>
      <c r="H24" s="32"/>
      <c r="I24" s="32"/>
      <c r="J24" s="35"/>
      <c r="K24" s="136"/>
      <c r="L24" s="137"/>
      <c r="M24" s="32"/>
      <c r="N24" s="32"/>
      <c r="O24" s="32"/>
      <c r="P24" s="32"/>
      <c r="Q24" s="32"/>
      <c r="R24" s="32"/>
      <c r="S24" s="32"/>
      <c r="T24" s="32"/>
      <c r="U24" s="32"/>
    </row>
    <row r="25" spans="1:21" x14ac:dyDescent="0.3">
      <c r="A25" s="210" t="s">
        <v>83</v>
      </c>
      <c r="B25" s="141"/>
      <c r="C25" s="141"/>
      <c r="D25" s="141"/>
      <c r="E25" s="141"/>
      <c r="F25" s="141"/>
      <c r="G25" s="141"/>
      <c r="H25" s="141"/>
      <c r="I25" s="141"/>
      <c r="J25" s="35"/>
      <c r="K25" s="136"/>
      <c r="L25" s="137"/>
      <c r="M25" s="32"/>
      <c r="N25" s="32"/>
      <c r="O25" s="32"/>
      <c r="P25" s="32"/>
      <c r="Q25" s="32"/>
      <c r="R25" s="32"/>
      <c r="S25" s="32"/>
      <c r="T25" s="32"/>
      <c r="U25" s="32"/>
    </row>
    <row r="26" spans="1:21" x14ac:dyDescent="0.3">
      <c r="A26" s="32"/>
      <c r="B26" s="32"/>
      <c r="C26" s="32"/>
      <c r="D26" s="32"/>
      <c r="E26" s="32"/>
      <c r="F26" s="32"/>
      <c r="G26" s="32"/>
      <c r="H26" s="32"/>
      <c r="I26" s="32"/>
      <c r="J26" s="35"/>
      <c r="K26" s="136"/>
      <c r="L26" s="137"/>
      <c r="M26" s="32"/>
      <c r="N26" s="32"/>
      <c r="O26" s="32"/>
      <c r="P26" s="32"/>
      <c r="Q26" s="32"/>
      <c r="R26" s="32"/>
      <c r="S26" s="32"/>
      <c r="T26" s="32"/>
      <c r="U26" s="32"/>
    </row>
    <row r="27" spans="1:21" ht="21.1" x14ac:dyDescent="0.35">
      <c r="A27" s="236" t="s">
        <v>21</v>
      </c>
      <c r="B27" s="235">
        <f ca="1">IF(imzatarihi&gt;0,imzatarihi,"")</f>
        <v>45653</v>
      </c>
      <c r="C27" s="234" t="s">
        <v>23</v>
      </c>
      <c r="D27" s="225" t="str">
        <f>IF(kurulusyetkilisi&gt;0,kurulusyetkilisi,"")</f>
        <v/>
      </c>
      <c r="F27" s="67"/>
      <c r="G27" s="32"/>
      <c r="H27" s="32"/>
      <c r="I27" s="32"/>
      <c r="J27" s="35"/>
      <c r="K27" s="136"/>
      <c r="L27" s="137"/>
      <c r="M27" s="32"/>
      <c r="N27" s="32"/>
      <c r="O27" s="32"/>
      <c r="P27" s="32"/>
      <c r="Q27" s="32"/>
      <c r="R27" s="32"/>
      <c r="S27" s="32"/>
      <c r="T27" s="32"/>
      <c r="U27" s="32"/>
    </row>
    <row r="28" spans="1:21" ht="21.1" x14ac:dyDescent="0.35">
      <c r="A28" s="32"/>
      <c r="B28" s="233"/>
      <c r="C28" s="234" t="s">
        <v>24</v>
      </c>
      <c r="D28" s="233"/>
      <c r="F28" s="32"/>
      <c r="G28" s="32"/>
      <c r="H28" s="32"/>
      <c r="I28" s="32"/>
      <c r="J28" s="35"/>
      <c r="K28" s="136"/>
      <c r="L28" s="137"/>
      <c r="M28" s="32"/>
      <c r="N28" s="32"/>
      <c r="O28" s="32"/>
      <c r="P28" s="32"/>
      <c r="Q28" s="32"/>
      <c r="R28" s="32"/>
      <c r="S28" s="32"/>
      <c r="T28" s="32"/>
      <c r="U28" s="32"/>
    </row>
    <row r="29" spans="1:21" x14ac:dyDescent="0.3">
      <c r="A29" s="32"/>
      <c r="B29" s="32"/>
      <c r="C29" s="32"/>
      <c r="D29" s="32"/>
      <c r="E29" s="32"/>
      <c r="F29" s="32"/>
      <c r="G29" s="32"/>
      <c r="H29" s="32"/>
      <c r="I29" s="32"/>
      <c r="J29" s="35"/>
      <c r="K29" s="136"/>
      <c r="L29" s="137"/>
      <c r="M29" s="32"/>
      <c r="N29" s="32"/>
      <c r="O29" s="32"/>
      <c r="P29" s="32"/>
      <c r="Q29" s="32"/>
      <c r="R29" s="32"/>
      <c r="S29" s="32"/>
      <c r="T29" s="32"/>
      <c r="U29" s="32"/>
    </row>
    <row r="30" spans="1:21" x14ac:dyDescent="0.3">
      <c r="A30" s="32"/>
      <c r="B30" s="32"/>
      <c r="C30" s="32"/>
      <c r="D30" s="32"/>
      <c r="E30" s="32"/>
      <c r="F30" s="32"/>
      <c r="G30" s="32"/>
      <c r="H30" s="32"/>
      <c r="I30" s="32"/>
      <c r="J30" s="35"/>
      <c r="K30" s="136"/>
      <c r="L30" s="137"/>
      <c r="M30" s="32"/>
      <c r="N30" s="32"/>
      <c r="O30" s="32"/>
      <c r="P30" s="32"/>
      <c r="Q30" s="32"/>
      <c r="R30" s="32"/>
      <c r="S30" s="32"/>
      <c r="T30" s="32"/>
      <c r="U30" s="32"/>
    </row>
    <row r="31" spans="1:21" x14ac:dyDescent="0.3">
      <c r="A31" s="305" t="s">
        <v>55</v>
      </c>
      <c r="B31" s="305"/>
      <c r="C31" s="305"/>
      <c r="D31" s="305"/>
      <c r="E31" s="305"/>
      <c r="F31" s="305"/>
      <c r="G31" s="305"/>
      <c r="H31" s="305"/>
      <c r="I31" s="305"/>
      <c r="J31" s="2"/>
      <c r="K31" s="136"/>
      <c r="L31" s="137"/>
      <c r="M31" s="32"/>
      <c r="N31" s="32"/>
      <c r="O31" s="32"/>
      <c r="P31" s="32"/>
      <c r="Q31" s="32"/>
      <c r="R31" s="32"/>
      <c r="S31" s="32"/>
      <c r="T31" s="32"/>
      <c r="U31" s="203"/>
    </row>
    <row r="32" spans="1:21" x14ac:dyDescent="0.3">
      <c r="A32" s="305" t="str">
        <f>IF(YilDonem&lt;&gt;"",CONCATENATE(YilDonem,". döneme aittir."),"")</f>
        <v/>
      </c>
      <c r="B32" s="305"/>
      <c r="C32" s="305"/>
      <c r="D32" s="305"/>
      <c r="E32" s="305"/>
      <c r="F32" s="305"/>
      <c r="G32" s="305"/>
      <c r="H32" s="305"/>
      <c r="I32" s="305"/>
      <c r="J32" s="2"/>
      <c r="K32" s="136"/>
      <c r="L32" s="137"/>
      <c r="M32" s="32"/>
      <c r="N32" s="32"/>
      <c r="O32" s="32"/>
      <c r="P32" s="32"/>
      <c r="Q32" s="32"/>
      <c r="R32" s="32"/>
      <c r="S32" s="32"/>
      <c r="T32" s="32"/>
      <c r="U32" s="203"/>
    </row>
    <row r="33" spans="1:21" ht="16" customHeight="1" thickBot="1" x14ac:dyDescent="0.35">
      <c r="A33" s="313" t="s">
        <v>56</v>
      </c>
      <c r="B33" s="313"/>
      <c r="C33" s="313"/>
      <c r="D33" s="313"/>
      <c r="E33" s="313"/>
      <c r="F33" s="313"/>
      <c r="G33" s="313"/>
      <c r="H33" s="313"/>
      <c r="I33" s="313"/>
      <c r="J33" s="2"/>
      <c r="K33" s="136"/>
      <c r="L33" s="137"/>
      <c r="M33" s="32"/>
      <c r="N33" s="32"/>
      <c r="O33" s="32"/>
      <c r="P33" s="32"/>
      <c r="Q33" s="32"/>
      <c r="R33" s="32"/>
      <c r="S33" s="32"/>
      <c r="T33" s="32"/>
      <c r="U33" s="203"/>
    </row>
    <row r="34" spans="1:21" ht="31.6" customHeight="1" thickBot="1" x14ac:dyDescent="0.35">
      <c r="A34" s="306" t="s">
        <v>1</v>
      </c>
      <c r="B34" s="307"/>
      <c r="C34" s="306" t="str">
        <f>IF(ProjeNo&gt;0,ProjeNo,"")</f>
        <v/>
      </c>
      <c r="D34" s="314"/>
      <c r="E34" s="314"/>
      <c r="F34" s="314"/>
      <c r="G34" s="314"/>
      <c r="H34" s="314"/>
      <c r="I34" s="307"/>
      <c r="J34" s="2"/>
      <c r="K34" s="136"/>
      <c r="L34" s="137"/>
      <c r="M34" s="32"/>
      <c r="N34" s="32"/>
      <c r="O34" s="32"/>
      <c r="P34" s="32"/>
      <c r="Q34" s="32"/>
      <c r="R34" s="32"/>
      <c r="S34" s="32"/>
      <c r="T34" s="32"/>
      <c r="U34" s="203"/>
    </row>
    <row r="35" spans="1:21" ht="31.6" customHeight="1" thickBot="1" x14ac:dyDescent="0.35">
      <c r="A35" s="311" t="s">
        <v>7</v>
      </c>
      <c r="B35" s="312"/>
      <c r="C35" s="315" t="str">
        <f>IF(ProjeAdi&gt;0,ProjeAdi,"")</f>
        <v/>
      </c>
      <c r="D35" s="316"/>
      <c r="E35" s="316"/>
      <c r="F35" s="316"/>
      <c r="G35" s="316"/>
      <c r="H35" s="316"/>
      <c r="I35" s="317"/>
      <c r="J35" s="2"/>
      <c r="K35" s="136"/>
      <c r="L35" s="137"/>
      <c r="M35" s="32"/>
      <c r="N35" s="32"/>
      <c r="O35" s="32"/>
      <c r="P35" s="32"/>
      <c r="Q35" s="32"/>
      <c r="R35" s="32"/>
      <c r="S35" s="32"/>
      <c r="T35" s="32"/>
      <c r="U35" s="203"/>
    </row>
    <row r="36" spans="1:21" s="18" customFormat="1" ht="37.049999999999997" customHeight="1" thickBot="1" x14ac:dyDescent="0.35">
      <c r="A36" s="309" t="s">
        <v>5</v>
      </c>
      <c r="B36" s="309" t="s">
        <v>57</v>
      </c>
      <c r="C36" s="309" t="s">
        <v>102</v>
      </c>
      <c r="D36" s="309" t="s">
        <v>58</v>
      </c>
      <c r="E36" s="309" t="s">
        <v>59</v>
      </c>
      <c r="F36" s="309" t="s">
        <v>49</v>
      </c>
      <c r="G36" s="309" t="s">
        <v>50</v>
      </c>
      <c r="H36" s="204" t="s">
        <v>51</v>
      </c>
      <c r="I36" s="204" t="s">
        <v>51</v>
      </c>
      <c r="J36" s="138"/>
      <c r="K36" s="139"/>
      <c r="L36" s="140"/>
      <c r="M36" s="130"/>
      <c r="N36" s="130"/>
      <c r="O36" s="130"/>
      <c r="P36" s="130"/>
      <c r="Q36" s="130"/>
      <c r="R36" s="130"/>
      <c r="S36" s="130"/>
      <c r="T36" s="130"/>
      <c r="U36" s="203"/>
    </row>
    <row r="37" spans="1:21" ht="18" customHeight="1" thickBot="1" x14ac:dyDescent="0.35">
      <c r="A37" s="318"/>
      <c r="B37" s="318"/>
      <c r="C37" s="318"/>
      <c r="D37" s="318"/>
      <c r="E37" s="318"/>
      <c r="F37" s="318"/>
      <c r="G37" s="318"/>
      <c r="H37" s="204" t="s">
        <v>139</v>
      </c>
      <c r="I37" s="204" t="s">
        <v>54</v>
      </c>
      <c r="J37" s="2"/>
      <c r="K37" s="136"/>
      <c r="L37" s="137"/>
      <c r="M37" s="32"/>
      <c r="N37" s="32"/>
      <c r="O37" s="32"/>
      <c r="P37" s="32"/>
      <c r="Q37" s="32"/>
      <c r="R37" s="32"/>
      <c r="S37" s="32"/>
      <c r="T37" s="32"/>
      <c r="U37" s="203"/>
    </row>
    <row r="38" spans="1:21" ht="26.5" customHeight="1" x14ac:dyDescent="0.3">
      <c r="A38" s="200">
        <v>16</v>
      </c>
      <c r="B38" s="19"/>
      <c r="C38" s="97"/>
      <c r="D38" s="20"/>
      <c r="E38" s="29"/>
      <c r="F38" s="21"/>
      <c r="G38" s="102"/>
      <c r="H38" s="182"/>
      <c r="I38" s="178"/>
      <c r="J38" s="68" t="str">
        <f t="shared" ref="J38:J52" si="3">IF(AND(D38&lt;&gt;"",K38=1),"Belge Tarihi ve Belge Numarası doldurulduktan sonra Ödenen Tutarlar doldurulabilir.","")</f>
        <v/>
      </c>
      <c r="K38" s="64">
        <f>IF(COUNTA(F38:G38)=2,0,1)</f>
        <v>1</v>
      </c>
      <c r="L38" s="169">
        <f>IF(K38=1,0,100000000)</f>
        <v>0</v>
      </c>
      <c r="M38" s="32"/>
      <c r="N38" s="32"/>
      <c r="O38" s="32"/>
      <c r="P38" s="32"/>
      <c r="Q38" s="32"/>
      <c r="R38" s="32"/>
      <c r="S38" s="32"/>
      <c r="T38" s="32"/>
      <c r="U38" s="203"/>
    </row>
    <row r="39" spans="1:21" ht="26.5" customHeight="1" x14ac:dyDescent="0.3">
      <c r="A39" s="207">
        <v>17</v>
      </c>
      <c r="B39" s="9"/>
      <c r="C39" s="100"/>
      <c r="D39" s="10"/>
      <c r="E39" s="11"/>
      <c r="F39" s="8"/>
      <c r="G39" s="10"/>
      <c r="H39" s="181"/>
      <c r="I39" s="179"/>
      <c r="J39" s="68" t="str">
        <f t="shared" si="3"/>
        <v/>
      </c>
      <c r="K39" s="64">
        <f t="shared" ref="K39:K52" si="4">IF(COUNTA(F39:G39)=2,0,1)</f>
        <v>1</v>
      </c>
      <c r="L39" s="169">
        <f t="shared" ref="L39:L52" si="5">IF(K39=1,0,100000000)</f>
        <v>0</v>
      </c>
      <c r="M39" s="32"/>
      <c r="N39" s="32"/>
      <c r="O39" s="32"/>
      <c r="P39" s="32"/>
      <c r="Q39" s="32"/>
      <c r="R39" s="32"/>
      <c r="S39" s="32"/>
      <c r="T39" s="32"/>
      <c r="U39" s="203"/>
    </row>
    <row r="40" spans="1:21" ht="26.5" customHeight="1" x14ac:dyDescent="0.3">
      <c r="A40" s="207">
        <v>18</v>
      </c>
      <c r="B40" s="9"/>
      <c r="C40" s="100"/>
      <c r="D40" s="10"/>
      <c r="E40" s="11"/>
      <c r="F40" s="8"/>
      <c r="G40" s="10"/>
      <c r="H40" s="181"/>
      <c r="I40" s="179"/>
      <c r="J40" s="68" t="str">
        <f t="shared" si="3"/>
        <v/>
      </c>
      <c r="K40" s="64">
        <f t="shared" si="4"/>
        <v>1</v>
      </c>
      <c r="L40" s="169">
        <f t="shared" si="5"/>
        <v>0</v>
      </c>
      <c r="M40" s="32"/>
      <c r="N40" s="32"/>
      <c r="O40" s="32"/>
      <c r="P40" s="32"/>
      <c r="Q40" s="32"/>
      <c r="R40" s="32"/>
      <c r="S40" s="32"/>
      <c r="T40" s="32"/>
      <c r="U40" s="203"/>
    </row>
    <row r="41" spans="1:21" ht="26.5" customHeight="1" x14ac:dyDescent="0.3">
      <c r="A41" s="207">
        <v>19</v>
      </c>
      <c r="B41" s="9"/>
      <c r="C41" s="100"/>
      <c r="D41" s="10"/>
      <c r="E41" s="11"/>
      <c r="F41" s="8"/>
      <c r="G41" s="10"/>
      <c r="H41" s="181"/>
      <c r="I41" s="179"/>
      <c r="J41" s="68" t="str">
        <f t="shared" si="3"/>
        <v/>
      </c>
      <c r="K41" s="64">
        <f t="shared" si="4"/>
        <v>1</v>
      </c>
      <c r="L41" s="169">
        <f t="shared" si="5"/>
        <v>0</v>
      </c>
      <c r="M41" s="32"/>
      <c r="N41" s="32"/>
      <c r="O41" s="32"/>
      <c r="P41" s="32"/>
      <c r="Q41" s="32"/>
      <c r="R41" s="32"/>
      <c r="S41" s="32"/>
      <c r="T41" s="32"/>
      <c r="U41" s="203"/>
    </row>
    <row r="42" spans="1:21" ht="26.5" customHeight="1" x14ac:dyDescent="0.3">
      <c r="A42" s="207">
        <v>20</v>
      </c>
      <c r="B42" s="9"/>
      <c r="C42" s="100"/>
      <c r="D42" s="10"/>
      <c r="E42" s="11"/>
      <c r="F42" s="8"/>
      <c r="G42" s="10"/>
      <c r="H42" s="181"/>
      <c r="I42" s="179"/>
      <c r="J42" s="68" t="str">
        <f t="shared" si="3"/>
        <v/>
      </c>
      <c r="K42" s="64">
        <f t="shared" si="4"/>
        <v>1</v>
      </c>
      <c r="L42" s="169">
        <f t="shared" si="5"/>
        <v>0</v>
      </c>
      <c r="M42" s="32"/>
      <c r="N42" s="32"/>
      <c r="O42" s="32"/>
      <c r="P42" s="32"/>
      <c r="Q42" s="32"/>
      <c r="R42" s="32"/>
      <c r="S42" s="32"/>
      <c r="T42" s="32"/>
      <c r="U42" s="203"/>
    </row>
    <row r="43" spans="1:21" ht="26.5" customHeight="1" x14ac:dyDescent="0.3">
      <c r="A43" s="207">
        <v>21</v>
      </c>
      <c r="B43" s="9"/>
      <c r="C43" s="100"/>
      <c r="D43" s="10"/>
      <c r="E43" s="11"/>
      <c r="F43" s="8"/>
      <c r="G43" s="10"/>
      <c r="H43" s="181"/>
      <c r="I43" s="179"/>
      <c r="J43" s="68" t="str">
        <f t="shared" si="3"/>
        <v/>
      </c>
      <c r="K43" s="64">
        <f t="shared" si="4"/>
        <v>1</v>
      </c>
      <c r="L43" s="169">
        <f t="shared" si="5"/>
        <v>0</v>
      </c>
      <c r="M43" s="32"/>
      <c r="N43" s="32"/>
      <c r="O43" s="32"/>
      <c r="P43" s="32"/>
      <c r="Q43" s="32"/>
      <c r="R43" s="32"/>
      <c r="S43" s="32"/>
      <c r="T43" s="32"/>
      <c r="U43" s="32"/>
    </row>
    <row r="44" spans="1:21" ht="26.5" customHeight="1" x14ac:dyDescent="0.3">
      <c r="A44" s="207">
        <v>22</v>
      </c>
      <c r="B44" s="9"/>
      <c r="C44" s="100"/>
      <c r="D44" s="10"/>
      <c r="E44" s="11"/>
      <c r="F44" s="8"/>
      <c r="G44" s="10"/>
      <c r="H44" s="181"/>
      <c r="I44" s="179"/>
      <c r="J44" s="68" t="str">
        <f t="shared" si="3"/>
        <v/>
      </c>
      <c r="K44" s="64">
        <f t="shared" si="4"/>
        <v>1</v>
      </c>
      <c r="L44" s="169">
        <f t="shared" si="5"/>
        <v>0</v>
      </c>
      <c r="M44" s="32"/>
      <c r="N44" s="32"/>
      <c r="O44" s="32"/>
      <c r="P44" s="32"/>
      <c r="Q44" s="32"/>
      <c r="R44" s="32"/>
      <c r="S44" s="32"/>
      <c r="T44" s="32"/>
      <c r="U44" s="32"/>
    </row>
    <row r="45" spans="1:21" ht="26.5" customHeight="1" x14ac:dyDescent="0.3">
      <c r="A45" s="207">
        <v>23</v>
      </c>
      <c r="B45" s="9"/>
      <c r="C45" s="100"/>
      <c r="D45" s="10"/>
      <c r="E45" s="11"/>
      <c r="F45" s="8"/>
      <c r="G45" s="10"/>
      <c r="H45" s="181"/>
      <c r="I45" s="179"/>
      <c r="J45" s="68" t="str">
        <f t="shared" si="3"/>
        <v/>
      </c>
      <c r="K45" s="64">
        <f t="shared" si="4"/>
        <v>1</v>
      </c>
      <c r="L45" s="169">
        <f t="shared" si="5"/>
        <v>0</v>
      </c>
      <c r="M45" s="32"/>
      <c r="N45" s="32"/>
      <c r="O45" s="32"/>
      <c r="P45" s="32"/>
      <c r="Q45" s="32"/>
      <c r="R45" s="32"/>
      <c r="S45" s="32"/>
      <c r="T45" s="32"/>
      <c r="U45" s="32"/>
    </row>
    <row r="46" spans="1:21" ht="26.5" customHeight="1" x14ac:dyDescent="0.3">
      <c r="A46" s="207">
        <v>24</v>
      </c>
      <c r="B46" s="9"/>
      <c r="C46" s="100"/>
      <c r="D46" s="10"/>
      <c r="E46" s="11"/>
      <c r="F46" s="8"/>
      <c r="G46" s="10"/>
      <c r="H46" s="181"/>
      <c r="I46" s="179"/>
      <c r="J46" s="68" t="str">
        <f t="shared" si="3"/>
        <v/>
      </c>
      <c r="K46" s="64">
        <f t="shared" si="4"/>
        <v>1</v>
      </c>
      <c r="L46" s="169">
        <f t="shared" si="5"/>
        <v>0</v>
      </c>
      <c r="M46" s="32"/>
      <c r="N46" s="32"/>
      <c r="O46" s="32"/>
      <c r="P46" s="32"/>
      <c r="Q46" s="32"/>
      <c r="R46" s="32"/>
      <c r="S46" s="32"/>
      <c r="T46" s="32"/>
      <c r="U46" s="32"/>
    </row>
    <row r="47" spans="1:21" ht="26.5" customHeight="1" x14ac:dyDescent="0.3">
      <c r="A47" s="207">
        <v>25</v>
      </c>
      <c r="B47" s="9"/>
      <c r="C47" s="100"/>
      <c r="D47" s="10"/>
      <c r="E47" s="11"/>
      <c r="F47" s="8"/>
      <c r="G47" s="10"/>
      <c r="H47" s="181"/>
      <c r="I47" s="179"/>
      <c r="J47" s="68" t="str">
        <f t="shared" si="3"/>
        <v/>
      </c>
      <c r="K47" s="64">
        <f t="shared" si="4"/>
        <v>1</v>
      </c>
      <c r="L47" s="169">
        <f t="shared" si="5"/>
        <v>0</v>
      </c>
      <c r="M47" s="32"/>
      <c r="N47" s="32"/>
      <c r="O47" s="32"/>
      <c r="P47" s="32"/>
      <c r="Q47" s="32"/>
      <c r="R47" s="32"/>
      <c r="S47" s="32"/>
      <c r="T47" s="32"/>
      <c r="U47" s="32"/>
    </row>
    <row r="48" spans="1:21" ht="26.5" customHeight="1" x14ac:dyDescent="0.3">
      <c r="A48" s="207">
        <v>26</v>
      </c>
      <c r="B48" s="9"/>
      <c r="C48" s="100"/>
      <c r="D48" s="10"/>
      <c r="E48" s="11"/>
      <c r="F48" s="8"/>
      <c r="G48" s="10"/>
      <c r="H48" s="181"/>
      <c r="I48" s="179"/>
      <c r="J48" s="68" t="str">
        <f t="shared" si="3"/>
        <v/>
      </c>
      <c r="K48" s="64">
        <f t="shared" si="4"/>
        <v>1</v>
      </c>
      <c r="L48" s="169">
        <f t="shared" si="5"/>
        <v>0</v>
      </c>
      <c r="M48" s="32"/>
      <c r="N48" s="32"/>
      <c r="O48" s="32"/>
      <c r="P48" s="32"/>
      <c r="Q48" s="32"/>
      <c r="R48" s="32"/>
      <c r="S48" s="32"/>
      <c r="T48" s="32"/>
      <c r="U48" s="32"/>
    </row>
    <row r="49" spans="1:21" ht="26.5" customHeight="1" x14ac:dyDescent="0.3">
      <c r="A49" s="207">
        <v>27</v>
      </c>
      <c r="B49" s="9"/>
      <c r="C49" s="100"/>
      <c r="D49" s="10"/>
      <c r="E49" s="11"/>
      <c r="F49" s="8"/>
      <c r="G49" s="10"/>
      <c r="H49" s="181"/>
      <c r="I49" s="179"/>
      <c r="J49" s="68" t="str">
        <f t="shared" si="3"/>
        <v/>
      </c>
      <c r="K49" s="64">
        <f t="shared" si="4"/>
        <v>1</v>
      </c>
      <c r="L49" s="169">
        <f t="shared" si="5"/>
        <v>0</v>
      </c>
      <c r="M49" s="32"/>
      <c r="N49" s="32"/>
      <c r="O49" s="32"/>
      <c r="P49" s="32"/>
      <c r="Q49" s="32"/>
      <c r="R49" s="32"/>
      <c r="S49" s="32"/>
      <c r="T49" s="32"/>
      <c r="U49" s="32"/>
    </row>
    <row r="50" spans="1:21" ht="26.5" customHeight="1" x14ac:dyDescent="0.3">
      <c r="A50" s="207">
        <v>28</v>
      </c>
      <c r="B50" s="9"/>
      <c r="C50" s="100"/>
      <c r="D50" s="10"/>
      <c r="E50" s="11"/>
      <c r="F50" s="8"/>
      <c r="G50" s="10"/>
      <c r="H50" s="181"/>
      <c r="I50" s="179"/>
      <c r="J50" s="68" t="str">
        <f t="shared" si="3"/>
        <v/>
      </c>
      <c r="K50" s="64">
        <f t="shared" si="4"/>
        <v>1</v>
      </c>
      <c r="L50" s="169">
        <f t="shared" si="5"/>
        <v>0</v>
      </c>
      <c r="M50" s="32"/>
      <c r="N50" s="32"/>
      <c r="O50" s="32"/>
      <c r="P50" s="32"/>
      <c r="Q50" s="32"/>
      <c r="R50" s="32"/>
      <c r="S50" s="32"/>
      <c r="T50" s="32"/>
      <c r="U50" s="32"/>
    </row>
    <row r="51" spans="1:21" ht="26.5" customHeight="1" x14ac:dyDescent="0.3">
      <c r="A51" s="207">
        <v>29</v>
      </c>
      <c r="B51" s="9"/>
      <c r="C51" s="100"/>
      <c r="D51" s="10"/>
      <c r="E51" s="11"/>
      <c r="F51" s="8"/>
      <c r="G51" s="10"/>
      <c r="H51" s="181"/>
      <c r="I51" s="179"/>
      <c r="J51" s="68" t="str">
        <f t="shared" si="3"/>
        <v/>
      </c>
      <c r="K51" s="64">
        <f t="shared" si="4"/>
        <v>1</v>
      </c>
      <c r="L51" s="169">
        <f t="shared" si="5"/>
        <v>0</v>
      </c>
      <c r="M51" s="32"/>
      <c r="N51" s="32"/>
      <c r="O51" s="32"/>
      <c r="P51" s="32"/>
      <c r="Q51" s="32"/>
      <c r="R51" s="32"/>
      <c r="S51" s="32"/>
      <c r="T51" s="32"/>
      <c r="U51" s="32"/>
    </row>
    <row r="52" spans="1:21" ht="26.5" customHeight="1" thickBot="1" x14ac:dyDescent="0.35">
      <c r="A52" s="208">
        <v>30</v>
      </c>
      <c r="B52" s="12"/>
      <c r="C52" s="101"/>
      <c r="D52" s="13"/>
      <c r="E52" s="14"/>
      <c r="F52" s="15"/>
      <c r="G52" s="13"/>
      <c r="H52" s="183"/>
      <c r="I52" s="180"/>
      <c r="J52" s="68" t="str">
        <f t="shared" si="3"/>
        <v/>
      </c>
      <c r="K52" s="64">
        <f t="shared" si="4"/>
        <v>1</v>
      </c>
      <c r="L52" s="169">
        <f t="shared" si="5"/>
        <v>0</v>
      </c>
      <c r="M52" s="67">
        <f>IF(COUNTA(B38:I52)&gt;0,1,0)</f>
        <v>0</v>
      </c>
      <c r="N52" s="32"/>
      <c r="O52" s="32"/>
      <c r="P52" s="32"/>
      <c r="Q52" s="32"/>
      <c r="R52" s="32"/>
      <c r="S52" s="32"/>
      <c r="T52" s="32"/>
      <c r="U52" s="32"/>
    </row>
    <row r="53" spans="1:21" ht="26.5" customHeight="1" thickBot="1" x14ac:dyDescent="0.35">
      <c r="A53" s="32"/>
      <c r="B53" s="32"/>
      <c r="C53" s="32"/>
      <c r="D53" s="32"/>
      <c r="E53" s="32"/>
      <c r="F53" s="32"/>
      <c r="G53" s="209" t="s">
        <v>26</v>
      </c>
      <c r="H53" s="94">
        <f>SUM(H38:H52)+H23</f>
        <v>0</v>
      </c>
      <c r="I53" s="94">
        <f>SUM(I38:I52)+I23</f>
        <v>0</v>
      </c>
      <c r="J53" s="35"/>
      <c r="K53" s="136"/>
      <c r="L53" s="137"/>
      <c r="M53" s="32"/>
      <c r="N53" s="32"/>
      <c r="O53" s="32"/>
      <c r="P53" s="32"/>
      <c r="Q53" s="32"/>
      <c r="R53" s="32"/>
      <c r="S53" s="32"/>
      <c r="T53" s="32"/>
      <c r="U53" s="32"/>
    </row>
    <row r="54" spans="1:21" x14ac:dyDescent="0.3">
      <c r="A54" s="32"/>
      <c r="B54" s="32"/>
      <c r="C54" s="32"/>
      <c r="D54" s="32"/>
      <c r="E54" s="32"/>
      <c r="F54" s="32"/>
      <c r="G54" s="32"/>
      <c r="H54" s="32"/>
      <c r="I54" s="32"/>
      <c r="J54" s="35"/>
      <c r="K54" s="136"/>
      <c r="L54" s="137"/>
      <c r="M54" s="32"/>
      <c r="N54" s="32"/>
      <c r="O54" s="32"/>
      <c r="P54" s="32"/>
      <c r="Q54" s="32"/>
      <c r="R54" s="32"/>
      <c r="S54" s="32"/>
      <c r="T54" s="32"/>
      <c r="U54" s="32"/>
    </row>
    <row r="55" spans="1:21" x14ac:dyDescent="0.3">
      <c r="A55" s="210" t="s">
        <v>83</v>
      </c>
      <c r="B55" s="141"/>
      <c r="C55" s="141"/>
      <c r="D55" s="141"/>
      <c r="E55" s="141"/>
      <c r="F55" s="141"/>
      <c r="G55" s="141"/>
      <c r="H55" s="141"/>
      <c r="I55" s="141"/>
      <c r="J55" s="35"/>
      <c r="K55" s="136"/>
      <c r="L55" s="137"/>
      <c r="M55" s="32"/>
      <c r="N55" s="32"/>
      <c r="O55" s="32"/>
      <c r="P55" s="32"/>
      <c r="Q55" s="32"/>
      <c r="R55" s="32"/>
      <c r="S55" s="32"/>
      <c r="T55" s="32"/>
      <c r="U55" s="32"/>
    </row>
    <row r="56" spans="1:21" x14ac:dyDescent="0.3">
      <c r="A56" s="32"/>
      <c r="B56" s="32"/>
      <c r="C56" s="32"/>
      <c r="D56" s="32"/>
      <c r="E56" s="32"/>
      <c r="F56" s="32"/>
      <c r="G56" s="32"/>
      <c r="H56" s="32"/>
      <c r="I56" s="32"/>
      <c r="J56" s="35"/>
      <c r="K56" s="136"/>
      <c r="L56" s="137"/>
      <c r="M56" s="32"/>
      <c r="N56" s="32"/>
      <c r="O56" s="32"/>
      <c r="P56" s="32"/>
      <c r="Q56" s="32"/>
      <c r="R56" s="32"/>
      <c r="S56" s="32"/>
      <c r="T56" s="32"/>
      <c r="U56" s="32"/>
    </row>
    <row r="57" spans="1:21" ht="21.1" x14ac:dyDescent="0.35">
      <c r="A57" s="236" t="s">
        <v>21</v>
      </c>
      <c r="B57" s="235">
        <f ca="1">IF(imzatarihi&gt;0,imzatarihi,"")</f>
        <v>45653</v>
      </c>
      <c r="C57" s="234" t="s">
        <v>23</v>
      </c>
      <c r="D57" s="225" t="str">
        <f>IF(kurulusyetkilisi&gt;0,kurulusyetkilisi,"")</f>
        <v/>
      </c>
      <c r="E57" s="67"/>
      <c r="F57" s="32"/>
      <c r="G57" s="67"/>
      <c r="H57" s="32"/>
      <c r="I57" s="32"/>
      <c r="J57" s="35"/>
      <c r="K57" s="136"/>
      <c r="L57" s="137"/>
      <c r="M57" s="32"/>
      <c r="N57" s="32"/>
      <c r="O57" s="32"/>
      <c r="P57" s="32"/>
      <c r="Q57" s="32"/>
      <c r="R57" s="32"/>
      <c r="S57" s="32"/>
      <c r="T57" s="32"/>
      <c r="U57" s="32"/>
    </row>
    <row r="58" spans="1:21" ht="21.1" x14ac:dyDescent="0.35">
      <c r="A58" s="32"/>
      <c r="B58" s="233"/>
      <c r="C58" s="234" t="s">
        <v>24</v>
      </c>
      <c r="D58" s="233"/>
      <c r="E58" s="67"/>
      <c r="F58" s="32"/>
      <c r="G58" s="32"/>
      <c r="H58" s="32"/>
      <c r="I58" s="32"/>
      <c r="J58" s="35"/>
      <c r="K58" s="136"/>
      <c r="L58" s="137"/>
      <c r="M58" s="32"/>
      <c r="N58" s="32"/>
      <c r="O58" s="32"/>
      <c r="P58" s="32"/>
      <c r="Q58" s="32"/>
      <c r="R58" s="32"/>
      <c r="S58" s="32"/>
      <c r="T58" s="32"/>
      <c r="U58" s="32"/>
    </row>
    <row r="59" spans="1:21" x14ac:dyDescent="0.3">
      <c r="A59" s="32"/>
      <c r="B59" s="32"/>
      <c r="C59" s="32"/>
      <c r="D59" s="32"/>
      <c r="E59" s="32"/>
      <c r="F59" s="32"/>
      <c r="G59" s="32"/>
      <c r="H59" s="32"/>
      <c r="I59" s="32"/>
      <c r="J59" s="35"/>
      <c r="K59" s="136"/>
      <c r="L59" s="137"/>
      <c r="M59" s="32"/>
      <c r="N59" s="32"/>
      <c r="O59" s="32"/>
      <c r="P59" s="32"/>
      <c r="Q59" s="32"/>
      <c r="R59" s="32"/>
      <c r="S59" s="32"/>
      <c r="T59" s="32"/>
      <c r="U59" s="32"/>
    </row>
    <row r="60" spans="1:21" x14ac:dyDescent="0.3">
      <c r="A60" s="32"/>
      <c r="B60" s="32"/>
      <c r="C60" s="32"/>
      <c r="D60" s="32"/>
      <c r="E60" s="32"/>
      <c r="F60" s="32"/>
      <c r="G60" s="32"/>
      <c r="H60" s="32"/>
      <c r="I60" s="32"/>
      <c r="J60" s="35"/>
      <c r="K60" s="136"/>
      <c r="L60" s="137"/>
      <c r="M60" s="32"/>
      <c r="N60" s="32"/>
      <c r="O60" s="32"/>
      <c r="P60" s="32"/>
      <c r="Q60" s="32"/>
      <c r="R60" s="32"/>
      <c r="S60" s="32"/>
      <c r="T60" s="32"/>
      <c r="U60" s="32"/>
    </row>
    <row r="61" spans="1:21" x14ac:dyDescent="0.3">
      <c r="A61" s="305" t="s">
        <v>55</v>
      </c>
      <c r="B61" s="305"/>
      <c r="C61" s="305"/>
      <c r="D61" s="305"/>
      <c r="E61" s="305"/>
      <c r="F61" s="305"/>
      <c r="G61" s="305"/>
      <c r="H61" s="305"/>
      <c r="I61" s="305"/>
      <c r="J61" s="2"/>
      <c r="K61" s="136"/>
      <c r="L61" s="137"/>
      <c r="M61" s="32"/>
      <c r="N61" s="32"/>
      <c r="O61" s="32"/>
      <c r="P61" s="32"/>
      <c r="Q61" s="32"/>
      <c r="R61" s="32"/>
      <c r="S61" s="32"/>
      <c r="T61" s="32"/>
      <c r="U61" s="203"/>
    </row>
    <row r="62" spans="1:21" x14ac:dyDescent="0.3">
      <c r="A62" s="305" t="str">
        <f>IF(YilDonem&lt;&gt;"",CONCATENATE(YilDonem,". döneme aittir."),"")</f>
        <v/>
      </c>
      <c r="B62" s="305"/>
      <c r="C62" s="305"/>
      <c r="D62" s="305"/>
      <c r="E62" s="305"/>
      <c r="F62" s="305"/>
      <c r="G62" s="305"/>
      <c r="H62" s="305"/>
      <c r="I62" s="305"/>
      <c r="J62" s="2"/>
      <c r="K62" s="136"/>
      <c r="L62" s="137"/>
      <c r="M62" s="32"/>
      <c r="N62" s="32"/>
      <c r="O62" s="32"/>
      <c r="P62" s="32"/>
      <c r="Q62" s="32"/>
      <c r="R62" s="32"/>
      <c r="S62" s="32"/>
      <c r="T62" s="32"/>
      <c r="U62" s="203"/>
    </row>
    <row r="63" spans="1:21" ht="16" customHeight="1" thickBot="1" x14ac:dyDescent="0.35">
      <c r="A63" s="313" t="s">
        <v>56</v>
      </c>
      <c r="B63" s="313"/>
      <c r="C63" s="313"/>
      <c r="D63" s="313"/>
      <c r="E63" s="313"/>
      <c r="F63" s="313"/>
      <c r="G63" s="313"/>
      <c r="H63" s="313"/>
      <c r="I63" s="313"/>
      <c r="J63" s="2"/>
      <c r="K63" s="136"/>
      <c r="L63" s="137"/>
      <c r="M63" s="32"/>
      <c r="N63" s="32"/>
      <c r="O63" s="32"/>
      <c r="P63" s="32"/>
      <c r="Q63" s="32"/>
      <c r="R63" s="32"/>
      <c r="S63" s="32"/>
      <c r="T63" s="32"/>
      <c r="U63" s="203"/>
    </row>
    <row r="64" spans="1:21" ht="31.6" customHeight="1" thickBot="1" x14ac:dyDescent="0.35">
      <c r="A64" s="306" t="s">
        <v>1</v>
      </c>
      <c r="B64" s="307"/>
      <c r="C64" s="306" t="str">
        <f>IF(ProjeNo&gt;0,ProjeNo,"")</f>
        <v/>
      </c>
      <c r="D64" s="314"/>
      <c r="E64" s="314"/>
      <c r="F64" s="314"/>
      <c r="G64" s="314"/>
      <c r="H64" s="314"/>
      <c r="I64" s="307"/>
      <c r="J64" s="2"/>
      <c r="K64" s="136"/>
      <c r="L64" s="137"/>
      <c r="M64" s="32"/>
      <c r="N64" s="32"/>
      <c r="O64" s="32"/>
      <c r="P64" s="32"/>
      <c r="Q64" s="32"/>
      <c r="R64" s="32"/>
      <c r="S64" s="32"/>
      <c r="T64" s="32"/>
      <c r="U64" s="203"/>
    </row>
    <row r="65" spans="1:21" ht="31.6" customHeight="1" thickBot="1" x14ac:dyDescent="0.35">
      <c r="A65" s="311" t="s">
        <v>7</v>
      </c>
      <c r="B65" s="312"/>
      <c r="C65" s="315" t="str">
        <f>IF(ProjeAdi&gt;0,ProjeAdi,"")</f>
        <v/>
      </c>
      <c r="D65" s="316"/>
      <c r="E65" s="316"/>
      <c r="F65" s="316"/>
      <c r="G65" s="316"/>
      <c r="H65" s="316"/>
      <c r="I65" s="317"/>
      <c r="J65" s="2"/>
      <c r="K65" s="136"/>
      <c r="L65" s="137"/>
      <c r="M65" s="32"/>
      <c r="N65" s="32"/>
      <c r="O65" s="32"/>
      <c r="P65" s="32"/>
      <c r="Q65" s="32"/>
      <c r="R65" s="32"/>
      <c r="S65" s="32"/>
      <c r="T65" s="32"/>
      <c r="U65" s="203"/>
    </row>
    <row r="66" spans="1:21" s="18" customFormat="1" ht="37.049999999999997" customHeight="1" thickBot="1" x14ac:dyDescent="0.35">
      <c r="A66" s="309" t="s">
        <v>5</v>
      </c>
      <c r="B66" s="309" t="s">
        <v>57</v>
      </c>
      <c r="C66" s="309" t="s">
        <v>102</v>
      </c>
      <c r="D66" s="309" t="s">
        <v>58</v>
      </c>
      <c r="E66" s="309" t="s">
        <v>59</v>
      </c>
      <c r="F66" s="309" t="s">
        <v>49</v>
      </c>
      <c r="G66" s="309" t="s">
        <v>50</v>
      </c>
      <c r="H66" s="204" t="s">
        <v>51</v>
      </c>
      <c r="I66" s="204" t="s">
        <v>51</v>
      </c>
      <c r="J66" s="138"/>
      <c r="K66" s="139"/>
      <c r="L66" s="140"/>
      <c r="M66" s="130"/>
      <c r="N66" s="130"/>
      <c r="O66" s="130"/>
      <c r="P66" s="130"/>
      <c r="Q66" s="130"/>
      <c r="R66" s="130"/>
      <c r="S66" s="130"/>
      <c r="T66" s="130"/>
      <c r="U66" s="203"/>
    </row>
    <row r="67" spans="1:21" ht="18" customHeight="1" thickBot="1" x14ac:dyDescent="0.35">
      <c r="A67" s="318"/>
      <c r="B67" s="318"/>
      <c r="C67" s="318"/>
      <c r="D67" s="318"/>
      <c r="E67" s="318"/>
      <c r="F67" s="318"/>
      <c r="G67" s="318"/>
      <c r="H67" s="204" t="s">
        <v>139</v>
      </c>
      <c r="I67" s="204" t="s">
        <v>54</v>
      </c>
      <c r="J67" s="2"/>
      <c r="K67" s="136"/>
      <c r="L67" s="137"/>
      <c r="M67" s="32"/>
      <c r="N67" s="32"/>
      <c r="O67" s="32"/>
      <c r="P67" s="32"/>
      <c r="Q67" s="32"/>
      <c r="R67" s="32"/>
      <c r="S67" s="32"/>
      <c r="T67" s="32"/>
      <c r="U67" s="203"/>
    </row>
    <row r="68" spans="1:21" ht="26.5" customHeight="1" x14ac:dyDescent="0.3">
      <c r="A68" s="200">
        <v>31</v>
      </c>
      <c r="B68" s="19"/>
      <c r="C68" s="97"/>
      <c r="D68" s="20"/>
      <c r="E68" s="29"/>
      <c r="F68" s="21"/>
      <c r="G68" s="102"/>
      <c r="H68" s="182"/>
      <c r="I68" s="178"/>
      <c r="J68" s="68" t="str">
        <f t="shared" ref="J68:J82" si="6">IF(AND(D68&lt;&gt;"",K68=1),"Belge Tarihi ve Belge Numarası doldurulduktan sonra Ödenen Tutarlar doldurulabilir.","")</f>
        <v/>
      </c>
      <c r="K68" s="64">
        <f>IF(COUNTA(F68:G68)=2,0,1)</f>
        <v>1</v>
      </c>
      <c r="L68" s="169">
        <f>IF(K68=1,0,100000000)</f>
        <v>0</v>
      </c>
      <c r="M68" s="32"/>
      <c r="N68" s="32"/>
      <c r="O68" s="32"/>
      <c r="P68" s="32"/>
      <c r="Q68" s="32"/>
      <c r="R68" s="32"/>
      <c r="S68" s="32"/>
      <c r="T68" s="32"/>
      <c r="U68" s="203"/>
    </row>
    <row r="69" spans="1:21" ht="26.5" customHeight="1" x14ac:dyDescent="0.3">
      <c r="A69" s="207">
        <v>32</v>
      </c>
      <c r="B69" s="9"/>
      <c r="C69" s="100"/>
      <c r="D69" s="10"/>
      <c r="E69" s="11"/>
      <c r="F69" s="8"/>
      <c r="G69" s="10"/>
      <c r="H69" s="181"/>
      <c r="I69" s="179"/>
      <c r="J69" s="68" t="str">
        <f t="shared" si="6"/>
        <v/>
      </c>
      <c r="K69" s="64">
        <f t="shared" ref="K69:K82" si="7">IF(COUNTA(F69:G69)=2,0,1)</f>
        <v>1</v>
      </c>
      <c r="L69" s="169">
        <f t="shared" ref="L69:L82" si="8">IF(K69=1,0,100000000)</f>
        <v>0</v>
      </c>
      <c r="M69" s="32"/>
      <c r="N69" s="32"/>
      <c r="O69" s="32"/>
      <c r="P69" s="32"/>
      <c r="Q69" s="32"/>
      <c r="R69" s="32"/>
      <c r="S69" s="32"/>
      <c r="T69" s="32"/>
      <c r="U69" s="203"/>
    </row>
    <row r="70" spans="1:21" ht="26.5" customHeight="1" x14ac:dyDescent="0.3">
      <c r="A70" s="207">
        <v>33</v>
      </c>
      <c r="B70" s="9"/>
      <c r="C70" s="100"/>
      <c r="D70" s="10"/>
      <c r="E70" s="11"/>
      <c r="F70" s="8"/>
      <c r="G70" s="10"/>
      <c r="H70" s="181"/>
      <c r="I70" s="179"/>
      <c r="J70" s="68" t="str">
        <f t="shared" si="6"/>
        <v/>
      </c>
      <c r="K70" s="64">
        <f t="shared" si="7"/>
        <v>1</v>
      </c>
      <c r="L70" s="169">
        <f t="shared" si="8"/>
        <v>0</v>
      </c>
      <c r="M70" s="32"/>
      <c r="N70" s="32"/>
      <c r="O70" s="32"/>
      <c r="P70" s="32"/>
      <c r="Q70" s="32"/>
      <c r="R70" s="32"/>
      <c r="S70" s="32"/>
      <c r="T70" s="32"/>
      <c r="U70" s="203"/>
    </row>
    <row r="71" spans="1:21" ht="26.5" customHeight="1" x14ac:dyDescent="0.3">
      <c r="A71" s="207">
        <v>34</v>
      </c>
      <c r="B71" s="9"/>
      <c r="C71" s="100"/>
      <c r="D71" s="10"/>
      <c r="E71" s="11"/>
      <c r="F71" s="8"/>
      <c r="G71" s="10"/>
      <c r="H71" s="181"/>
      <c r="I71" s="179"/>
      <c r="J71" s="68" t="str">
        <f t="shared" si="6"/>
        <v/>
      </c>
      <c r="K71" s="64">
        <f t="shared" si="7"/>
        <v>1</v>
      </c>
      <c r="L71" s="169">
        <f t="shared" si="8"/>
        <v>0</v>
      </c>
      <c r="M71" s="32"/>
      <c r="N71" s="32"/>
      <c r="O71" s="32"/>
      <c r="P71" s="32"/>
      <c r="Q71" s="32"/>
      <c r="R71" s="32"/>
      <c r="S71" s="32"/>
      <c r="T71" s="32"/>
      <c r="U71" s="203"/>
    </row>
    <row r="72" spans="1:21" ht="26.5" customHeight="1" x14ac:dyDescent="0.3">
      <c r="A72" s="207">
        <v>35</v>
      </c>
      <c r="B72" s="9"/>
      <c r="C72" s="100"/>
      <c r="D72" s="10"/>
      <c r="E72" s="11"/>
      <c r="F72" s="8"/>
      <c r="G72" s="10"/>
      <c r="H72" s="181"/>
      <c r="I72" s="179"/>
      <c r="J72" s="68" t="str">
        <f t="shared" si="6"/>
        <v/>
      </c>
      <c r="K72" s="64">
        <f t="shared" si="7"/>
        <v>1</v>
      </c>
      <c r="L72" s="169">
        <f t="shared" si="8"/>
        <v>0</v>
      </c>
      <c r="M72" s="32"/>
      <c r="N72" s="32"/>
      <c r="O72" s="32"/>
      <c r="P72" s="32"/>
      <c r="Q72" s="32"/>
      <c r="R72" s="32"/>
      <c r="S72" s="32"/>
      <c r="T72" s="32"/>
      <c r="U72" s="203"/>
    </row>
    <row r="73" spans="1:21" ht="26.5" customHeight="1" x14ac:dyDescent="0.3">
      <c r="A73" s="207">
        <v>36</v>
      </c>
      <c r="B73" s="9"/>
      <c r="C73" s="100"/>
      <c r="D73" s="10"/>
      <c r="E73" s="11"/>
      <c r="F73" s="8"/>
      <c r="G73" s="10"/>
      <c r="H73" s="181"/>
      <c r="I73" s="179"/>
      <c r="J73" s="68" t="str">
        <f t="shared" si="6"/>
        <v/>
      </c>
      <c r="K73" s="64">
        <f t="shared" si="7"/>
        <v>1</v>
      </c>
      <c r="L73" s="169">
        <f t="shared" si="8"/>
        <v>0</v>
      </c>
      <c r="M73" s="32"/>
      <c r="N73" s="32"/>
      <c r="O73" s="32"/>
      <c r="P73" s="32"/>
      <c r="Q73" s="32"/>
      <c r="R73" s="32"/>
      <c r="S73" s="32"/>
      <c r="T73" s="32"/>
      <c r="U73" s="32"/>
    </row>
    <row r="74" spans="1:21" ht="26.5" customHeight="1" x14ac:dyDescent="0.3">
      <c r="A74" s="207">
        <v>37</v>
      </c>
      <c r="B74" s="9"/>
      <c r="C74" s="100"/>
      <c r="D74" s="10"/>
      <c r="E74" s="11"/>
      <c r="F74" s="8"/>
      <c r="G74" s="10"/>
      <c r="H74" s="181"/>
      <c r="I74" s="179"/>
      <c r="J74" s="68" t="str">
        <f t="shared" si="6"/>
        <v/>
      </c>
      <c r="K74" s="64">
        <f t="shared" si="7"/>
        <v>1</v>
      </c>
      <c r="L74" s="169">
        <f t="shared" si="8"/>
        <v>0</v>
      </c>
      <c r="M74" s="32"/>
      <c r="N74" s="32"/>
      <c r="O74" s="32"/>
      <c r="P74" s="32"/>
      <c r="Q74" s="32"/>
      <c r="R74" s="32"/>
      <c r="S74" s="32"/>
      <c r="T74" s="32"/>
      <c r="U74" s="32"/>
    </row>
    <row r="75" spans="1:21" ht="26.5" customHeight="1" x14ac:dyDescent="0.3">
      <c r="A75" s="207">
        <v>38</v>
      </c>
      <c r="B75" s="9"/>
      <c r="C75" s="100"/>
      <c r="D75" s="10"/>
      <c r="E75" s="11"/>
      <c r="F75" s="8"/>
      <c r="G75" s="10"/>
      <c r="H75" s="181"/>
      <c r="I75" s="179"/>
      <c r="J75" s="68" t="str">
        <f t="shared" si="6"/>
        <v/>
      </c>
      <c r="K75" s="64">
        <f t="shared" si="7"/>
        <v>1</v>
      </c>
      <c r="L75" s="169">
        <f t="shared" si="8"/>
        <v>0</v>
      </c>
      <c r="M75" s="32"/>
      <c r="N75" s="32"/>
      <c r="O75" s="32"/>
      <c r="P75" s="32"/>
      <c r="Q75" s="32"/>
      <c r="R75" s="32"/>
      <c r="S75" s="32"/>
      <c r="T75" s="32"/>
      <c r="U75" s="32"/>
    </row>
    <row r="76" spans="1:21" ht="26.5" customHeight="1" x14ac:dyDescent="0.3">
      <c r="A76" s="207">
        <v>39</v>
      </c>
      <c r="B76" s="9"/>
      <c r="C76" s="100"/>
      <c r="D76" s="10"/>
      <c r="E76" s="11"/>
      <c r="F76" s="8"/>
      <c r="G76" s="10"/>
      <c r="H76" s="181"/>
      <c r="I76" s="179"/>
      <c r="J76" s="68" t="str">
        <f t="shared" si="6"/>
        <v/>
      </c>
      <c r="K76" s="64">
        <f t="shared" si="7"/>
        <v>1</v>
      </c>
      <c r="L76" s="169">
        <f t="shared" si="8"/>
        <v>0</v>
      </c>
      <c r="M76" s="32"/>
      <c r="N76" s="32"/>
      <c r="O76" s="32"/>
      <c r="P76" s="32"/>
      <c r="Q76" s="32"/>
      <c r="R76" s="32"/>
      <c r="S76" s="32"/>
      <c r="T76" s="32"/>
      <c r="U76" s="32"/>
    </row>
    <row r="77" spans="1:21" ht="26.5" customHeight="1" x14ac:dyDescent="0.3">
      <c r="A77" s="207">
        <v>40</v>
      </c>
      <c r="B77" s="9"/>
      <c r="C77" s="100"/>
      <c r="D77" s="10"/>
      <c r="E77" s="11"/>
      <c r="F77" s="8"/>
      <c r="G77" s="10"/>
      <c r="H77" s="181"/>
      <c r="I77" s="179"/>
      <c r="J77" s="68" t="str">
        <f t="shared" si="6"/>
        <v/>
      </c>
      <c r="K77" s="64">
        <f t="shared" si="7"/>
        <v>1</v>
      </c>
      <c r="L77" s="169">
        <f t="shared" si="8"/>
        <v>0</v>
      </c>
      <c r="M77" s="32"/>
      <c r="N77" s="32"/>
      <c r="O77" s="32"/>
      <c r="P77" s="32"/>
      <c r="Q77" s="32"/>
      <c r="R77" s="32"/>
      <c r="S77" s="32"/>
      <c r="T77" s="32"/>
      <c r="U77" s="32"/>
    </row>
    <row r="78" spans="1:21" ht="26.5" customHeight="1" x14ac:dyDescent="0.3">
      <c r="A78" s="207">
        <v>41</v>
      </c>
      <c r="B78" s="9"/>
      <c r="C78" s="100"/>
      <c r="D78" s="10"/>
      <c r="E78" s="11"/>
      <c r="F78" s="8"/>
      <c r="G78" s="10"/>
      <c r="H78" s="181"/>
      <c r="I78" s="179"/>
      <c r="J78" s="68" t="str">
        <f t="shared" si="6"/>
        <v/>
      </c>
      <c r="K78" s="64">
        <f t="shared" si="7"/>
        <v>1</v>
      </c>
      <c r="L78" s="169">
        <f t="shared" si="8"/>
        <v>0</v>
      </c>
      <c r="M78" s="32"/>
      <c r="N78" s="32"/>
      <c r="O78" s="32"/>
      <c r="P78" s="32"/>
      <c r="Q78" s="32"/>
      <c r="R78" s="32"/>
      <c r="S78" s="32"/>
      <c r="T78" s="32"/>
      <c r="U78" s="32"/>
    </row>
    <row r="79" spans="1:21" ht="26.5" customHeight="1" x14ac:dyDescent="0.3">
      <c r="A79" s="207">
        <v>42</v>
      </c>
      <c r="B79" s="9"/>
      <c r="C79" s="100"/>
      <c r="D79" s="10"/>
      <c r="E79" s="11"/>
      <c r="F79" s="8"/>
      <c r="G79" s="10"/>
      <c r="H79" s="181"/>
      <c r="I79" s="179"/>
      <c r="J79" s="68" t="str">
        <f t="shared" si="6"/>
        <v/>
      </c>
      <c r="K79" s="64">
        <f t="shared" si="7"/>
        <v>1</v>
      </c>
      <c r="L79" s="169">
        <f t="shared" si="8"/>
        <v>0</v>
      </c>
      <c r="M79" s="32"/>
      <c r="N79" s="32"/>
      <c r="O79" s="32"/>
      <c r="P79" s="32"/>
      <c r="Q79" s="32"/>
      <c r="R79" s="32"/>
      <c r="S79" s="32"/>
      <c r="T79" s="32"/>
      <c r="U79" s="32"/>
    </row>
    <row r="80" spans="1:21" ht="26.5" customHeight="1" x14ac:dyDescent="0.3">
      <c r="A80" s="207">
        <v>43</v>
      </c>
      <c r="B80" s="9"/>
      <c r="C80" s="100"/>
      <c r="D80" s="10"/>
      <c r="E80" s="11"/>
      <c r="F80" s="8"/>
      <c r="G80" s="10"/>
      <c r="H80" s="181"/>
      <c r="I80" s="179"/>
      <c r="J80" s="68" t="str">
        <f t="shared" si="6"/>
        <v/>
      </c>
      <c r="K80" s="64">
        <f t="shared" si="7"/>
        <v>1</v>
      </c>
      <c r="L80" s="169">
        <f t="shared" si="8"/>
        <v>0</v>
      </c>
      <c r="M80" s="32"/>
      <c r="N80" s="32"/>
      <c r="O80" s="32"/>
      <c r="P80" s="32"/>
      <c r="Q80" s="32"/>
      <c r="R80" s="32"/>
      <c r="S80" s="32"/>
      <c r="T80" s="32"/>
      <c r="U80" s="32"/>
    </row>
    <row r="81" spans="1:21" ht="26.5" customHeight="1" x14ac:dyDescent="0.3">
      <c r="A81" s="207">
        <v>44</v>
      </c>
      <c r="B81" s="9"/>
      <c r="C81" s="100"/>
      <c r="D81" s="10"/>
      <c r="E81" s="11"/>
      <c r="F81" s="8"/>
      <c r="G81" s="10"/>
      <c r="H81" s="181"/>
      <c r="I81" s="179"/>
      <c r="J81" s="68" t="str">
        <f t="shared" si="6"/>
        <v/>
      </c>
      <c r="K81" s="64">
        <f t="shared" si="7"/>
        <v>1</v>
      </c>
      <c r="L81" s="169">
        <f t="shared" si="8"/>
        <v>0</v>
      </c>
      <c r="M81" s="32"/>
      <c r="N81" s="32"/>
      <c r="O81" s="32"/>
      <c r="P81" s="32"/>
      <c r="Q81" s="32"/>
      <c r="R81" s="32"/>
      <c r="S81" s="32"/>
      <c r="T81" s="32"/>
      <c r="U81" s="32"/>
    </row>
    <row r="82" spans="1:21" ht="26.5" customHeight="1" thickBot="1" x14ac:dyDescent="0.35">
      <c r="A82" s="208">
        <v>45</v>
      </c>
      <c r="B82" s="12"/>
      <c r="C82" s="101"/>
      <c r="D82" s="13"/>
      <c r="E82" s="14"/>
      <c r="F82" s="15"/>
      <c r="G82" s="13"/>
      <c r="H82" s="183"/>
      <c r="I82" s="180"/>
      <c r="J82" s="68" t="str">
        <f t="shared" si="6"/>
        <v/>
      </c>
      <c r="K82" s="64">
        <f t="shared" si="7"/>
        <v>1</v>
      </c>
      <c r="L82" s="169">
        <f t="shared" si="8"/>
        <v>0</v>
      </c>
      <c r="M82" s="67">
        <f>IF(COUNTA(B68:I82)&gt;0,1,0)</f>
        <v>0</v>
      </c>
      <c r="N82" s="32"/>
      <c r="O82" s="32"/>
      <c r="P82" s="32"/>
      <c r="Q82" s="32"/>
      <c r="R82" s="32"/>
      <c r="S82" s="32"/>
      <c r="T82" s="32"/>
      <c r="U82" s="32"/>
    </row>
    <row r="83" spans="1:21" ht="26.5" customHeight="1" thickBot="1" x14ac:dyDescent="0.35">
      <c r="A83" s="32"/>
      <c r="B83" s="32"/>
      <c r="C83" s="32"/>
      <c r="D83" s="32"/>
      <c r="E83" s="32"/>
      <c r="F83" s="32"/>
      <c r="G83" s="209" t="s">
        <v>26</v>
      </c>
      <c r="H83" s="94">
        <f>SUM(H68:H82)+H53</f>
        <v>0</v>
      </c>
      <c r="I83" s="94">
        <f>SUM(I68:I82)+I53</f>
        <v>0</v>
      </c>
      <c r="J83" s="35"/>
      <c r="K83" s="136"/>
      <c r="L83" s="137"/>
      <c r="M83" s="32"/>
      <c r="N83" s="32"/>
      <c r="O83" s="32"/>
      <c r="P83" s="32"/>
      <c r="Q83" s="32"/>
      <c r="R83" s="32"/>
      <c r="S83" s="32"/>
      <c r="T83" s="32"/>
      <c r="U83" s="32"/>
    </row>
    <row r="84" spans="1:21" x14ac:dyDescent="0.3">
      <c r="A84" s="32"/>
      <c r="B84" s="32"/>
      <c r="C84" s="32"/>
      <c r="D84" s="32"/>
      <c r="E84" s="32"/>
      <c r="F84" s="32"/>
      <c r="G84" s="32"/>
      <c r="H84" s="32"/>
      <c r="I84" s="32"/>
      <c r="J84" s="35"/>
      <c r="K84" s="136"/>
      <c r="L84" s="137"/>
      <c r="M84" s="32"/>
      <c r="N84" s="32"/>
      <c r="O84" s="32"/>
      <c r="P84" s="32"/>
      <c r="Q84" s="32"/>
      <c r="R84" s="32"/>
      <c r="S84" s="32"/>
      <c r="T84" s="32"/>
      <c r="U84" s="32"/>
    </row>
    <row r="85" spans="1:21" x14ac:dyDescent="0.3">
      <c r="A85" s="210" t="s">
        <v>83</v>
      </c>
      <c r="B85" s="141"/>
      <c r="C85" s="141"/>
      <c r="D85" s="141"/>
      <c r="E85" s="141"/>
      <c r="F85" s="141"/>
      <c r="G85" s="141"/>
      <c r="H85" s="141"/>
      <c r="I85" s="141"/>
      <c r="J85" s="35"/>
      <c r="K85" s="136"/>
      <c r="L85" s="137"/>
      <c r="M85" s="32"/>
      <c r="N85" s="32"/>
      <c r="O85" s="32"/>
      <c r="P85" s="32"/>
      <c r="Q85" s="32"/>
      <c r="R85" s="32"/>
      <c r="S85" s="32"/>
      <c r="T85" s="32"/>
      <c r="U85" s="32"/>
    </row>
    <row r="86" spans="1:21" x14ac:dyDescent="0.3">
      <c r="A86" s="32"/>
      <c r="B86" s="32"/>
      <c r="C86" s="32"/>
      <c r="D86" s="32"/>
      <c r="E86" s="32"/>
      <c r="F86" s="32"/>
      <c r="G86" s="32"/>
      <c r="H86" s="32"/>
      <c r="I86" s="32"/>
      <c r="J86" s="35"/>
      <c r="K86" s="136"/>
      <c r="L86" s="137"/>
      <c r="M86" s="32"/>
      <c r="N86" s="32"/>
      <c r="O86" s="32"/>
      <c r="P86" s="32"/>
      <c r="Q86" s="32"/>
      <c r="R86" s="32"/>
      <c r="S86" s="32"/>
      <c r="T86" s="32"/>
      <c r="U86" s="32"/>
    </row>
    <row r="87" spans="1:21" ht="21.1" x14ac:dyDescent="0.35">
      <c r="A87" s="236" t="s">
        <v>21</v>
      </c>
      <c r="B87" s="235">
        <f ca="1">IF(imzatarihi&gt;0,imzatarihi,"")</f>
        <v>45653</v>
      </c>
      <c r="C87" s="234" t="s">
        <v>23</v>
      </c>
      <c r="D87" s="225" t="str">
        <f>IF(kurulusyetkilisi&gt;0,kurulusyetkilisi,"")</f>
        <v/>
      </c>
      <c r="E87" s="67"/>
      <c r="F87" s="32"/>
      <c r="G87" s="67"/>
      <c r="H87" s="32"/>
      <c r="I87" s="32"/>
      <c r="J87" s="35"/>
      <c r="K87" s="136"/>
      <c r="L87" s="137"/>
      <c r="M87" s="32"/>
      <c r="N87" s="32"/>
      <c r="O87" s="32"/>
      <c r="P87" s="32"/>
      <c r="Q87" s="32"/>
      <c r="R87" s="32"/>
      <c r="S87" s="32"/>
      <c r="T87" s="32"/>
      <c r="U87" s="32"/>
    </row>
    <row r="88" spans="1:21" ht="21.1" x14ac:dyDescent="0.35">
      <c r="A88" s="32"/>
      <c r="B88" s="233"/>
      <c r="C88" s="234" t="s">
        <v>24</v>
      </c>
      <c r="D88" s="233"/>
      <c r="E88" s="67"/>
      <c r="F88" s="32"/>
      <c r="G88" s="32"/>
      <c r="H88" s="32"/>
      <c r="I88" s="32"/>
      <c r="J88" s="35"/>
      <c r="K88" s="136"/>
      <c r="L88" s="137"/>
      <c r="M88" s="32"/>
      <c r="N88" s="32"/>
      <c r="O88" s="32"/>
      <c r="P88" s="32"/>
      <c r="Q88" s="32"/>
      <c r="R88" s="32"/>
      <c r="S88" s="32"/>
      <c r="T88" s="32"/>
      <c r="U88" s="32"/>
    </row>
    <row r="89" spans="1:21" x14ac:dyDescent="0.3">
      <c r="A89" s="32"/>
      <c r="B89" s="32"/>
      <c r="C89" s="32"/>
      <c r="D89" s="32"/>
      <c r="E89" s="32"/>
      <c r="F89" s="32"/>
      <c r="G89" s="32"/>
      <c r="H89" s="32"/>
      <c r="I89" s="32"/>
      <c r="J89" s="35"/>
      <c r="K89" s="136"/>
      <c r="L89" s="137"/>
      <c r="M89" s="32"/>
      <c r="N89" s="32"/>
      <c r="O89" s="32"/>
      <c r="P89" s="32"/>
      <c r="Q89" s="32"/>
      <c r="R89" s="32"/>
      <c r="S89" s="32"/>
      <c r="T89" s="32"/>
      <c r="U89" s="32"/>
    </row>
    <row r="90" spans="1:21" x14ac:dyDescent="0.3">
      <c r="A90" s="32"/>
      <c r="B90" s="32"/>
      <c r="C90" s="32"/>
      <c r="D90" s="32"/>
      <c r="E90" s="32"/>
      <c r="F90" s="32"/>
      <c r="G90" s="32"/>
      <c r="H90" s="32"/>
      <c r="I90" s="32"/>
      <c r="J90" s="35"/>
      <c r="K90" s="136"/>
      <c r="L90" s="137"/>
      <c r="M90" s="32"/>
      <c r="N90" s="32"/>
      <c r="O90" s="32"/>
      <c r="P90" s="32"/>
      <c r="Q90" s="32"/>
      <c r="R90" s="32"/>
      <c r="S90" s="32"/>
      <c r="T90" s="32"/>
      <c r="U90" s="32"/>
    </row>
    <row r="91" spans="1:21" x14ac:dyDescent="0.3">
      <c r="A91" s="305" t="s">
        <v>55</v>
      </c>
      <c r="B91" s="305"/>
      <c r="C91" s="305"/>
      <c r="D91" s="305"/>
      <c r="E91" s="305"/>
      <c r="F91" s="305"/>
      <c r="G91" s="305"/>
      <c r="H91" s="305"/>
      <c r="I91" s="305"/>
      <c r="J91" s="2"/>
      <c r="K91" s="136"/>
      <c r="L91" s="137"/>
      <c r="M91" s="32"/>
      <c r="N91" s="32"/>
      <c r="O91" s="32"/>
      <c r="P91" s="32"/>
      <c r="Q91" s="32"/>
      <c r="R91" s="32"/>
      <c r="S91" s="32"/>
      <c r="T91" s="32"/>
      <c r="U91" s="203"/>
    </row>
    <row r="92" spans="1:21" x14ac:dyDescent="0.3">
      <c r="A92" s="305" t="str">
        <f>IF(YilDonem&lt;&gt;"",CONCATENATE(YilDonem,". döneme aittir."),"")</f>
        <v/>
      </c>
      <c r="B92" s="305"/>
      <c r="C92" s="305"/>
      <c r="D92" s="305"/>
      <c r="E92" s="305"/>
      <c r="F92" s="305"/>
      <c r="G92" s="305"/>
      <c r="H92" s="305"/>
      <c r="I92" s="305"/>
      <c r="J92" s="2"/>
      <c r="K92" s="136"/>
      <c r="L92" s="137"/>
      <c r="M92" s="32"/>
      <c r="N92" s="32"/>
      <c r="O92" s="32"/>
      <c r="P92" s="32"/>
      <c r="Q92" s="32"/>
      <c r="R92" s="32"/>
      <c r="S92" s="32"/>
      <c r="T92" s="32"/>
      <c r="U92" s="203"/>
    </row>
    <row r="93" spans="1:21" ht="16" customHeight="1" thickBot="1" x14ac:dyDescent="0.35">
      <c r="A93" s="313" t="s">
        <v>56</v>
      </c>
      <c r="B93" s="313"/>
      <c r="C93" s="313"/>
      <c r="D93" s="313"/>
      <c r="E93" s="313"/>
      <c r="F93" s="313"/>
      <c r="G93" s="313"/>
      <c r="H93" s="313"/>
      <c r="I93" s="313"/>
      <c r="J93" s="2"/>
      <c r="K93" s="136"/>
      <c r="L93" s="137"/>
      <c r="M93" s="32"/>
      <c r="N93" s="32"/>
      <c r="O93" s="32"/>
      <c r="P93" s="32"/>
      <c r="Q93" s="32"/>
      <c r="R93" s="32"/>
      <c r="S93" s="32"/>
      <c r="T93" s="32"/>
      <c r="U93" s="203"/>
    </row>
    <row r="94" spans="1:21" ht="31.6" customHeight="1" thickBot="1" x14ac:dyDescent="0.35">
      <c r="A94" s="306" t="s">
        <v>1</v>
      </c>
      <c r="B94" s="307"/>
      <c r="C94" s="306" t="str">
        <f>IF(ProjeNo&gt;0,ProjeNo,"")</f>
        <v/>
      </c>
      <c r="D94" s="314"/>
      <c r="E94" s="314"/>
      <c r="F94" s="314"/>
      <c r="G94" s="314"/>
      <c r="H94" s="314"/>
      <c r="I94" s="307"/>
      <c r="J94" s="2"/>
      <c r="K94" s="136"/>
      <c r="L94" s="137"/>
      <c r="M94" s="32"/>
      <c r="N94" s="32"/>
      <c r="O94" s="32"/>
      <c r="P94" s="32"/>
      <c r="Q94" s="32"/>
      <c r="R94" s="32"/>
      <c r="S94" s="32"/>
      <c r="T94" s="32"/>
      <c r="U94" s="203"/>
    </row>
    <row r="95" spans="1:21" ht="31.6" customHeight="1" thickBot="1" x14ac:dyDescent="0.35">
      <c r="A95" s="311" t="s">
        <v>7</v>
      </c>
      <c r="B95" s="312"/>
      <c r="C95" s="315" t="str">
        <f>IF(ProjeAdi&gt;0,ProjeAdi,"")</f>
        <v/>
      </c>
      <c r="D95" s="316"/>
      <c r="E95" s="316"/>
      <c r="F95" s="316"/>
      <c r="G95" s="316"/>
      <c r="H95" s="316"/>
      <c r="I95" s="317"/>
      <c r="J95" s="2"/>
      <c r="K95" s="136"/>
      <c r="L95" s="137"/>
      <c r="M95" s="32"/>
      <c r="N95" s="32"/>
      <c r="O95" s="32"/>
      <c r="P95" s="32"/>
      <c r="Q95" s="32"/>
      <c r="R95" s="32"/>
      <c r="S95" s="32"/>
      <c r="T95" s="32"/>
      <c r="U95" s="203"/>
    </row>
    <row r="96" spans="1:21" s="18" customFormat="1" ht="37.049999999999997" customHeight="1" thickBot="1" x14ac:dyDescent="0.35">
      <c r="A96" s="309" t="s">
        <v>5</v>
      </c>
      <c r="B96" s="309" t="s">
        <v>57</v>
      </c>
      <c r="C96" s="309" t="s">
        <v>102</v>
      </c>
      <c r="D96" s="309" t="s">
        <v>58</v>
      </c>
      <c r="E96" s="309" t="s">
        <v>59</v>
      </c>
      <c r="F96" s="309" t="s">
        <v>49</v>
      </c>
      <c r="G96" s="309" t="s">
        <v>50</v>
      </c>
      <c r="H96" s="204" t="s">
        <v>51</v>
      </c>
      <c r="I96" s="204" t="s">
        <v>51</v>
      </c>
      <c r="J96" s="138"/>
      <c r="K96" s="139"/>
      <c r="L96" s="140"/>
      <c r="M96" s="130"/>
      <c r="N96" s="130"/>
      <c r="O96" s="130"/>
      <c r="P96" s="130"/>
      <c r="Q96" s="130"/>
      <c r="R96" s="130"/>
      <c r="S96" s="130"/>
      <c r="T96" s="130"/>
      <c r="U96" s="203"/>
    </row>
    <row r="97" spans="1:21" ht="18" customHeight="1" thickBot="1" x14ac:dyDescent="0.35">
      <c r="A97" s="318"/>
      <c r="B97" s="318"/>
      <c r="C97" s="318"/>
      <c r="D97" s="318"/>
      <c r="E97" s="318"/>
      <c r="F97" s="318"/>
      <c r="G97" s="318"/>
      <c r="H97" s="204" t="s">
        <v>139</v>
      </c>
      <c r="I97" s="204" t="s">
        <v>54</v>
      </c>
      <c r="J97" s="2"/>
      <c r="K97" s="136"/>
      <c r="L97" s="137"/>
      <c r="M97" s="32"/>
      <c r="N97" s="32"/>
      <c r="O97" s="32"/>
      <c r="P97" s="32"/>
      <c r="Q97" s="32"/>
      <c r="R97" s="32"/>
      <c r="S97" s="32"/>
      <c r="T97" s="32"/>
      <c r="U97" s="203"/>
    </row>
    <row r="98" spans="1:21" ht="26.5" customHeight="1" x14ac:dyDescent="0.3">
      <c r="A98" s="200">
        <v>46</v>
      </c>
      <c r="B98" s="19"/>
      <c r="C98" s="97"/>
      <c r="D98" s="20"/>
      <c r="E98" s="29"/>
      <c r="F98" s="21"/>
      <c r="G98" s="102"/>
      <c r="H98" s="182"/>
      <c r="I98" s="178"/>
      <c r="J98" s="68" t="str">
        <f t="shared" ref="J98:J112" si="9">IF(AND(D98&lt;&gt;"",K98=1),"Belge Tarihi ve Belge Numarası doldurulduktan sonra Ödenen Tutarlar doldurulabilir.","")</f>
        <v/>
      </c>
      <c r="K98" s="64">
        <f>IF(COUNTA(F98:G98)=2,0,1)</f>
        <v>1</v>
      </c>
      <c r="L98" s="169">
        <f>IF(K98=1,0,100000000)</f>
        <v>0</v>
      </c>
      <c r="M98" s="32"/>
      <c r="N98" s="32"/>
      <c r="O98" s="32"/>
      <c r="P98" s="32"/>
      <c r="Q98" s="32"/>
      <c r="R98" s="32"/>
      <c r="S98" s="32"/>
      <c r="T98" s="32"/>
      <c r="U98" s="203"/>
    </row>
    <row r="99" spans="1:21" ht="26.5" customHeight="1" x14ac:dyDescent="0.3">
      <c r="A99" s="207">
        <v>47</v>
      </c>
      <c r="B99" s="9"/>
      <c r="C99" s="100"/>
      <c r="D99" s="10"/>
      <c r="E99" s="11"/>
      <c r="F99" s="8"/>
      <c r="G99" s="10"/>
      <c r="H99" s="181"/>
      <c r="I99" s="179"/>
      <c r="J99" s="68" t="str">
        <f t="shared" si="9"/>
        <v/>
      </c>
      <c r="K99" s="64">
        <f t="shared" ref="K99:K112" si="10">IF(COUNTA(F99:G99)=2,0,1)</f>
        <v>1</v>
      </c>
      <c r="L99" s="169">
        <f t="shared" ref="L99:L112" si="11">IF(K99=1,0,100000000)</f>
        <v>0</v>
      </c>
      <c r="M99" s="32"/>
      <c r="N99" s="32"/>
      <c r="O99" s="32"/>
      <c r="P99" s="32"/>
      <c r="Q99" s="32"/>
      <c r="R99" s="32"/>
      <c r="S99" s="32"/>
      <c r="T99" s="32"/>
      <c r="U99" s="203"/>
    </row>
    <row r="100" spans="1:21" ht="26.5" customHeight="1" x14ac:dyDescent="0.3">
      <c r="A100" s="207">
        <v>48</v>
      </c>
      <c r="B100" s="9"/>
      <c r="C100" s="100"/>
      <c r="D100" s="10"/>
      <c r="E100" s="11"/>
      <c r="F100" s="8"/>
      <c r="G100" s="10"/>
      <c r="H100" s="181"/>
      <c r="I100" s="179"/>
      <c r="J100" s="68" t="str">
        <f t="shared" si="9"/>
        <v/>
      </c>
      <c r="K100" s="64">
        <f t="shared" si="10"/>
        <v>1</v>
      </c>
      <c r="L100" s="169">
        <f t="shared" si="11"/>
        <v>0</v>
      </c>
      <c r="M100" s="32"/>
      <c r="N100" s="32"/>
      <c r="O100" s="32"/>
      <c r="P100" s="32"/>
      <c r="Q100" s="32"/>
      <c r="R100" s="32"/>
      <c r="S100" s="32"/>
      <c r="T100" s="32"/>
      <c r="U100" s="203"/>
    </row>
    <row r="101" spans="1:21" ht="26.5" customHeight="1" x14ac:dyDescent="0.3">
      <c r="A101" s="207">
        <v>49</v>
      </c>
      <c r="B101" s="9"/>
      <c r="C101" s="100"/>
      <c r="D101" s="10"/>
      <c r="E101" s="11"/>
      <c r="F101" s="8"/>
      <c r="G101" s="10"/>
      <c r="H101" s="181"/>
      <c r="I101" s="179"/>
      <c r="J101" s="68" t="str">
        <f t="shared" si="9"/>
        <v/>
      </c>
      <c r="K101" s="64">
        <f t="shared" si="10"/>
        <v>1</v>
      </c>
      <c r="L101" s="169">
        <f t="shared" si="11"/>
        <v>0</v>
      </c>
      <c r="M101" s="32"/>
      <c r="N101" s="32"/>
      <c r="O101" s="32"/>
      <c r="P101" s="32"/>
      <c r="Q101" s="32"/>
      <c r="R101" s="32"/>
      <c r="S101" s="32"/>
      <c r="T101" s="32"/>
      <c r="U101" s="203"/>
    </row>
    <row r="102" spans="1:21" ht="26.5" customHeight="1" x14ac:dyDescent="0.3">
      <c r="A102" s="207">
        <v>50</v>
      </c>
      <c r="B102" s="9"/>
      <c r="C102" s="100"/>
      <c r="D102" s="10"/>
      <c r="E102" s="11"/>
      <c r="F102" s="8"/>
      <c r="G102" s="10"/>
      <c r="H102" s="181"/>
      <c r="I102" s="179"/>
      <c r="J102" s="68" t="str">
        <f t="shared" si="9"/>
        <v/>
      </c>
      <c r="K102" s="64">
        <f t="shared" si="10"/>
        <v>1</v>
      </c>
      <c r="L102" s="169">
        <f t="shared" si="11"/>
        <v>0</v>
      </c>
      <c r="M102" s="32"/>
      <c r="N102" s="32"/>
      <c r="O102" s="32"/>
      <c r="P102" s="32"/>
      <c r="Q102" s="32"/>
      <c r="R102" s="32"/>
      <c r="S102" s="32"/>
      <c r="T102" s="32"/>
      <c r="U102" s="203"/>
    </row>
    <row r="103" spans="1:21" ht="26.5" customHeight="1" x14ac:dyDescent="0.3">
      <c r="A103" s="207">
        <v>51</v>
      </c>
      <c r="B103" s="9"/>
      <c r="C103" s="100"/>
      <c r="D103" s="10"/>
      <c r="E103" s="11"/>
      <c r="F103" s="8"/>
      <c r="G103" s="10"/>
      <c r="H103" s="181"/>
      <c r="I103" s="179"/>
      <c r="J103" s="68" t="str">
        <f t="shared" si="9"/>
        <v/>
      </c>
      <c r="K103" s="64">
        <f t="shared" si="10"/>
        <v>1</v>
      </c>
      <c r="L103" s="169">
        <f t="shared" si="11"/>
        <v>0</v>
      </c>
      <c r="M103" s="32"/>
      <c r="N103" s="32"/>
      <c r="O103" s="32"/>
      <c r="P103" s="32"/>
      <c r="Q103" s="32"/>
      <c r="R103" s="32"/>
      <c r="S103" s="32"/>
      <c r="T103" s="32"/>
      <c r="U103" s="32"/>
    </row>
    <row r="104" spans="1:21" ht="26.5" customHeight="1" x14ac:dyDescent="0.3">
      <c r="A104" s="207">
        <v>52</v>
      </c>
      <c r="B104" s="9"/>
      <c r="C104" s="100"/>
      <c r="D104" s="10"/>
      <c r="E104" s="11"/>
      <c r="F104" s="8"/>
      <c r="G104" s="10"/>
      <c r="H104" s="181"/>
      <c r="I104" s="179"/>
      <c r="J104" s="68" t="str">
        <f t="shared" si="9"/>
        <v/>
      </c>
      <c r="K104" s="64">
        <f t="shared" si="10"/>
        <v>1</v>
      </c>
      <c r="L104" s="169">
        <f t="shared" si="11"/>
        <v>0</v>
      </c>
      <c r="M104" s="32"/>
      <c r="N104" s="32"/>
      <c r="O104" s="32"/>
      <c r="P104" s="32"/>
      <c r="Q104" s="32"/>
      <c r="R104" s="32"/>
      <c r="S104" s="32"/>
      <c r="T104" s="32"/>
      <c r="U104" s="32"/>
    </row>
    <row r="105" spans="1:21" ht="26.5" customHeight="1" x14ac:dyDescent="0.3">
      <c r="A105" s="207">
        <v>53</v>
      </c>
      <c r="B105" s="9"/>
      <c r="C105" s="100"/>
      <c r="D105" s="10"/>
      <c r="E105" s="11"/>
      <c r="F105" s="8"/>
      <c r="G105" s="10"/>
      <c r="H105" s="181"/>
      <c r="I105" s="179"/>
      <c r="J105" s="68" t="str">
        <f t="shared" si="9"/>
        <v/>
      </c>
      <c r="K105" s="64">
        <f t="shared" si="10"/>
        <v>1</v>
      </c>
      <c r="L105" s="169">
        <f t="shared" si="11"/>
        <v>0</v>
      </c>
      <c r="M105" s="32"/>
      <c r="N105" s="32"/>
      <c r="O105" s="32"/>
      <c r="P105" s="32"/>
      <c r="Q105" s="32"/>
      <c r="R105" s="32"/>
      <c r="S105" s="32"/>
      <c r="T105" s="32"/>
      <c r="U105" s="32"/>
    </row>
    <row r="106" spans="1:21" ht="26.5" customHeight="1" x14ac:dyDescent="0.3">
      <c r="A106" s="207">
        <v>54</v>
      </c>
      <c r="B106" s="9"/>
      <c r="C106" s="100"/>
      <c r="D106" s="10"/>
      <c r="E106" s="11"/>
      <c r="F106" s="8"/>
      <c r="G106" s="10"/>
      <c r="H106" s="181"/>
      <c r="I106" s="179"/>
      <c r="J106" s="68" t="str">
        <f t="shared" si="9"/>
        <v/>
      </c>
      <c r="K106" s="64">
        <f t="shared" si="10"/>
        <v>1</v>
      </c>
      <c r="L106" s="169">
        <f t="shared" si="11"/>
        <v>0</v>
      </c>
      <c r="M106" s="32"/>
      <c r="N106" s="32"/>
      <c r="O106" s="32"/>
      <c r="P106" s="32"/>
      <c r="Q106" s="32"/>
      <c r="R106" s="32"/>
      <c r="S106" s="32"/>
      <c r="T106" s="32"/>
      <c r="U106" s="32"/>
    </row>
    <row r="107" spans="1:21" ht="26.5" customHeight="1" x14ac:dyDescent="0.3">
      <c r="A107" s="207">
        <v>55</v>
      </c>
      <c r="B107" s="9"/>
      <c r="C107" s="100"/>
      <c r="D107" s="10"/>
      <c r="E107" s="11"/>
      <c r="F107" s="8"/>
      <c r="G107" s="10"/>
      <c r="H107" s="181"/>
      <c r="I107" s="179"/>
      <c r="J107" s="68" t="str">
        <f t="shared" si="9"/>
        <v/>
      </c>
      <c r="K107" s="64">
        <f t="shared" si="10"/>
        <v>1</v>
      </c>
      <c r="L107" s="169">
        <f t="shared" si="11"/>
        <v>0</v>
      </c>
      <c r="M107" s="32"/>
      <c r="N107" s="32"/>
      <c r="O107" s="32"/>
      <c r="P107" s="32"/>
      <c r="Q107" s="32"/>
      <c r="R107" s="32"/>
      <c r="S107" s="32"/>
      <c r="T107" s="32"/>
      <c r="U107" s="32"/>
    </row>
    <row r="108" spans="1:21" ht="26.5" customHeight="1" x14ac:dyDescent="0.3">
      <c r="A108" s="207">
        <v>56</v>
      </c>
      <c r="B108" s="9"/>
      <c r="C108" s="100"/>
      <c r="D108" s="10"/>
      <c r="E108" s="11"/>
      <c r="F108" s="8"/>
      <c r="G108" s="10"/>
      <c r="H108" s="181"/>
      <c r="I108" s="179"/>
      <c r="J108" s="68" t="str">
        <f t="shared" si="9"/>
        <v/>
      </c>
      <c r="K108" s="64">
        <f t="shared" si="10"/>
        <v>1</v>
      </c>
      <c r="L108" s="169">
        <f t="shared" si="11"/>
        <v>0</v>
      </c>
      <c r="M108" s="32"/>
      <c r="N108" s="32"/>
      <c r="O108" s="32"/>
      <c r="P108" s="32"/>
      <c r="Q108" s="32"/>
      <c r="R108" s="32"/>
      <c r="S108" s="32"/>
      <c r="T108" s="32"/>
      <c r="U108" s="32"/>
    </row>
    <row r="109" spans="1:21" ht="26.5" customHeight="1" x14ac:dyDescent="0.3">
      <c r="A109" s="207">
        <v>57</v>
      </c>
      <c r="B109" s="9"/>
      <c r="C109" s="100"/>
      <c r="D109" s="10"/>
      <c r="E109" s="11"/>
      <c r="F109" s="8"/>
      <c r="G109" s="10"/>
      <c r="H109" s="181"/>
      <c r="I109" s="179"/>
      <c r="J109" s="68" t="str">
        <f t="shared" si="9"/>
        <v/>
      </c>
      <c r="K109" s="64">
        <f t="shared" si="10"/>
        <v>1</v>
      </c>
      <c r="L109" s="169">
        <f t="shared" si="11"/>
        <v>0</v>
      </c>
      <c r="M109" s="32"/>
      <c r="N109" s="32"/>
      <c r="O109" s="32"/>
      <c r="P109" s="32"/>
      <c r="Q109" s="32"/>
      <c r="R109" s="32"/>
      <c r="S109" s="32"/>
      <c r="T109" s="32"/>
      <c r="U109" s="32"/>
    </row>
    <row r="110" spans="1:21" ht="26.5" customHeight="1" x14ac:dyDescent="0.3">
      <c r="A110" s="207">
        <v>58</v>
      </c>
      <c r="B110" s="9"/>
      <c r="C110" s="100"/>
      <c r="D110" s="10"/>
      <c r="E110" s="11"/>
      <c r="F110" s="8"/>
      <c r="G110" s="10"/>
      <c r="H110" s="181"/>
      <c r="I110" s="179"/>
      <c r="J110" s="68" t="str">
        <f t="shared" si="9"/>
        <v/>
      </c>
      <c r="K110" s="64">
        <f t="shared" si="10"/>
        <v>1</v>
      </c>
      <c r="L110" s="169">
        <f t="shared" si="11"/>
        <v>0</v>
      </c>
      <c r="M110" s="32"/>
      <c r="N110" s="32"/>
      <c r="O110" s="32"/>
      <c r="P110" s="32"/>
      <c r="Q110" s="32"/>
      <c r="R110" s="32"/>
      <c r="S110" s="32"/>
      <c r="T110" s="32"/>
      <c r="U110" s="32"/>
    </row>
    <row r="111" spans="1:21" ht="26.5" customHeight="1" x14ac:dyDescent="0.3">
      <c r="A111" s="207">
        <v>59</v>
      </c>
      <c r="B111" s="9"/>
      <c r="C111" s="100"/>
      <c r="D111" s="10"/>
      <c r="E111" s="11"/>
      <c r="F111" s="8"/>
      <c r="G111" s="10"/>
      <c r="H111" s="181"/>
      <c r="I111" s="179"/>
      <c r="J111" s="68" t="str">
        <f t="shared" si="9"/>
        <v/>
      </c>
      <c r="K111" s="64">
        <f t="shared" si="10"/>
        <v>1</v>
      </c>
      <c r="L111" s="169">
        <f t="shared" si="11"/>
        <v>0</v>
      </c>
      <c r="M111" s="32"/>
      <c r="N111" s="32"/>
      <c r="O111" s="32"/>
      <c r="P111" s="32"/>
      <c r="Q111" s="32"/>
      <c r="R111" s="32"/>
      <c r="S111" s="32"/>
      <c r="T111" s="32"/>
      <c r="U111" s="32"/>
    </row>
    <row r="112" spans="1:21" ht="26.5" customHeight="1" thickBot="1" x14ac:dyDescent="0.35">
      <c r="A112" s="208">
        <v>60</v>
      </c>
      <c r="B112" s="12"/>
      <c r="C112" s="101"/>
      <c r="D112" s="13"/>
      <c r="E112" s="14"/>
      <c r="F112" s="15"/>
      <c r="G112" s="13"/>
      <c r="H112" s="183"/>
      <c r="I112" s="180"/>
      <c r="J112" s="68" t="str">
        <f t="shared" si="9"/>
        <v/>
      </c>
      <c r="K112" s="64">
        <f t="shared" si="10"/>
        <v>1</v>
      </c>
      <c r="L112" s="169">
        <f t="shared" si="11"/>
        <v>0</v>
      </c>
      <c r="M112" s="67">
        <f>IF(COUNTA(B98:I112)&gt;0,1,0)</f>
        <v>0</v>
      </c>
      <c r="N112" s="32"/>
      <c r="O112" s="32"/>
      <c r="P112" s="32"/>
      <c r="Q112" s="32"/>
      <c r="R112" s="32"/>
      <c r="S112" s="32"/>
      <c r="T112" s="32"/>
      <c r="U112" s="32"/>
    </row>
    <row r="113" spans="1:21" ht="26.5" customHeight="1" thickBot="1" x14ac:dyDescent="0.35">
      <c r="A113" s="32"/>
      <c r="B113" s="32"/>
      <c r="C113" s="32"/>
      <c r="D113" s="32"/>
      <c r="E113" s="32"/>
      <c r="F113" s="32"/>
      <c r="G113" s="209" t="s">
        <v>26</v>
      </c>
      <c r="H113" s="94">
        <f>SUM(H98:H112)+H83</f>
        <v>0</v>
      </c>
      <c r="I113" s="94">
        <f>SUM(I98:I112)+I83</f>
        <v>0</v>
      </c>
      <c r="J113" s="35"/>
      <c r="K113" s="136"/>
      <c r="L113" s="137"/>
      <c r="M113" s="32"/>
      <c r="N113" s="32"/>
      <c r="O113" s="32"/>
      <c r="P113" s="32"/>
      <c r="Q113" s="32"/>
      <c r="R113" s="32"/>
      <c r="S113" s="32"/>
      <c r="T113" s="32"/>
      <c r="U113" s="32"/>
    </row>
    <row r="114" spans="1:21" x14ac:dyDescent="0.3">
      <c r="A114" s="32"/>
      <c r="B114" s="32"/>
      <c r="C114" s="32"/>
      <c r="D114" s="32"/>
      <c r="E114" s="32"/>
      <c r="F114" s="32"/>
      <c r="G114" s="32"/>
      <c r="H114" s="32"/>
      <c r="I114" s="32"/>
      <c r="J114" s="35"/>
      <c r="K114" s="136"/>
      <c r="L114" s="137"/>
      <c r="M114" s="32"/>
      <c r="N114" s="32"/>
      <c r="O114" s="32"/>
      <c r="P114" s="32"/>
      <c r="Q114" s="32"/>
      <c r="R114" s="32"/>
      <c r="S114" s="32"/>
      <c r="T114" s="32"/>
      <c r="U114" s="32"/>
    </row>
    <row r="115" spans="1:21" x14ac:dyDescent="0.3">
      <c r="A115" s="210" t="s">
        <v>83</v>
      </c>
      <c r="B115" s="141"/>
      <c r="C115" s="141"/>
      <c r="D115" s="141"/>
      <c r="E115" s="141"/>
      <c r="F115" s="141"/>
      <c r="G115" s="141"/>
      <c r="H115" s="141"/>
      <c r="I115" s="141"/>
      <c r="J115" s="35"/>
      <c r="K115" s="136"/>
      <c r="L115" s="137"/>
      <c r="M115" s="32"/>
      <c r="N115" s="32"/>
      <c r="O115" s="32"/>
      <c r="P115" s="32"/>
      <c r="Q115" s="32"/>
      <c r="R115" s="32"/>
      <c r="S115" s="32"/>
      <c r="T115" s="32"/>
      <c r="U115" s="32"/>
    </row>
    <row r="116" spans="1:21" x14ac:dyDescent="0.3">
      <c r="A116" s="32"/>
      <c r="B116" s="32"/>
      <c r="C116" s="32"/>
      <c r="D116" s="32"/>
      <c r="E116" s="32"/>
      <c r="F116" s="32"/>
      <c r="G116" s="32"/>
      <c r="H116" s="32"/>
      <c r="I116" s="32"/>
      <c r="J116" s="35"/>
      <c r="K116" s="136"/>
      <c r="L116" s="137"/>
      <c r="M116" s="32"/>
      <c r="N116" s="32"/>
      <c r="O116" s="32"/>
      <c r="P116" s="32"/>
      <c r="Q116" s="32"/>
      <c r="R116" s="32"/>
      <c r="S116" s="32"/>
      <c r="T116" s="32"/>
      <c r="U116" s="32"/>
    </row>
    <row r="117" spans="1:21" ht="21.1" x14ac:dyDescent="0.35">
      <c r="A117" s="236" t="s">
        <v>21</v>
      </c>
      <c r="B117" s="235">
        <f ca="1">IF(imzatarihi&gt;0,imzatarihi,"")</f>
        <v>45653</v>
      </c>
      <c r="C117" s="234" t="s">
        <v>23</v>
      </c>
      <c r="D117" s="225" t="str">
        <f>IF(kurulusyetkilisi&gt;0,kurulusyetkilisi,"")</f>
        <v/>
      </c>
      <c r="E117" s="67"/>
      <c r="F117" s="32"/>
      <c r="G117" s="67"/>
      <c r="H117" s="32"/>
      <c r="I117" s="32"/>
      <c r="J117" s="35"/>
      <c r="K117" s="136"/>
      <c r="L117" s="137"/>
      <c r="M117" s="32"/>
      <c r="N117" s="32"/>
      <c r="O117" s="32"/>
      <c r="P117" s="32"/>
      <c r="Q117" s="32"/>
      <c r="R117" s="32"/>
      <c r="S117" s="32"/>
      <c r="T117" s="32"/>
      <c r="U117" s="32"/>
    </row>
    <row r="118" spans="1:21" ht="21.1" x14ac:dyDescent="0.35">
      <c r="A118" s="32"/>
      <c r="B118" s="233"/>
      <c r="C118" s="234" t="s">
        <v>24</v>
      </c>
      <c r="D118" s="233"/>
      <c r="E118" s="67"/>
      <c r="F118" s="32"/>
      <c r="G118" s="32"/>
      <c r="H118" s="32"/>
      <c r="I118" s="32"/>
      <c r="J118" s="35"/>
      <c r="K118" s="136"/>
      <c r="L118" s="137"/>
      <c r="M118" s="32"/>
      <c r="N118" s="32"/>
      <c r="O118" s="32"/>
      <c r="P118" s="32"/>
      <c r="Q118" s="32"/>
      <c r="R118" s="32"/>
      <c r="S118" s="32"/>
      <c r="T118" s="32"/>
      <c r="U118" s="32"/>
    </row>
    <row r="119" spans="1:21" x14ac:dyDescent="0.3">
      <c r="A119" s="32"/>
      <c r="B119" s="32"/>
      <c r="C119" s="32"/>
      <c r="D119" s="32"/>
      <c r="E119" s="32"/>
      <c r="F119" s="32"/>
      <c r="G119" s="32"/>
      <c r="H119" s="32"/>
      <c r="I119" s="32"/>
      <c r="J119" s="35"/>
      <c r="K119" s="136"/>
      <c r="L119" s="137"/>
      <c r="M119" s="32"/>
      <c r="N119" s="32"/>
      <c r="O119" s="32"/>
      <c r="P119" s="32"/>
      <c r="Q119" s="32"/>
      <c r="R119" s="32"/>
      <c r="S119" s="32"/>
      <c r="T119" s="32"/>
      <c r="U119" s="32"/>
    </row>
  </sheetData>
  <sheetProtection algorithmName="SHA-512" hashValue="eJCbb1I+lomSvGgFAe+aBc1BgapunfBYIVjGFyZZh/2Zns85GtPH8IusC7eXtHad1iAnJZdcBdS9l3HKeFBweQ==" saltValue="LJLQlOQUowocZ2jtVznuQQ==" spinCount="100000" sheet="1" objects="1" scenarios="1"/>
  <mergeCells count="56">
    <mergeCell ref="G6:G7"/>
    <mergeCell ref="A34:B34"/>
    <mergeCell ref="A35:B35"/>
    <mergeCell ref="A36:A37"/>
    <mergeCell ref="B36:B37"/>
    <mergeCell ref="A6:A7"/>
    <mergeCell ref="B6:B7"/>
    <mergeCell ref="D6:D7"/>
    <mergeCell ref="E6:E7"/>
    <mergeCell ref="F6:F7"/>
    <mergeCell ref="E36:E37"/>
    <mergeCell ref="F36:F37"/>
    <mergeCell ref="G36:G37"/>
    <mergeCell ref="A94:B94"/>
    <mergeCell ref="A93:I93"/>
    <mergeCell ref="C94:I94"/>
    <mergeCell ref="C95:I95"/>
    <mergeCell ref="F96:F97"/>
    <mergeCell ref="C96:C97"/>
    <mergeCell ref="A96:A97"/>
    <mergeCell ref="B96:B97"/>
    <mergeCell ref="D96:D97"/>
    <mergeCell ref="E96:E97"/>
    <mergeCell ref="G96:G97"/>
    <mergeCell ref="A95:B95"/>
    <mergeCell ref="A91:I91"/>
    <mergeCell ref="A92:I92"/>
    <mergeCell ref="A63:I63"/>
    <mergeCell ref="A62:I62"/>
    <mergeCell ref="C66:C67"/>
    <mergeCell ref="A66:A67"/>
    <mergeCell ref="B66:B67"/>
    <mergeCell ref="D66:D67"/>
    <mergeCell ref="E66:E67"/>
    <mergeCell ref="F66:F67"/>
    <mergeCell ref="G66:G67"/>
    <mergeCell ref="A64:B64"/>
    <mergeCell ref="A65:B65"/>
    <mergeCell ref="C64:I64"/>
    <mergeCell ref="C65:I65"/>
    <mergeCell ref="A1:I1"/>
    <mergeCell ref="A2:I2"/>
    <mergeCell ref="A31:I31"/>
    <mergeCell ref="A32:I32"/>
    <mergeCell ref="A61:I61"/>
    <mergeCell ref="A3:I3"/>
    <mergeCell ref="A33:I33"/>
    <mergeCell ref="C34:I34"/>
    <mergeCell ref="C35:I35"/>
    <mergeCell ref="C36:C37"/>
    <mergeCell ref="D36:D37"/>
    <mergeCell ref="A4:B4"/>
    <mergeCell ref="A5:B5"/>
    <mergeCell ref="C6:C7"/>
    <mergeCell ref="C4:I4"/>
    <mergeCell ref="C5:I5"/>
  </mergeCells>
  <dataValidations xWindow="1045" yWindow="539" count="3">
    <dataValidation type="list" allowBlank="1" showInputMessage="1" showErrorMessage="1" sqref="C8:C22 C68:C82 C38:C52 C98:C112" xr:uid="{00000000-0002-0000-0600-000000000000}">
      <formula1>$U$1:$U$12</formula1>
    </dataValidation>
    <dataValidation type="decimal" allowBlank="1" showInputMessage="1" showErrorMessage="1" error="Belge Tarihi ve Belge Numarası doldurulduktan sonra Ödenen Tutarlar doldurulabilir." prompt="Belge Tarihi ve Belge Numarası doldurulduktan sonra Ödenen Tutarlar doldurulabilir." sqref="H8:H22 H68:H82 H38:H52 H98:H112" xr:uid="{00000000-0002-0000-0600-000001000000}">
      <formula1>0</formula1>
      <formula2>$L8</formula2>
    </dataValidation>
    <dataValidation type="decimal" allowBlank="1" showInputMessage="1" showErrorMessage="1" error="Belge Tarihi ve Belge Numarası doldurulduktan sonra KDV Dahil Tutar doldurulabilir." prompt="Belge Tarihi ve Belge Numarası doldurulduktan sonra KDV Dahil Tutar doldurulabilir." sqref="I8:I22 I68:I82 I38:I52 I98:I112" xr:uid="{00000000-0002-0000-0600-000002000000}">
      <formula1>0</formula1>
      <formula2>$L8</formula2>
    </dataValidation>
  </dataValidations>
  <pageMargins left="0.51181102362204722" right="0.51181102362204722" top="0.74803149606299213" bottom="0.74803149606299213" header="0.31496062992125984" footer="0.31496062992125984"/>
  <pageSetup paperSize="9" scale="65" orientation="landscape" r:id="rId1"/>
  <rowBreaks count="3" manualBreakCount="3">
    <brk id="30" max="16383" man="1"/>
    <brk id="60" max="16383" man="1"/>
    <brk id="90" max="16383" man="1"/>
  </rowBreaks>
  <ignoredErrors>
    <ignoredError sqref="K8 J1:J1048576"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18"/>
  <dimension ref="A1:R202"/>
  <sheetViews>
    <sheetView zoomScale="70" zoomScaleNormal="70" workbookViewId="0">
      <selection activeCell="B8" sqref="B8"/>
    </sheetView>
  </sheetViews>
  <sheetFormatPr defaultColWidth="8.875" defaultRowHeight="30.1" customHeight="1" x14ac:dyDescent="0.3"/>
  <cols>
    <col min="1" max="1" width="9.125" style="16" customWidth="1"/>
    <col min="2" max="2" width="14.625" style="16" customWidth="1"/>
    <col min="3" max="3" width="42.75" style="122" customWidth="1"/>
    <col min="4" max="4" width="21.125" style="16" customWidth="1"/>
    <col min="5" max="5" width="45.75" style="16" customWidth="1"/>
    <col min="6" max="6" width="41.75" style="16" customWidth="1"/>
    <col min="7" max="7" width="40.75" style="16" customWidth="1"/>
    <col min="8" max="8" width="16.75" style="95" customWidth="1"/>
    <col min="9" max="9" width="30.75" style="16" customWidth="1"/>
    <col min="10" max="11" width="18.75" style="16" customWidth="1"/>
    <col min="12" max="12" width="51.25" style="36" customWidth="1"/>
    <col min="13" max="13" width="8.875" style="27" hidden="1" customWidth="1"/>
    <col min="14" max="14" width="28.75" style="16" hidden="1" customWidth="1"/>
    <col min="15" max="15" width="11.75" style="16" hidden="1" customWidth="1"/>
    <col min="16" max="18" width="8.875" style="16" hidden="1" customWidth="1"/>
    <col min="19" max="16384" width="8.875" style="16"/>
  </cols>
  <sheetData>
    <row r="1" spans="1:18" ht="30.1" customHeight="1" x14ac:dyDescent="0.3">
      <c r="A1" s="305" t="s">
        <v>63</v>
      </c>
      <c r="B1" s="305"/>
      <c r="C1" s="305"/>
      <c r="D1" s="305"/>
      <c r="E1" s="305"/>
      <c r="F1" s="305"/>
      <c r="G1" s="305"/>
      <c r="H1" s="305"/>
      <c r="I1" s="305"/>
      <c r="J1" s="305"/>
      <c r="K1" s="305"/>
      <c r="L1" s="39"/>
      <c r="M1" s="40"/>
      <c r="N1" s="32"/>
      <c r="O1" s="32"/>
      <c r="P1" s="62" t="str">
        <f>CONCATENATE("A1:K",SUM(O:O)*27)</f>
        <v>A1:K27</v>
      </c>
      <c r="Q1" s="32"/>
      <c r="R1" s="67" t="s">
        <v>115</v>
      </c>
    </row>
    <row r="2" spans="1:18" ht="30.1" customHeight="1" x14ac:dyDescent="0.3">
      <c r="A2" s="308" t="str">
        <f>IF(YilDonem&lt;&gt;"",CONCATENATE(YilDonem,". döneme aittir."),"")</f>
        <v/>
      </c>
      <c r="B2" s="308"/>
      <c r="C2" s="308"/>
      <c r="D2" s="308"/>
      <c r="E2" s="308"/>
      <c r="F2" s="308"/>
      <c r="G2" s="308"/>
      <c r="H2" s="308"/>
      <c r="I2" s="308"/>
      <c r="J2" s="308"/>
      <c r="K2" s="308"/>
      <c r="L2" s="131"/>
      <c r="M2" s="40"/>
      <c r="N2" s="132"/>
      <c r="O2" s="32"/>
      <c r="P2" s="32"/>
      <c r="Q2" s="32"/>
      <c r="R2" s="67" t="s">
        <v>116</v>
      </c>
    </row>
    <row r="3" spans="1:18" ht="30.1" customHeight="1" thickBot="1" x14ac:dyDescent="0.35">
      <c r="A3" s="323" t="s">
        <v>66</v>
      </c>
      <c r="B3" s="323"/>
      <c r="C3" s="323"/>
      <c r="D3" s="323"/>
      <c r="E3" s="323"/>
      <c r="F3" s="323"/>
      <c r="G3" s="323"/>
      <c r="H3" s="323"/>
      <c r="I3" s="323"/>
      <c r="J3" s="323"/>
      <c r="K3" s="323"/>
      <c r="L3" s="131"/>
      <c r="M3" s="40"/>
      <c r="N3" s="132"/>
      <c r="O3" s="32"/>
      <c r="P3" s="32"/>
      <c r="Q3" s="32"/>
      <c r="R3" s="67" t="s">
        <v>117</v>
      </c>
    </row>
    <row r="4" spans="1:18" ht="30.1" customHeight="1" thickBot="1" x14ac:dyDescent="0.35">
      <c r="A4" s="306" t="s">
        <v>1</v>
      </c>
      <c r="B4" s="307"/>
      <c r="C4" s="306" t="str">
        <f>IF(ProjeNo&gt;0,ProjeNo,"")</f>
        <v/>
      </c>
      <c r="D4" s="314"/>
      <c r="E4" s="314"/>
      <c r="F4" s="314"/>
      <c r="G4" s="314"/>
      <c r="H4" s="314"/>
      <c r="I4" s="314"/>
      <c r="J4" s="314"/>
      <c r="K4" s="307"/>
      <c r="L4" s="33"/>
      <c r="M4" s="28"/>
      <c r="N4" s="32"/>
      <c r="O4" s="32"/>
      <c r="P4" s="32"/>
      <c r="Q4" s="32"/>
      <c r="R4" s="67" t="s">
        <v>118</v>
      </c>
    </row>
    <row r="5" spans="1:18" ht="30.1" customHeight="1" thickBot="1" x14ac:dyDescent="0.35">
      <c r="A5" s="311" t="s">
        <v>7</v>
      </c>
      <c r="B5" s="312"/>
      <c r="C5" s="315" t="str">
        <f>IF(ProjeAdi&gt;0,ProjeAdi,"")</f>
        <v/>
      </c>
      <c r="D5" s="316"/>
      <c r="E5" s="316"/>
      <c r="F5" s="316"/>
      <c r="G5" s="316"/>
      <c r="H5" s="316"/>
      <c r="I5" s="316"/>
      <c r="J5" s="316"/>
      <c r="K5" s="317"/>
      <c r="L5" s="33"/>
      <c r="M5" s="28"/>
      <c r="N5" s="32"/>
      <c r="O5" s="32"/>
      <c r="P5" s="32"/>
      <c r="Q5" s="32"/>
      <c r="R5" s="67" t="s">
        <v>119</v>
      </c>
    </row>
    <row r="6" spans="1:18" ht="30.1" customHeight="1" thickBot="1" x14ac:dyDescent="0.35">
      <c r="A6" s="309" t="s">
        <v>5</v>
      </c>
      <c r="B6" s="309" t="s">
        <v>64</v>
      </c>
      <c r="C6" s="309" t="s">
        <v>102</v>
      </c>
      <c r="D6" s="309" t="s">
        <v>65</v>
      </c>
      <c r="E6" s="309" t="s">
        <v>62</v>
      </c>
      <c r="F6" s="309" t="s">
        <v>60</v>
      </c>
      <c r="G6" s="309" t="s">
        <v>61</v>
      </c>
      <c r="H6" s="321" t="s">
        <v>49</v>
      </c>
      <c r="I6" s="309" t="s">
        <v>50</v>
      </c>
      <c r="J6" s="204" t="s">
        <v>51</v>
      </c>
      <c r="K6" s="204" t="s">
        <v>51</v>
      </c>
      <c r="L6" s="33"/>
      <c r="M6" s="28"/>
      <c r="N6" s="32"/>
      <c r="O6" s="130"/>
      <c r="P6" s="130"/>
      <c r="Q6" s="32"/>
      <c r="R6" s="67" t="s">
        <v>120</v>
      </c>
    </row>
    <row r="7" spans="1:18" ht="30.1" customHeight="1" thickBot="1" x14ac:dyDescent="0.35">
      <c r="A7" s="310"/>
      <c r="B7" s="310"/>
      <c r="C7" s="318"/>
      <c r="D7" s="310"/>
      <c r="E7" s="310"/>
      <c r="F7" s="310"/>
      <c r="G7" s="310"/>
      <c r="H7" s="322"/>
      <c r="I7" s="310"/>
      <c r="J7" s="204" t="s">
        <v>139</v>
      </c>
      <c r="K7" s="204" t="s">
        <v>54</v>
      </c>
      <c r="L7" s="33"/>
      <c r="M7" s="28"/>
      <c r="N7" s="32"/>
      <c r="O7" s="32"/>
      <c r="P7" s="32"/>
      <c r="Q7" s="32"/>
      <c r="R7" s="67" t="s">
        <v>121</v>
      </c>
    </row>
    <row r="8" spans="1:18" ht="30.1" customHeight="1" x14ac:dyDescent="0.3">
      <c r="A8" s="200">
        <v>1</v>
      </c>
      <c r="B8" s="19"/>
      <c r="C8" s="105"/>
      <c r="D8" s="20"/>
      <c r="E8" s="20"/>
      <c r="F8" s="20"/>
      <c r="G8" s="20"/>
      <c r="H8" s="21"/>
      <c r="I8" s="20"/>
      <c r="J8" s="182"/>
      <c r="K8" s="178"/>
      <c r="L8" s="65" t="str">
        <f t="shared" ref="L8:L22" si="0">IF(AND(COUNTA(B8:G8)&gt;0,M8=1),"Belge Tarihi ve Belge Numarası doldurulduktan sonra Ödenen Tutarlar doldurulabilir.","")</f>
        <v/>
      </c>
      <c r="M8" s="64">
        <f>IF(COUNTA(H8:I8)=2,0,1)</f>
        <v>1</v>
      </c>
      <c r="N8" s="66">
        <f>IF(M8=1,0,100000000)</f>
        <v>0</v>
      </c>
      <c r="O8" s="32"/>
      <c r="P8" s="32"/>
      <c r="Q8" s="32"/>
      <c r="R8" s="67" t="s">
        <v>122</v>
      </c>
    </row>
    <row r="9" spans="1:18" ht="30.1" customHeight="1" x14ac:dyDescent="0.3">
      <c r="A9" s="201">
        <v>2</v>
      </c>
      <c r="B9" s="6"/>
      <c r="C9" s="121"/>
      <c r="D9" s="7"/>
      <c r="E9" s="7"/>
      <c r="F9" s="7"/>
      <c r="G9" s="7"/>
      <c r="H9" s="8"/>
      <c r="I9" s="7"/>
      <c r="J9" s="158"/>
      <c r="K9" s="90"/>
      <c r="L9" s="65" t="str">
        <f t="shared" si="0"/>
        <v/>
      </c>
      <c r="M9" s="64">
        <f t="shared" ref="M9:M22" si="1">IF(COUNTA(H9:I9)=2,0,1)</f>
        <v>1</v>
      </c>
      <c r="N9" s="66">
        <f t="shared" ref="N9:N22" si="2">IF(M9=1,0,100000000)</f>
        <v>0</v>
      </c>
      <c r="O9" s="32"/>
      <c r="P9" s="32"/>
      <c r="Q9" s="32"/>
      <c r="R9" s="67" t="s">
        <v>123</v>
      </c>
    </row>
    <row r="10" spans="1:18" ht="30.1" customHeight="1" x14ac:dyDescent="0.3">
      <c r="A10" s="201">
        <v>3</v>
      </c>
      <c r="B10" s="6"/>
      <c r="C10" s="121"/>
      <c r="D10" s="7"/>
      <c r="E10" s="7"/>
      <c r="F10" s="7"/>
      <c r="G10" s="7"/>
      <c r="H10" s="8"/>
      <c r="I10" s="7"/>
      <c r="J10" s="158"/>
      <c r="K10" s="90"/>
      <c r="L10" s="65" t="str">
        <f t="shared" si="0"/>
        <v/>
      </c>
      <c r="M10" s="64">
        <f t="shared" si="1"/>
        <v>1</v>
      </c>
      <c r="N10" s="66">
        <f t="shared" si="2"/>
        <v>0</v>
      </c>
      <c r="O10" s="32"/>
      <c r="P10" s="32"/>
      <c r="Q10" s="32"/>
      <c r="R10" s="32"/>
    </row>
    <row r="11" spans="1:18" ht="30.1" customHeight="1" x14ac:dyDescent="0.3">
      <c r="A11" s="201">
        <v>4</v>
      </c>
      <c r="B11" s="6"/>
      <c r="C11" s="121"/>
      <c r="D11" s="7"/>
      <c r="E11" s="7"/>
      <c r="F11" s="7"/>
      <c r="G11" s="7"/>
      <c r="H11" s="8"/>
      <c r="I11" s="7"/>
      <c r="J11" s="158"/>
      <c r="K11" s="90"/>
      <c r="L11" s="65" t="str">
        <f t="shared" si="0"/>
        <v/>
      </c>
      <c r="M11" s="64">
        <f t="shared" si="1"/>
        <v>1</v>
      </c>
      <c r="N11" s="66">
        <f t="shared" si="2"/>
        <v>0</v>
      </c>
      <c r="O11" s="32"/>
      <c r="P11" s="32"/>
      <c r="Q11" s="32"/>
      <c r="R11" s="32"/>
    </row>
    <row r="12" spans="1:18" ht="30.1" customHeight="1" x14ac:dyDescent="0.3">
      <c r="A12" s="201">
        <v>5</v>
      </c>
      <c r="B12" s="6"/>
      <c r="C12" s="121"/>
      <c r="D12" s="7"/>
      <c r="E12" s="7"/>
      <c r="F12" s="7"/>
      <c r="G12" s="7"/>
      <c r="H12" s="8"/>
      <c r="I12" s="7"/>
      <c r="J12" s="158"/>
      <c r="K12" s="90"/>
      <c r="L12" s="65" t="str">
        <f t="shared" si="0"/>
        <v/>
      </c>
      <c r="M12" s="64">
        <f t="shared" si="1"/>
        <v>1</v>
      </c>
      <c r="N12" s="66">
        <f t="shared" si="2"/>
        <v>0</v>
      </c>
      <c r="O12" s="32"/>
      <c r="P12" s="32"/>
      <c r="Q12" s="32"/>
      <c r="R12" s="32"/>
    </row>
    <row r="13" spans="1:18" ht="30.1" customHeight="1" x14ac:dyDescent="0.3">
      <c r="A13" s="201">
        <v>6</v>
      </c>
      <c r="B13" s="6"/>
      <c r="C13" s="121"/>
      <c r="D13" s="7"/>
      <c r="E13" s="7"/>
      <c r="F13" s="7"/>
      <c r="G13" s="7"/>
      <c r="H13" s="8"/>
      <c r="I13" s="7"/>
      <c r="J13" s="158"/>
      <c r="K13" s="90"/>
      <c r="L13" s="65" t="str">
        <f t="shared" si="0"/>
        <v/>
      </c>
      <c r="M13" s="64">
        <f t="shared" si="1"/>
        <v>1</v>
      </c>
      <c r="N13" s="66">
        <f t="shared" si="2"/>
        <v>0</v>
      </c>
      <c r="O13" s="32"/>
      <c r="P13" s="32"/>
      <c r="Q13" s="32"/>
      <c r="R13" s="32"/>
    </row>
    <row r="14" spans="1:18" ht="30.1" customHeight="1" x14ac:dyDescent="0.3">
      <c r="A14" s="207">
        <v>7</v>
      </c>
      <c r="B14" s="9"/>
      <c r="C14" s="103"/>
      <c r="D14" s="10"/>
      <c r="E14" s="10"/>
      <c r="F14" s="10"/>
      <c r="G14" s="10"/>
      <c r="H14" s="30"/>
      <c r="I14" s="10"/>
      <c r="J14" s="159"/>
      <c r="K14" s="92"/>
      <c r="L14" s="65" t="str">
        <f t="shared" si="0"/>
        <v/>
      </c>
      <c r="M14" s="64">
        <f t="shared" si="1"/>
        <v>1</v>
      </c>
      <c r="N14" s="66">
        <f t="shared" si="2"/>
        <v>0</v>
      </c>
      <c r="O14" s="32"/>
      <c r="P14" s="32"/>
      <c r="Q14" s="32"/>
      <c r="R14" s="32"/>
    </row>
    <row r="15" spans="1:18" ht="30.1" customHeight="1" x14ac:dyDescent="0.3">
      <c r="A15" s="207">
        <v>8</v>
      </c>
      <c r="B15" s="9"/>
      <c r="C15" s="103"/>
      <c r="D15" s="10"/>
      <c r="E15" s="10"/>
      <c r="F15" s="10"/>
      <c r="G15" s="10"/>
      <c r="H15" s="30"/>
      <c r="I15" s="10"/>
      <c r="J15" s="159"/>
      <c r="K15" s="92"/>
      <c r="L15" s="65" t="str">
        <f t="shared" si="0"/>
        <v/>
      </c>
      <c r="M15" s="64">
        <f t="shared" si="1"/>
        <v>1</v>
      </c>
      <c r="N15" s="66">
        <f t="shared" si="2"/>
        <v>0</v>
      </c>
      <c r="O15" s="32"/>
      <c r="P15" s="32"/>
      <c r="Q15" s="32"/>
      <c r="R15" s="32"/>
    </row>
    <row r="16" spans="1:18" ht="30.1" customHeight="1" x14ac:dyDescent="0.3">
      <c r="A16" s="207">
        <v>9</v>
      </c>
      <c r="B16" s="9"/>
      <c r="C16" s="103"/>
      <c r="D16" s="10"/>
      <c r="E16" s="10"/>
      <c r="F16" s="10"/>
      <c r="G16" s="10"/>
      <c r="H16" s="30"/>
      <c r="I16" s="10"/>
      <c r="J16" s="159"/>
      <c r="K16" s="92"/>
      <c r="L16" s="65" t="str">
        <f t="shared" si="0"/>
        <v/>
      </c>
      <c r="M16" s="64">
        <f t="shared" si="1"/>
        <v>1</v>
      </c>
      <c r="N16" s="66">
        <f t="shared" si="2"/>
        <v>0</v>
      </c>
      <c r="O16" s="32"/>
      <c r="P16" s="32"/>
      <c r="Q16" s="32"/>
      <c r="R16" s="32"/>
    </row>
    <row r="17" spans="1:18" ht="30.1" customHeight="1" x14ac:dyDescent="0.3">
      <c r="A17" s="207">
        <v>10</v>
      </c>
      <c r="B17" s="9"/>
      <c r="C17" s="103"/>
      <c r="D17" s="10"/>
      <c r="E17" s="10"/>
      <c r="F17" s="10"/>
      <c r="G17" s="10"/>
      <c r="H17" s="30"/>
      <c r="I17" s="10"/>
      <c r="J17" s="159"/>
      <c r="K17" s="92"/>
      <c r="L17" s="65" t="str">
        <f t="shared" si="0"/>
        <v/>
      </c>
      <c r="M17" s="64">
        <f t="shared" si="1"/>
        <v>1</v>
      </c>
      <c r="N17" s="66">
        <f t="shared" si="2"/>
        <v>0</v>
      </c>
      <c r="O17" s="32"/>
      <c r="P17" s="32"/>
      <c r="Q17" s="32"/>
      <c r="R17" s="32"/>
    </row>
    <row r="18" spans="1:18" ht="30.1" customHeight="1" x14ac:dyDescent="0.3">
      <c r="A18" s="207">
        <v>11</v>
      </c>
      <c r="B18" s="9"/>
      <c r="C18" s="103"/>
      <c r="D18" s="10"/>
      <c r="E18" s="10"/>
      <c r="F18" s="10"/>
      <c r="G18" s="10"/>
      <c r="H18" s="30"/>
      <c r="I18" s="10"/>
      <c r="J18" s="159"/>
      <c r="K18" s="92"/>
      <c r="L18" s="65" t="str">
        <f t="shared" si="0"/>
        <v/>
      </c>
      <c r="M18" s="64">
        <f t="shared" si="1"/>
        <v>1</v>
      </c>
      <c r="N18" s="66">
        <f t="shared" si="2"/>
        <v>0</v>
      </c>
      <c r="O18" s="32"/>
      <c r="P18" s="32"/>
      <c r="Q18" s="32"/>
      <c r="R18" s="32"/>
    </row>
    <row r="19" spans="1:18" ht="30.1" customHeight="1" x14ac:dyDescent="0.3">
      <c r="A19" s="207">
        <v>12</v>
      </c>
      <c r="B19" s="9"/>
      <c r="C19" s="103"/>
      <c r="D19" s="10"/>
      <c r="E19" s="10"/>
      <c r="F19" s="10"/>
      <c r="G19" s="10"/>
      <c r="H19" s="30"/>
      <c r="I19" s="10"/>
      <c r="J19" s="159"/>
      <c r="K19" s="92"/>
      <c r="L19" s="65" t="str">
        <f t="shared" si="0"/>
        <v/>
      </c>
      <c r="M19" s="64">
        <f t="shared" si="1"/>
        <v>1</v>
      </c>
      <c r="N19" s="66">
        <f t="shared" si="2"/>
        <v>0</v>
      </c>
      <c r="O19" s="32"/>
      <c r="P19" s="32"/>
      <c r="Q19" s="32"/>
      <c r="R19" s="32"/>
    </row>
    <row r="20" spans="1:18" ht="30.1" customHeight="1" x14ac:dyDescent="0.3">
      <c r="A20" s="207">
        <v>13</v>
      </c>
      <c r="B20" s="9"/>
      <c r="C20" s="103"/>
      <c r="D20" s="10"/>
      <c r="E20" s="10"/>
      <c r="F20" s="10"/>
      <c r="G20" s="10"/>
      <c r="H20" s="30"/>
      <c r="I20" s="10"/>
      <c r="J20" s="159"/>
      <c r="K20" s="92"/>
      <c r="L20" s="65" t="str">
        <f t="shared" si="0"/>
        <v/>
      </c>
      <c r="M20" s="64">
        <f t="shared" si="1"/>
        <v>1</v>
      </c>
      <c r="N20" s="66">
        <f t="shared" si="2"/>
        <v>0</v>
      </c>
      <c r="O20" s="32"/>
      <c r="P20" s="32"/>
      <c r="Q20" s="32"/>
      <c r="R20" s="32"/>
    </row>
    <row r="21" spans="1:18" ht="30.1" customHeight="1" x14ac:dyDescent="0.3">
      <c r="A21" s="207">
        <v>14</v>
      </c>
      <c r="B21" s="9"/>
      <c r="C21" s="103"/>
      <c r="D21" s="10"/>
      <c r="E21" s="10"/>
      <c r="F21" s="10"/>
      <c r="G21" s="10"/>
      <c r="H21" s="30"/>
      <c r="I21" s="10"/>
      <c r="J21" s="159"/>
      <c r="K21" s="92"/>
      <c r="L21" s="65" t="str">
        <f t="shared" si="0"/>
        <v/>
      </c>
      <c r="M21" s="64">
        <f t="shared" si="1"/>
        <v>1</v>
      </c>
      <c r="N21" s="66">
        <f t="shared" si="2"/>
        <v>0</v>
      </c>
      <c r="O21" s="32"/>
      <c r="P21" s="32"/>
      <c r="Q21" s="32"/>
      <c r="R21" s="32"/>
    </row>
    <row r="22" spans="1:18" ht="30.1" customHeight="1" thickBot="1" x14ac:dyDescent="0.35">
      <c r="A22" s="208">
        <v>15</v>
      </c>
      <c r="B22" s="12"/>
      <c r="C22" s="104"/>
      <c r="D22" s="13"/>
      <c r="E22" s="13"/>
      <c r="F22" s="13"/>
      <c r="G22" s="13"/>
      <c r="H22" s="31"/>
      <c r="I22" s="13"/>
      <c r="J22" s="160"/>
      <c r="K22" s="93"/>
      <c r="L22" s="65" t="str">
        <f t="shared" si="0"/>
        <v/>
      </c>
      <c r="M22" s="64">
        <f t="shared" si="1"/>
        <v>1</v>
      </c>
      <c r="N22" s="66">
        <f t="shared" si="2"/>
        <v>0</v>
      </c>
      <c r="O22" s="67">
        <v>1</v>
      </c>
      <c r="P22" s="32"/>
      <c r="Q22" s="32"/>
      <c r="R22" s="32"/>
    </row>
    <row r="23" spans="1:18" ht="30.1" customHeight="1" thickBot="1" x14ac:dyDescent="0.35">
      <c r="A23" s="324" t="s">
        <v>124</v>
      </c>
      <c r="B23" s="324"/>
      <c r="C23" s="324"/>
      <c r="D23" s="324"/>
      <c r="E23" s="324"/>
      <c r="F23" s="324"/>
      <c r="G23" s="324"/>
      <c r="H23" s="325"/>
      <c r="I23" s="211" t="s">
        <v>26</v>
      </c>
      <c r="J23" s="96">
        <f>SUM(J8:J22)</f>
        <v>0</v>
      </c>
      <c r="K23" s="96">
        <f>SUM(K8:K22)</f>
        <v>0</v>
      </c>
      <c r="L23" s="133"/>
      <c r="M23" s="28"/>
      <c r="N23" s="32"/>
      <c r="O23" s="32"/>
      <c r="P23" s="32"/>
      <c r="Q23" s="32"/>
      <c r="R23" s="32"/>
    </row>
    <row r="24" spans="1:18" ht="30.1" customHeight="1" x14ac:dyDescent="0.3">
      <c r="A24" s="67" t="s">
        <v>83</v>
      </c>
      <c r="B24" s="32"/>
      <c r="C24" s="135"/>
      <c r="D24" s="32"/>
      <c r="E24" s="32"/>
      <c r="F24" s="32"/>
      <c r="G24" s="32"/>
      <c r="H24" s="134"/>
      <c r="I24" s="32"/>
      <c r="J24" s="32"/>
      <c r="K24" s="32"/>
      <c r="L24" s="133"/>
      <c r="M24" s="28"/>
      <c r="N24" s="32"/>
      <c r="O24" s="32"/>
      <c r="P24" s="32"/>
      <c r="Q24" s="32"/>
      <c r="R24" s="32"/>
    </row>
    <row r="25" spans="1:18" ht="30.1" customHeight="1" x14ac:dyDescent="0.3">
      <c r="A25" s="32"/>
      <c r="B25" s="32"/>
      <c r="C25" s="135"/>
      <c r="D25" s="32"/>
      <c r="E25" s="32"/>
      <c r="F25" s="32"/>
      <c r="G25" s="32"/>
      <c r="H25" s="134"/>
      <c r="I25" s="32"/>
      <c r="J25" s="32"/>
      <c r="K25" s="32"/>
      <c r="L25" s="33"/>
      <c r="M25" s="28"/>
      <c r="N25" s="32"/>
      <c r="O25" s="32"/>
      <c r="P25" s="32"/>
      <c r="Q25" s="32"/>
      <c r="R25" s="32"/>
    </row>
    <row r="26" spans="1:18" ht="30.1" customHeight="1" x14ac:dyDescent="0.35">
      <c r="A26" s="32"/>
      <c r="B26" s="230" t="s">
        <v>21</v>
      </c>
      <c r="C26" s="227">
        <f ca="1">IF(imzatarihi&gt;0,imzatarihi,"")</f>
        <v>45653</v>
      </c>
      <c r="D26" s="237" t="s">
        <v>23</v>
      </c>
      <c r="E26" s="228" t="str">
        <f>IF(kurulusyetkilisi&gt;0,kurulusyetkilisi,"")</f>
        <v/>
      </c>
      <c r="F26" s="67"/>
      <c r="G26" s="32"/>
      <c r="H26" s="134"/>
      <c r="I26" s="32"/>
      <c r="J26" s="32"/>
      <c r="K26" s="32"/>
      <c r="L26" s="33"/>
      <c r="M26" s="28"/>
      <c r="N26" s="32"/>
      <c r="O26" s="32"/>
      <c r="P26" s="32"/>
      <c r="Q26" s="32"/>
      <c r="R26" s="32"/>
    </row>
    <row r="27" spans="1:18" ht="30.1" customHeight="1" x14ac:dyDescent="0.35">
      <c r="A27" s="32"/>
      <c r="B27" s="229"/>
      <c r="C27" s="231"/>
      <c r="D27" s="237" t="s">
        <v>24</v>
      </c>
      <c r="E27" s="231"/>
      <c r="F27" s="32"/>
      <c r="G27" s="32"/>
      <c r="H27" s="134"/>
      <c r="I27" s="32"/>
      <c r="J27" s="32"/>
      <c r="K27" s="32"/>
      <c r="L27" s="33"/>
      <c r="M27" s="28"/>
      <c r="N27" s="32"/>
      <c r="O27" s="32"/>
      <c r="P27" s="32"/>
      <c r="Q27" s="32"/>
      <c r="R27" s="32"/>
    </row>
    <row r="28" spans="1:18" ht="30.1" customHeight="1" x14ac:dyDescent="0.3">
      <c r="A28" s="305" t="s">
        <v>63</v>
      </c>
      <c r="B28" s="305"/>
      <c r="C28" s="305"/>
      <c r="D28" s="305"/>
      <c r="E28" s="305"/>
      <c r="F28" s="305"/>
      <c r="G28" s="305"/>
      <c r="H28" s="305"/>
      <c r="I28" s="305"/>
      <c r="J28" s="305"/>
      <c r="K28" s="305"/>
      <c r="L28" s="39"/>
      <c r="M28" s="40"/>
      <c r="N28" s="32"/>
      <c r="O28" s="32"/>
      <c r="P28" s="32"/>
      <c r="Q28" s="32"/>
      <c r="R28" s="32"/>
    </row>
    <row r="29" spans="1:18" ht="30.1" customHeight="1" x14ac:dyDescent="0.3">
      <c r="A29" s="308" t="str">
        <f>IF(YilDonem&lt;&gt;"",CONCATENATE(YilDonem,". döneme aittir."),"")</f>
        <v/>
      </c>
      <c r="B29" s="308"/>
      <c r="C29" s="308"/>
      <c r="D29" s="308"/>
      <c r="E29" s="308"/>
      <c r="F29" s="308"/>
      <c r="G29" s="308"/>
      <c r="H29" s="308"/>
      <c r="I29" s="308"/>
      <c r="J29" s="308"/>
      <c r="K29" s="308"/>
      <c r="L29" s="131"/>
      <c r="M29" s="40"/>
      <c r="N29" s="132"/>
      <c r="O29" s="32"/>
      <c r="P29" s="32"/>
      <c r="Q29" s="32"/>
      <c r="R29" s="32"/>
    </row>
    <row r="30" spans="1:18" ht="30.1" customHeight="1" thickBot="1" x14ac:dyDescent="0.35">
      <c r="A30" s="323" t="s">
        <v>66</v>
      </c>
      <c r="B30" s="323"/>
      <c r="C30" s="323"/>
      <c r="D30" s="323"/>
      <c r="E30" s="323"/>
      <c r="F30" s="323"/>
      <c r="G30" s="323"/>
      <c r="H30" s="323"/>
      <c r="I30" s="323"/>
      <c r="J30" s="323"/>
      <c r="K30" s="323"/>
      <c r="L30" s="131"/>
      <c r="M30" s="40"/>
      <c r="N30" s="132"/>
      <c r="O30" s="32"/>
      <c r="P30" s="32"/>
      <c r="Q30" s="32"/>
      <c r="R30" s="32"/>
    </row>
    <row r="31" spans="1:18" ht="30.1" customHeight="1" thickBot="1" x14ac:dyDescent="0.35">
      <c r="A31" s="306" t="s">
        <v>1</v>
      </c>
      <c r="B31" s="307"/>
      <c r="C31" s="306" t="str">
        <f>IF(ProjeNo&gt;0,ProjeNo,"")</f>
        <v/>
      </c>
      <c r="D31" s="314"/>
      <c r="E31" s="314"/>
      <c r="F31" s="314"/>
      <c r="G31" s="314"/>
      <c r="H31" s="314"/>
      <c r="I31" s="314"/>
      <c r="J31" s="314"/>
      <c r="K31" s="307"/>
      <c r="L31" s="33"/>
      <c r="M31" s="28"/>
      <c r="N31" s="32"/>
      <c r="O31" s="32"/>
      <c r="P31" s="32"/>
      <c r="Q31" s="32"/>
      <c r="R31" s="32"/>
    </row>
    <row r="32" spans="1:18" ht="30.1" customHeight="1" thickBot="1" x14ac:dyDescent="0.35">
      <c r="A32" s="311" t="s">
        <v>7</v>
      </c>
      <c r="B32" s="312"/>
      <c r="C32" s="315" t="str">
        <f>IF(ProjeAdi&gt;0,ProjeAdi,"")</f>
        <v/>
      </c>
      <c r="D32" s="316"/>
      <c r="E32" s="316"/>
      <c r="F32" s="316"/>
      <c r="G32" s="316"/>
      <c r="H32" s="316"/>
      <c r="I32" s="316"/>
      <c r="J32" s="316"/>
      <c r="K32" s="317"/>
      <c r="L32" s="33"/>
      <c r="M32" s="28"/>
      <c r="N32" s="32"/>
      <c r="O32" s="32"/>
      <c r="P32" s="32"/>
      <c r="Q32" s="32"/>
      <c r="R32" s="32"/>
    </row>
    <row r="33" spans="1:18" ht="30.1" customHeight="1" thickBot="1" x14ac:dyDescent="0.35">
      <c r="A33" s="309" t="s">
        <v>5</v>
      </c>
      <c r="B33" s="309" t="s">
        <v>64</v>
      </c>
      <c r="C33" s="309" t="s">
        <v>102</v>
      </c>
      <c r="D33" s="309" t="s">
        <v>65</v>
      </c>
      <c r="E33" s="309" t="s">
        <v>62</v>
      </c>
      <c r="F33" s="309" t="s">
        <v>60</v>
      </c>
      <c r="G33" s="309" t="s">
        <v>61</v>
      </c>
      <c r="H33" s="321" t="s">
        <v>49</v>
      </c>
      <c r="I33" s="309" t="s">
        <v>50</v>
      </c>
      <c r="J33" s="204" t="s">
        <v>51</v>
      </c>
      <c r="K33" s="204" t="s">
        <v>51</v>
      </c>
      <c r="L33" s="33"/>
      <c r="M33" s="28"/>
      <c r="N33" s="32"/>
      <c r="O33" s="32"/>
      <c r="P33" s="32"/>
      <c r="Q33" s="32"/>
      <c r="R33" s="32"/>
    </row>
    <row r="34" spans="1:18" ht="30.1" customHeight="1" thickBot="1" x14ac:dyDescent="0.35">
      <c r="A34" s="310"/>
      <c r="B34" s="310"/>
      <c r="C34" s="318"/>
      <c r="D34" s="310"/>
      <c r="E34" s="310"/>
      <c r="F34" s="310"/>
      <c r="G34" s="310"/>
      <c r="H34" s="322"/>
      <c r="I34" s="310"/>
      <c r="J34" s="204" t="s">
        <v>139</v>
      </c>
      <c r="K34" s="204" t="s">
        <v>54</v>
      </c>
      <c r="L34" s="33"/>
      <c r="M34" s="28"/>
      <c r="N34" s="32"/>
      <c r="O34" s="32"/>
      <c r="P34" s="32"/>
      <c r="Q34" s="32"/>
      <c r="R34" s="32"/>
    </row>
    <row r="35" spans="1:18" ht="30.1" customHeight="1" x14ac:dyDescent="0.3">
      <c r="A35" s="200">
        <v>16</v>
      </c>
      <c r="B35" s="19"/>
      <c r="C35" s="105"/>
      <c r="D35" s="20"/>
      <c r="E35" s="20"/>
      <c r="F35" s="20"/>
      <c r="G35" s="20"/>
      <c r="H35" s="21"/>
      <c r="I35" s="20"/>
      <c r="J35" s="182"/>
      <c r="K35" s="178"/>
      <c r="L35" s="65" t="str">
        <f t="shared" ref="L35:L49" si="3">IF(AND(COUNTA(B35:G35)&gt;0,M35=1),"Belge Tarihi ve Belge Numarası doldurulduktan sonra Ödenen Tutarlar doldurulabilir.","")</f>
        <v/>
      </c>
      <c r="M35" s="64">
        <f>IF(COUNTA(H35:I35)=2,0,1)</f>
        <v>1</v>
      </c>
      <c r="N35" s="66">
        <f>IF(M35=1,0,100000000)</f>
        <v>0</v>
      </c>
      <c r="O35" s="32"/>
      <c r="P35" s="32"/>
      <c r="Q35" s="32"/>
      <c r="R35" s="32"/>
    </row>
    <row r="36" spans="1:18" ht="30.1" customHeight="1" x14ac:dyDescent="0.3">
      <c r="A36" s="201">
        <v>17</v>
      </c>
      <c r="B36" s="6"/>
      <c r="C36" s="121"/>
      <c r="D36" s="7"/>
      <c r="E36" s="7"/>
      <c r="F36" s="7"/>
      <c r="G36" s="7"/>
      <c r="H36" s="8"/>
      <c r="I36" s="7"/>
      <c r="J36" s="158"/>
      <c r="K36" s="90"/>
      <c r="L36" s="65" t="str">
        <f t="shared" si="3"/>
        <v/>
      </c>
      <c r="M36" s="64">
        <f t="shared" ref="M36:M49" si="4">IF(COUNTA(H36:I36)=2,0,1)</f>
        <v>1</v>
      </c>
      <c r="N36" s="66">
        <f t="shared" ref="N36:N49" si="5">IF(M36=1,0,100000000)</f>
        <v>0</v>
      </c>
      <c r="O36" s="130"/>
      <c r="P36" s="130"/>
      <c r="Q36" s="32"/>
      <c r="R36" s="32"/>
    </row>
    <row r="37" spans="1:18" ht="30.1" customHeight="1" x14ac:dyDescent="0.3">
      <c r="A37" s="201">
        <v>18</v>
      </c>
      <c r="B37" s="6"/>
      <c r="C37" s="121"/>
      <c r="D37" s="7"/>
      <c r="E37" s="7"/>
      <c r="F37" s="7"/>
      <c r="G37" s="7"/>
      <c r="H37" s="8"/>
      <c r="I37" s="7"/>
      <c r="J37" s="158"/>
      <c r="K37" s="90"/>
      <c r="L37" s="65" t="str">
        <f t="shared" si="3"/>
        <v/>
      </c>
      <c r="M37" s="64">
        <f t="shared" si="4"/>
        <v>1</v>
      </c>
      <c r="N37" s="66">
        <f t="shared" si="5"/>
        <v>0</v>
      </c>
      <c r="O37" s="32"/>
      <c r="P37" s="32"/>
      <c r="Q37" s="32"/>
      <c r="R37" s="32"/>
    </row>
    <row r="38" spans="1:18" ht="30.1" customHeight="1" x14ac:dyDescent="0.3">
      <c r="A38" s="201">
        <v>19</v>
      </c>
      <c r="B38" s="6"/>
      <c r="C38" s="121"/>
      <c r="D38" s="7"/>
      <c r="E38" s="7"/>
      <c r="F38" s="7"/>
      <c r="G38" s="7"/>
      <c r="H38" s="8"/>
      <c r="I38" s="7"/>
      <c r="J38" s="158"/>
      <c r="K38" s="90"/>
      <c r="L38" s="65" t="str">
        <f t="shared" si="3"/>
        <v/>
      </c>
      <c r="M38" s="64">
        <f t="shared" si="4"/>
        <v>1</v>
      </c>
      <c r="N38" s="66">
        <f t="shared" si="5"/>
        <v>0</v>
      </c>
      <c r="O38" s="32"/>
      <c r="P38" s="32"/>
      <c r="Q38" s="32"/>
      <c r="R38" s="32"/>
    </row>
    <row r="39" spans="1:18" ht="30.1" customHeight="1" x14ac:dyDescent="0.3">
      <c r="A39" s="201">
        <v>20</v>
      </c>
      <c r="B39" s="6"/>
      <c r="C39" s="121"/>
      <c r="D39" s="7"/>
      <c r="E39" s="7"/>
      <c r="F39" s="7"/>
      <c r="G39" s="7"/>
      <c r="H39" s="8"/>
      <c r="I39" s="7"/>
      <c r="J39" s="158"/>
      <c r="K39" s="90"/>
      <c r="L39" s="65" t="str">
        <f t="shared" si="3"/>
        <v/>
      </c>
      <c r="M39" s="64">
        <f t="shared" si="4"/>
        <v>1</v>
      </c>
      <c r="N39" s="66">
        <f t="shared" si="5"/>
        <v>0</v>
      </c>
      <c r="O39" s="32"/>
      <c r="P39" s="32"/>
      <c r="Q39" s="32"/>
      <c r="R39" s="32"/>
    </row>
    <row r="40" spans="1:18" ht="30.1" customHeight="1" x14ac:dyDescent="0.3">
      <c r="A40" s="201">
        <v>21</v>
      </c>
      <c r="B40" s="6"/>
      <c r="C40" s="121"/>
      <c r="D40" s="7"/>
      <c r="E40" s="7"/>
      <c r="F40" s="7"/>
      <c r="G40" s="7"/>
      <c r="H40" s="8"/>
      <c r="I40" s="7"/>
      <c r="J40" s="158"/>
      <c r="K40" s="90"/>
      <c r="L40" s="65" t="str">
        <f t="shared" si="3"/>
        <v/>
      </c>
      <c r="M40" s="64">
        <f t="shared" si="4"/>
        <v>1</v>
      </c>
      <c r="N40" s="66">
        <f t="shared" si="5"/>
        <v>0</v>
      </c>
      <c r="O40" s="32"/>
      <c r="P40" s="32"/>
      <c r="Q40" s="32"/>
      <c r="R40" s="32"/>
    </row>
    <row r="41" spans="1:18" ht="30.1" customHeight="1" x14ac:dyDescent="0.3">
      <c r="A41" s="207">
        <v>22</v>
      </c>
      <c r="B41" s="9"/>
      <c r="C41" s="103"/>
      <c r="D41" s="10"/>
      <c r="E41" s="10"/>
      <c r="F41" s="10"/>
      <c r="G41" s="10"/>
      <c r="H41" s="30"/>
      <c r="I41" s="10"/>
      <c r="J41" s="159"/>
      <c r="K41" s="92"/>
      <c r="L41" s="65" t="str">
        <f t="shared" si="3"/>
        <v/>
      </c>
      <c r="M41" s="64">
        <f t="shared" si="4"/>
        <v>1</v>
      </c>
      <c r="N41" s="66">
        <f t="shared" si="5"/>
        <v>0</v>
      </c>
      <c r="O41" s="32"/>
      <c r="P41" s="32"/>
      <c r="Q41" s="32"/>
      <c r="R41" s="32"/>
    </row>
    <row r="42" spans="1:18" ht="30.1" customHeight="1" x14ac:dyDescent="0.3">
      <c r="A42" s="207">
        <v>23</v>
      </c>
      <c r="B42" s="9"/>
      <c r="C42" s="103"/>
      <c r="D42" s="10"/>
      <c r="E42" s="10"/>
      <c r="F42" s="10"/>
      <c r="G42" s="10"/>
      <c r="H42" s="30"/>
      <c r="I42" s="10"/>
      <c r="J42" s="159"/>
      <c r="K42" s="92"/>
      <c r="L42" s="65" t="str">
        <f t="shared" si="3"/>
        <v/>
      </c>
      <c r="M42" s="64">
        <f t="shared" si="4"/>
        <v>1</v>
      </c>
      <c r="N42" s="66">
        <f t="shared" si="5"/>
        <v>0</v>
      </c>
      <c r="O42" s="32"/>
      <c r="P42" s="32"/>
      <c r="Q42" s="32"/>
      <c r="R42" s="32"/>
    </row>
    <row r="43" spans="1:18" ht="30.1" customHeight="1" x14ac:dyDescent="0.3">
      <c r="A43" s="207">
        <v>24</v>
      </c>
      <c r="B43" s="9"/>
      <c r="C43" s="103"/>
      <c r="D43" s="10"/>
      <c r="E43" s="10"/>
      <c r="F43" s="10"/>
      <c r="G43" s="10"/>
      <c r="H43" s="30"/>
      <c r="I43" s="10"/>
      <c r="J43" s="159"/>
      <c r="K43" s="92"/>
      <c r="L43" s="65" t="str">
        <f t="shared" si="3"/>
        <v/>
      </c>
      <c r="M43" s="64">
        <f t="shared" si="4"/>
        <v>1</v>
      </c>
      <c r="N43" s="66">
        <f t="shared" si="5"/>
        <v>0</v>
      </c>
      <c r="O43" s="32"/>
      <c r="P43" s="32"/>
      <c r="Q43" s="32"/>
      <c r="R43" s="32"/>
    </row>
    <row r="44" spans="1:18" ht="30.1" customHeight="1" x14ac:dyDescent="0.3">
      <c r="A44" s="207">
        <v>25</v>
      </c>
      <c r="B44" s="9"/>
      <c r="C44" s="103"/>
      <c r="D44" s="10"/>
      <c r="E44" s="10"/>
      <c r="F44" s="10"/>
      <c r="G44" s="10"/>
      <c r="H44" s="30"/>
      <c r="I44" s="10"/>
      <c r="J44" s="159"/>
      <c r="K44" s="92"/>
      <c r="L44" s="65" t="str">
        <f t="shared" si="3"/>
        <v/>
      </c>
      <c r="M44" s="64">
        <f t="shared" si="4"/>
        <v>1</v>
      </c>
      <c r="N44" s="66">
        <f t="shared" si="5"/>
        <v>0</v>
      </c>
      <c r="O44" s="32"/>
      <c r="P44" s="32"/>
      <c r="Q44" s="32"/>
      <c r="R44" s="32"/>
    </row>
    <row r="45" spans="1:18" ht="30.1" customHeight="1" x14ac:dyDescent="0.3">
      <c r="A45" s="207">
        <v>26</v>
      </c>
      <c r="B45" s="9"/>
      <c r="C45" s="103"/>
      <c r="D45" s="10"/>
      <c r="E45" s="10"/>
      <c r="F45" s="10"/>
      <c r="G45" s="10"/>
      <c r="H45" s="30"/>
      <c r="I45" s="10"/>
      <c r="J45" s="159"/>
      <c r="K45" s="92"/>
      <c r="L45" s="65" t="str">
        <f t="shared" si="3"/>
        <v/>
      </c>
      <c r="M45" s="64">
        <f t="shared" si="4"/>
        <v>1</v>
      </c>
      <c r="N45" s="66">
        <f t="shared" si="5"/>
        <v>0</v>
      </c>
      <c r="O45" s="32"/>
      <c r="P45" s="32"/>
      <c r="Q45" s="32"/>
      <c r="R45" s="32"/>
    </row>
    <row r="46" spans="1:18" ht="30.1" customHeight="1" x14ac:dyDescent="0.3">
      <c r="A46" s="207">
        <v>27</v>
      </c>
      <c r="B46" s="9"/>
      <c r="C46" s="103"/>
      <c r="D46" s="10"/>
      <c r="E46" s="10"/>
      <c r="F46" s="10"/>
      <c r="G46" s="10"/>
      <c r="H46" s="30"/>
      <c r="I46" s="10"/>
      <c r="J46" s="159"/>
      <c r="K46" s="92"/>
      <c r="L46" s="65" t="str">
        <f t="shared" si="3"/>
        <v/>
      </c>
      <c r="M46" s="64">
        <f t="shared" si="4"/>
        <v>1</v>
      </c>
      <c r="N46" s="66">
        <f t="shared" si="5"/>
        <v>0</v>
      </c>
      <c r="O46" s="32"/>
      <c r="P46" s="32"/>
      <c r="Q46" s="32"/>
      <c r="R46" s="32"/>
    </row>
    <row r="47" spans="1:18" ht="30.1" customHeight="1" x14ac:dyDescent="0.3">
      <c r="A47" s="207">
        <v>28</v>
      </c>
      <c r="B47" s="9"/>
      <c r="C47" s="103"/>
      <c r="D47" s="10"/>
      <c r="E47" s="10"/>
      <c r="F47" s="10"/>
      <c r="G47" s="10"/>
      <c r="H47" s="30"/>
      <c r="I47" s="10"/>
      <c r="J47" s="159"/>
      <c r="K47" s="92"/>
      <c r="L47" s="65" t="str">
        <f t="shared" si="3"/>
        <v/>
      </c>
      <c r="M47" s="64">
        <f t="shared" si="4"/>
        <v>1</v>
      </c>
      <c r="N47" s="66">
        <f t="shared" si="5"/>
        <v>0</v>
      </c>
      <c r="O47" s="32"/>
      <c r="P47" s="32"/>
      <c r="Q47" s="32"/>
      <c r="R47" s="32"/>
    </row>
    <row r="48" spans="1:18" ht="30.1" customHeight="1" x14ac:dyDescent="0.3">
      <c r="A48" s="207">
        <v>29</v>
      </c>
      <c r="B48" s="9"/>
      <c r="C48" s="103"/>
      <c r="D48" s="10"/>
      <c r="E48" s="10"/>
      <c r="F48" s="10"/>
      <c r="G48" s="10"/>
      <c r="H48" s="30"/>
      <c r="I48" s="10"/>
      <c r="J48" s="159"/>
      <c r="K48" s="92"/>
      <c r="L48" s="65" t="str">
        <f t="shared" si="3"/>
        <v/>
      </c>
      <c r="M48" s="64">
        <f t="shared" si="4"/>
        <v>1</v>
      </c>
      <c r="N48" s="66">
        <f t="shared" si="5"/>
        <v>0</v>
      </c>
      <c r="O48" s="32"/>
      <c r="P48" s="32"/>
      <c r="Q48" s="32"/>
      <c r="R48" s="32"/>
    </row>
    <row r="49" spans="1:18" ht="30.1" customHeight="1" thickBot="1" x14ac:dyDescent="0.35">
      <c r="A49" s="208">
        <v>30</v>
      </c>
      <c r="B49" s="12"/>
      <c r="C49" s="104"/>
      <c r="D49" s="13"/>
      <c r="E49" s="13"/>
      <c r="F49" s="13"/>
      <c r="G49" s="13"/>
      <c r="H49" s="31"/>
      <c r="I49" s="13"/>
      <c r="J49" s="160"/>
      <c r="K49" s="93"/>
      <c r="L49" s="65" t="str">
        <f t="shared" si="3"/>
        <v/>
      </c>
      <c r="M49" s="64">
        <f t="shared" si="4"/>
        <v>1</v>
      </c>
      <c r="N49" s="66">
        <f t="shared" si="5"/>
        <v>0</v>
      </c>
      <c r="O49" s="67">
        <f>IF(COUNTA(H35:K49)&gt;0,1,0)</f>
        <v>0</v>
      </c>
      <c r="P49" s="32"/>
      <c r="Q49" s="32"/>
      <c r="R49" s="32"/>
    </row>
    <row r="50" spans="1:18" ht="30.1" customHeight="1" thickBot="1" x14ac:dyDescent="0.35">
      <c r="A50" s="319" t="s">
        <v>124</v>
      </c>
      <c r="B50" s="319"/>
      <c r="C50" s="319"/>
      <c r="D50" s="319"/>
      <c r="E50" s="319"/>
      <c r="F50" s="319"/>
      <c r="G50" s="319"/>
      <c r="H50" s="320"/>
      <c r="I50" s="199" t="s">
        <v>26</v>
      </c>
      <c r="J50" s="96">
        <f>SUM(J35:J49)+J23</f>
        <v>0</v>
      </c>
      <c r="K50" s="96">
        <f>SUM(K35:K49)+K23</f>
        <v>0</v>
      </c>
      <c r="L50" s="133"/>
      <c r="M50" s="28"/>
      <c r="N50" s="32"/>
      <c r="O50" s="32"/>
      <c r="P50" s="32"/>
      <c r="Q50" s="32"/>
      <c r="R50" s="32"/>
    </row>
    <row r="51" spans="1:18" ht="30.1" customHeight="1" x14ac:dyDescent="0.3">
      <c r="A51" s="67" t="s">
        <v>83</v>
      </c>
      <c r="B51" s="32"/>
      <c r="C51" s="135"/>
      <c r="D51" s="32"/>
      <c r="E51" s="32"/>
      <c r="F51" s="32"/>
      <c r="G51" s="32"/>
      <c r="H51" s="134"/>
      <c r="I51" s="32"/>
      <c r="J51" s="32"/>
      <c r="K51" s="32"/>
      <c r="L51" s="133"/>
      <c r="M51" s="28"/>
      <c r="N51" s="32"/>
      <c r="O51" s="32"/>
      <c r="P51" s="32"/>
      <c r="Q51" s="32"/>
      <c r="R51" s="32"/>
    </row>
    <row r="52" spans="1:18" ht="30.1" customHeight="1" x14ac:dyDescent="0.3">
      <c r="A52" s="32"/>
      <c r="B52" s="32"/>
      <c r="C52" s="135"/>
      <c r="D52" s="32"/>
      <c r="E52" s="32"/>
      <c r="F52" s="32"/>
      <c r="G52" s="32"/>
      <c r="H52" s="134"/>
      <c r="I52" s="32"/>
      <c r="J52" s="32"/>
      <c r="K52" s="32"/>
      <c r="L52" s="33"/>
      <c r="M52" s="28"/>
      <c r="N52" s="32"/>
      <c r="O52" s="32"/>
      <c r="P52" s="32"/>
      <c r="Q52" s="32"/>
      <c r="R52" s="32"/>
    </row>
    <row r="53" spans="1:18" ht="30.1" customHeight="1" x14ac:dyDescent="0.35">
      <c r="A53" s="32"/>
      <c r="B53" s="230" t="s">
        <v>21</v>
      </c>
      <c r="C53" s="227">
        <f ca="1">IF(imzatarihi&gt;0,imzatarihi,"")</f>
        <v>45653</v>
      </c>
      <c r="D53" s="237" t="s">
        <v>23</v>
      </c>
      <c r="E53" s="228" t="str">
        <f>IF(kurulusyetkilisi&gt;0,kurulusyetkilisi,"")</f>
        <v/>
      </c>
      <c r="F53" s="67"/>
      <c r="G53" s="32"/>
      <c r="H53" s="134"/>
      <c r="I53" s="32"/>
      <c r="J53" s="32"/>
      <c r="K53" s="32"/>
      <c r="L53" s="33"/>
      <c r="M53" s="28"/>
      <c r="N53" s="32"/>
      <c r="O53" s="32"/>
      <c r="P53" s="32"/>
      <c r="Q53" s="32"/>
      <c r="R53" s="32"/>
    </row>
    <row r="54" spans="1:18" ht="30.1" customHeight="1" x14ac:dyDescent="0.35">
      <c r="A54" s="32"/>
      <c r="B54" s="229"/>
      <c r="C54" s="231"/>
      <c r="D54" s="237" t="s">
        <v>24</v>
      </c>
      <c r="E54" s="231"/>
      <c r="F54" s="32"/>
      <c r="G54" s="32"/>
      <c r="H54" s="134"/>
      <c r="I54" s="32"/>
      <c r="J54" s="32"/>
      <c r="K54" s="32"/>
      <c r="L54" s="33"/>
      <c r="M54" s="28"/>
      <c r="N54" s="32"/>
      <c r="O54" s="32"/>
      <c r="P54" s="32"/>
      <c r="Q54" s="32"/>
      <c r="R54" s="32"/>
    </row>
    <row r="55" spans="1:18" ht="30.1" customHeight="1" x14ac:dyDescent="0.3">
      <c r="A55" s="305" t="s">
        <v>63</v>
      </c>
      <c r="B55" s="305"/>
      <c r="C55" s="305"/>
      <c r="D55" s="305"/>
      <c r="E55" s="305"/>
      <c r="F55" s="305"/>
      <c r="G55" s="305"/>
      <c r="H55" s="305"/>
      <c r="I55" s="305"/>
      <c r="J55" s="305"/>
      <c r="K55" s="305"/>
      <c r="L55" s="39"/>
      <c r="M55" s="40"/>
      <c r="N55" s="32"/>
      <c r="O55" s="32"/>
      <c r="P55" s="32"/>
      <c r="Q55" s="32"/>
      <c r="R55" s="32"/>
    </row>
    <row r="56" spans="1:18" ht="30.1" customHeight="1" x14ac:dyDescent="0.3">
      <c r="A56" s="308" t="str">
        <f>IF(YilDonem&lt;&gt;"",CONCATENATE(YilDonem,". döneme aittir."),"")</f>
        <v/>
      </c>
      <c r="B56" s="308"/>
      <c r="C56" s="308"/>
      <c r="D56" s="308"/>
      <c r="E56" s="308"/>
      <c r="F56" s="308"/>
      <c r="G56" s="308"/>
      <c r="H56" s="308"/>
      <c r="I56" s="308"/>
      <c r="J56" s="308"/>
      <c r="K56" s="308"/>
      <c r="L56" s="131"/>
      <c r="M56" s="40"/>
      <c r="N56" s="132"/>
      <c r="O56" s="32"/>
      <c r="P56" s="32"/>
      <c r="Q56" s="32"/>
      <c r="R56" s="32"/>
    </row>
    <row r="57" spans="1:18" ht="30.1" customHeight="1" thickBot="1" x14ac:dyDescent="0.35">
      <c r="A57" s="323" t="s">
        <v>66</v>
      </c>
      <c r="B57" s="323"/>
      <c r="C57" s="323"/>
      <c r="D57" s="323"/>
      <c r="E57" s="323"/>
      <c r="F57" s="323"/>
      <c r="G57" s="323"/>
      <c r="H57" s="323"/>
      <c r="I57" s="323"/>
      <c r="J57" s="323"/>
      <c r="K57" s="323"/>
      <c r="L57" s="131"/>
      <c r="M57" s="40"/>
      <c r="N57" s="132"/>
      <c r="O57" s="32"/>
      <c r="P57" s="32"/>
      <c r="Q57" s="32"/>
      <c r="R57" s="32"/>
    </row>
    <row r="58" spans="1:18" ht="30.1" customHeight="1" thickBot="1" x14ac:dyDescent="0.35">
      <c r="A58" s="306" t="s">
        <v>1</v>
      </c>
      <c r="B58" s="307"/>
      <c r="C58" s="306" t="str">
        <f>IF(ProjeNo&gt;0,ProjeNo,"")</f>
        <v/>
      </c>
      <c r="D58" s="314"/>
      <c r="E58" s="314"/>
      <c r="F58" s="314"/>
      <c r="G58" s="314"/>
      <c r="H58" s="314"/>
      <c r="I58" s="314"/>
      <c r="J58" s="314"/>
      <c r="K58" s="307"/>
      <c r="L58" s="33"/>
      <c r="M58" s="28"/>
      <c r="N58" s="32"/>
      <c r="O58" s="32"/>
      <c r="P58" s="32"/>
      <c r="Q58" s="32"/>
      <c r="R58" s="32"/>
    </row>
    <row r="59" spans="1:18" ht="30.1" customHeight="1" thickBot="1" x14ac:dyDescent="0.35">
      <c r="A59" s="311" t="s">
        <v>7</v>
      </c>
      <c r="B59" s="312"/>
      <c r="C59" s="315" t="str">
        <f>IF(ProjeAdi&gt;0,ProjeAdi,"")</f>
        <v/>
      </c>
      <c r="D59" s="316"/>
      <c r="E59" s="316"/>
      <c r="F59" s="316"/>
      <c r="G59" s="316"/>
      <c r="H59" s="316"/>
      <c r="I59" s="316"/>
      <c r="J59" s="316"/>
      <c r="K59" s="317"/>
      <c r="L59" s="33"/>
      <c r="M59" s="28"/>
      <c r="N59" s="32"/>
      <c r="O59" s="32"/>
      <c r="P59" s="32"/>
      <c r="Q59" s="32"/>
      <c r="R59" s="32"/>
    </row>
    <row r="60" spans="1:18" ht="30.1" customHeight="1" thickBot="1" x14ac:dyDescent="0.35">
      <c r="A60" s="309" t="s">
        <v>5</v>
      </c>
      <c r="B60" s="309" t="s">
        <v>64</v>
      </c>
      <c r="C60" s="309" t="s">
        <v>102</v>
      </c>
      <c r="D60" s="309" t="s">
        <v>65</v>
      </c>
      <c r="E60" s="309" t="s">
        <v>62</v>
      </c>
      <c r="F60" s="309" t="s">
        <v>60</v>
      </c>
      <c r="G60" s="309" t="s">
        <v>61</v>
      </c>
      <c r="H60" s="321" t="s">
        <v>49</v>
      </c>
      <c r="I60" s="309" t="s">
        <v>50</v>
      </c>
      <c r="J60" s="204" t="s">
        <v>51</v>
      </c>
      <c r="K60" s="204" t="s">
        <v>51</v>
      </c>
      <c r="L60" s="33"/>
      <c r="M60" s="28"/>
      <c r="N60" s="32"/>
      <c r="O60" s="32"/>
      <c r="P60" s="32"/>
      <c r="Q60" s="32"/>
      <c r="R60" s="32"/>
    </row>
    <row r="61" spans="1:18" ht="30.1" customHeight="1" thickBot="1" x14ac:dyDescent="0.35">
      <c r="A61" s="310"/>
      <c r="B61" s="310"/>
      <c r="C61" s="318"/>
      <c r="D61" s="310"/>
      <c r="E61" s="310"/>
      <c r="F61" s="310"/>
      <c r="G61" s="310"/>
      <c r="H61" s="322"/>
      <c r="I61" s="310"/>
      <c r="J61" s="204" t="s">
        <v>139</v>
      </c>
      <c r="K61" s="204" t="s">
        <v>54</v>
      </c>
      <c r="L61" s="33"/>
      <c r="M61" s="28"/>
      <c r="N61" s="32"/>
      <c r="O61" s="32"/>
      <c r="P61" s="32"/>
      <c r="Q61" s="32"/>
      <c r="R61" s="32"/>
    </row>
    <row r="62" spans="1:18" ht="30.1" customHeight="1" x14ac:dyDescent="0.3">
      <c r="A62" s="200">
        <v>31</v>
      </c>
      <c r="B62" s="19"/>
      <c r="C62" s="105"/>
      <c r="D62" s="20"/>
      <c r="E62" s="20"/>
      <c r="F62" s="20"/>
      <c r="G62" s="20"/>
      <c r="H62" s="21"/>
      <c r="I62" s="20"/>
      <c r="J62" s="182"/>
      <c r="K62" s="178"/>
      <c r="L62" s="65" t="str">
        <f t="shared" ref="L62:L76" si="6">IF(AND(COUNTA(B62:G62)&gt;0,M62=1),"Belge Tarihi ve Belge Numarası doldurulduktan sonra Ödenen Tutarlar doldurulabilir.","")</f>
        <v/>
      </c>
      <c r="M62" s="64">
        <f>IF(COUNTA(H62:I62)=2,0,1)</f>
        <v>1</v>
      </c>
      <c r="N62" s="66">
        <f>IF(M62=1,0,100000000)</f>
        <v>0</v>
      </c>
      <c r="O62" s="32"/>
      <c r="P62" s="32"/>
      <c r="Q62" s="32"/>
      <c r="R62" s="32"/>
    </row>
    <row r="63" spans="1:18" ht="30.1" customHeight="1" x14ac:dyDescent="0.3">
      <c r="A63" s="201">
        <v>32</v>
      </c>
      <c r="B63" s="6"/>
      <c r="C63" s="121"/>
      <c r="D63" s="7"/>
      <c r="E63" s="7"/>
      <c r="F63" s="7"/>
      <c r="G63" s="7"/>
      <c r="H63" s="8"/>
      <c r="I63" s="7"/>
      <c r="J63" s="158"/>
      <c r="K63" s="90"/>
      <c r="L63" s="65" t="str">
        <f t="shared" si="6"/>
        <v/>
      </c>
      <c r="M63" s="64">
        <f t="shared" ref="M63:M76" si="7">IF(COUNTA(H63:I63)=2,0,1)</f>
        <v>1</v>
      </c>
      <c r="N63" s="66">
        <f t="shared" ref="N63:N76" si="8">IF(M63=1,0,100000000)</f>
        <v>0</v>
      </c>
      <c r="O63" s="32"/>
      <c r="P63" s="32"/>
      <c r="Q63" s="32"/>
      <c r="R63" s="32"/>
    </row>
    <row r="64" spans="1:18" ht="30.1" customHeight="1" x14ac:dyDescent="0.3">
      <c r="A64" s="201">
        <v>33</v>
      </c>
      <c r="B64" s="6"/>
      <c r="C64" s="121"/>
      <c r="D64" s="7"/>
      <c r="E64" s="7"/>
      <c r="F64" s="7"/>
      <c r="G64" s="7"/>
      <c r="H64" s="8"/>
      <c r="I64" s="7"/>
      <c r="J64" s="158"/>
      <c r="K64" s="90"/>
      <c r="L64" s="65" t="str">
        <f t="shared" si="6"/>
        <v/>
      </c>
      <c r="M64" s="64">
        <f t="shared" si="7"/>
        <v>1</v>
      </c>
      <c r="N64" s="66">
        <f t="shared" si="8"/>
        <v>0</v>
      </c>
      <c r="O64" s="32"/>
      <c r="P64" s="32"/>
      <c r="Q64" s="32"/>
      <c r="R64" s="32"/>
    </row>
    <row r="65" spans="1:18" ht="30.1" customHeight="1" x14ac:dyDescent="0.3">
      <c r="A65" s="201">
        <v>34</v>
      </c>
      <c r="B65" s="6"/>
      <c r="C65" s="121"/>
      <c r="D65" s="7"/>
      <c r="E65" s="7"/>
      <c r="F65" s="7"/>
      <c r="G65" s="7"/>
      <c r="H65" s="8"/>
      <c r="I65" s="7"/>
      <c r="J65" s="158"/>
      <c r="K65" s="90"/>
      <c r="L65" s="65" t="str">
        <f t="shared" si="6"/>
        <v/>
      </c>
      <c r="M65" s="64">
        <f t="shared" si="7"/>
        <v>1</v>
      </c>
      <c r="N65" s="66">
        <f t="shared" si="8"/>
        <v>0</v>
      </c>
      <c r="O65" s="32"/>
      <c r="P65" s="32"/>
      <c r="Q65" s="32"/>
      <c r="R65" s="32"/>
    </row>
    <row r="66" spans="1:18" ht="30.1" customHeight="1" x14ac:dyDescent="0.3">
      <c r="A66" s="201">
        <v>35</v>
      </c>
      <c r="B66" s="6"/>
      <c r="C66" s="121"/>
      <c r="D66" s="7"/>
      <c r="E66" s="7"/>
      <c r="F66" s="7"/>
      <c r="G66" s="7"/>
      <c r="H66" s="8"/>
      <c r="I66" s="7"/>
      <c r="J66" s="158"/>
      <c r="K66" s="90"/>
      <c r="L66" s="65" t="str">
        <f t="shared" si="6"/>
        <v/>
      </c>
      <c r="M66" s="64">
        <f t="shared" si="7"/>
        <v>1</v>
      </c>
      <c r="N66" s="66">
        <f t="shared" si="8"/>
        <v>0</v>
      </c>
      <c r="O66" s="130"/>
      <c r="P66" s="130"/>
      <c r="Q66" s="32"/>
      <c r="R66" s="32"/>
    </row>
    <row r="67" spans="1:18" ht="30.1" customHeight="1" x14ac:dyDescent="0.3">
      <c r="A67" s="201">
        <v>36</v>
      </c>
      <c r="B67" s="6"/>
      <c r="C67" s="121"/>
      <c r="D67" s="7"/>
      <c r="E67" s="7"/>
      <c r="F67" s="7"/>
      <c r="G67" s="7"/>
      <c r="H67" s="8"/>
      <c r="I67" s="7"/>
      <c r="J67" s="158"/>
      <c r="K67" s="90"/>
      <c r="L67" s="65" t="str">
        <f t="shared" si="6"/>
        <v/>
      </c>
      <c r="M67" s="64">
        <f t="shared" si="7"/>
        <v>1</v>
      </c>
      <c r="N67" s="66">
        <f t="shared" si="8"/>
        <v>0</v>
      </c>
      <c r="O67" s="32"/>
      <c r="P67" s="32"/>
      <c r="Q67" s="32"/>
      <c r="R67" s="32"/>
    </row>
    <row r="68" spans="1:18" ht="30.1" customHeight="1" x14ac:dyDescent="0.3">
      <c r="A68" s="201">
        <v>37</v>
      </c>
      <c r="B68" s="9"/>
      <c r="C68" s="103"/>
      <c r="D68" s="10"/>
      <c r="E68" s="10"/>
      <c r="F68" s="10"/>
      <c r="G68" s="10"/>
      <c r="H68" s="30"/>
      <c r="I68" s="10"/>
      <c r="J68" s="159"/>
      <c r="K68" s="92"/>
      <c r="L68" s="65" t="str">
        <f t="shared" si="6"/>
        <v/>
      </c>
      <c r="M68" s="64">
        <f t="shared" si="7"/>
        <v>1</v>
      </c>
      <c r="N68" s="66">
        <f t="shared" si="8"/>
        <v>0</v>
      </c>
      <c r="O68" s="32"/>
      <c r="P68" s="32"/>
      <c r="Q68" s="32"/>
      <c r="R68" s="32"/>
    </row>
    <row r="69" spans="1:18" ht="30.1" customHeight="1" x14ac:dyDescent="0.3">
      <c r="A69" s="207">
        <v>38</v>
      </c>
      <c r="B69" s="9"/>
      <c r="C69" s="103"/>
      <c r="D69" s="10"/>
      <c r="E69" s="10"/>
      <c r="F69" s="10"/>
      <c r="G69" s="10"/>
      <c r="H69" s="30"/>
      <c r="I69" s="10"/>
      <c r="J69" s="159"/>
      <c r="K69" s="92"/>
      <c r="L69" s="65" t="str">
        <f t="shared" si="6"/>
        <v/>
      </c>
      <c r="M69" s="64">
        <f t="shared" si="7"/>
        <v>1</v>
      </c>
      <c r="N69" s="66">
        <f t="shared" si="8"/>
        <v>0</v>
      </c>
      <c r="O69" s="32"/>
      <c r="P69" s="32"/>
      <c r="Q69" s="32"/>
      <c r="R69" s="32"/>
    </row>
    <row r="70" spans="1:18" ht="30.1" customHeight="1" x14ac:dyDescent="0.3">
      <c r="A70" s="207">
        <v>39</v>
      </c>
      <c r="B70" s="9"/>
      <c r="C70" s="103"/>
      <c r="D70" s="10"/>
      <c r="E70" s="10"/>
      <c r="F70" s="10"/>
      <c r="G70" s="10"/>
      <c r="H70" s="30"/>
      <c r="I70" s="10"/>
      <c r="J70" s="159"/>
      <c r="K70" s="92"/>
      <c r="L70" s="65" t="str">
        <f t="shared" si="6"/>
        <v/>
      </c>
      <c r="M70" s="64">
        <f t="shared" si="7"/>
        <v>1</v>
      </c>
      <c r="N70" s="66">
        <f t="shared" si="8"/>
        <v>0</v>
      </c>
      <c r="O70" s="32"/>
      <c r="P70" s="32"/>
      <c r="Q70" s="32"/>
      <c r="R70" s="32"/>
    </row>
    <row r="71" spans="1:18" ht="30.1" customHeight="1" x14ac:dyDescent="0.3">
      <c r="A71" s="207">
        <v>40</v>
      </c>
      <c r="B71" s="9"/>
      <c r="C71" s="103"/>
      <c r="D71" s="10"/>
      <c r="E71" s="10"/>
      <c r="F71" s="10"/>
      <c r="G71" s="10"/>
      <c r="H71" s="30"/>
      <c r="I71" s="10"/>
      <c r="J71" s="159"/>
      <c r="K71" s="92"/>
      <c r="L71" s="65" t="str">
        <f t="shared" si="6"/>
        <v/>
      </c>
      <c r="M71" s="64">
        <f t="shared" si="7"/>
        <v>1</v>
      </c>
      <c r="N71" s="66">
        <f t="shared" si="8"/>
        <v>0</v>
      </c>
      <c r="O71" s="32"/>
      <c r="P71" s="32"/>
      <c r="Q71" s="32"/>
      <c r="R71" s="32"/>
    </row>
    <row r="72" spans="1:18" ht="30.1" customHeight="1" x14ac:dyDescent="0.3">
      <c r="A72" s="207">
        <v>41</v>
      </c>
      <c r="B72" s="9"/>
      <c r="C72" s="103"/>
      <c r="D72" s="10"/>
      <c r="E72" s="10"/>
      <c r="F72" s="10"/>
      <c r="G72" s="10"/>
      <c r="H72" s="30"/>
      <c r="I72" s="10"/>
      <c r="J72" s="159"/>
      <c r="K72" s="92"/>
      <c r="L72" s="65" t="str">
        <f t="shared" si="6"/>
        <v/>
      </c>
      <c r="M72" s="64">
        <f t="shared" si="7"/>
        <v>1</v>
      </c>
      <c r="N72" s="66">
        <f t="shared" si="8"/>
        <v>0</v>
      </c>
      <c r="O72" s="32"/>
      <c r="P72" s="32"/>
      <c r="Q72" s="32"/>
      <c r="R72" s="32"/>
    </row>
    <row r="73" spans="1:18" ht="30.1" customHeight="1" x14ac:dyDescent="0.3">
      <c r="A73" s="207">
        <v>42</v>
      </c>
      <c r="B73" s="9"/>
      <c r="C73" s="103"/>
      <c r="D73" s="10"/>
      <c r="E73" s="10"/>
      <c r="F73" s="10"/>
      <c r="G73" s="10"/>
      <c r="H73" s="30"/>
      <c r="I73" s="10"/>
      <c r="J73" s="159"/>
      <c r="K73" s="92"/>
      <c r="L73" s="65" t="str">
        <f t="shared" si="6"/>
        <v/>
      </c>
      <c r="M73" s="64">
        <f t="shared" si="7"/>
        <v>1</v>
      </c>
      <c r="N73" s="66">
        <f t="shared" si="8"/>
        <v>0</v>
      </c>
      <c r="O73" s="32"/>
      <c r="P73" s="32"/>
      <c r="Q73" s="32"/>
      <c r="R73" s="32"/>
    </row>
    <row r="74" spans="1:18" ht="30.1" customHeight="1" x14ac:dyDescent="0.3">
      <c r="A74" s="207">
        <v>43</v>
      </c>
      <c r="B74" s="9"/>
      <c r="C74" s="103"/>
      <c r="D74" s="10"/>
      <c r="E74" s="10"/>
      <c r="F74" s="10"/>
      <c r="G74" s="10"/>
      <c r="H74" s="30"/>
      <c r="I74" s="10"/>
      <c r="J74" s="159"/>
      <c r="K74" s="92"/>
      <c r="L74" s="65" t="str">
        <f t="shared" si="6"/>
        <v/>
      </c>
      <c r="M74" s="64">
        <f t="shared" si="7"/>
        <v>1</v>
      </c>
      <c r="N74" s="66">
        <f t="shared" si="8"/>
        <v>0</v>
      </c>
      <c r="O74" s="32"/>
      <c r="P74" s="32"/>
      <c r="Q74" s="32"/>
      <c r="R74" s="32"/>
    </row>
    <row r="75" spans="1:18" ht="30.1" customHeight="1" x14ac:dyDescent="0.3">
      <c r="A75" s="207">
        <v>44</v>
      </c>
      <c r="B75" s="9"/>
      <c r="C75" s="103"/>
      <c r="D75" s="10"/>
      <c r="E75" s="10"/>
      <c r="F75" s="10"/>
      <c r="G75" s="10"/>
      <c r="H75" s="30"/>
      <c r="I75" s="10"/>
      <c r="J75" s="159"/>
      <c r="K75" s="92"/>
      <c r="L75" s="65" t="str">
        <f t="shared" si="6"/>
        <v/>
      </c>
      <c r="M75" s="64">
        <f t="shared" si="7"/>
        <v>1</v>
      </c>
      <c r="N75" s="66">
        <f t="shared" si="8"/>
        <v>0</v>
      </c>
      <c r="O75" s="32"/>
      <c r="P75" s="32"/>
      <c r="Q75" s="32"/>
      <c r="R75" s="32"/>
    </row>
    <row r="76" spans="1:18" ht="30.1" customHeight="1" thickBot="1" x14ac:dyDescent="0.35">
      <c r="A76" s="208">
        <v>45</v>
      </c>
      <c r="B76" s="12"/>
      <c r="C76" s="104"/>
      <c r="D76" s="13"/>
      <c r="E76" s="13"/>
      <c r="F76" s="13"/>
      <c r="G76" s="13"/>
      <c r="H76" s="31"/>
      <c r="I76" s="13"/>
      <c r="J76" s="160"/>
      <c r="K76" s="93"/>
      <c r="L76" s="65" t="str">
        <f t="shared" si="6"/>
        <v/>
      </c>
      <c r="M76" s="64">
        <f t="shared" si="7"/>
        <v>1</v>
      </c>
      <c r="N76" s="66">
        <f t="shared" si="8"/>
        <v>0</v>
      </c>
      <c r="O76" s="67">
        <f>IF(COUNTA(H62:K76)&gt;0,1,0)</f>
        <v>0</v>
      </c>
      <c r="P76" s="32"/>
      <c r="Q76" s="32"/>
      <c r="R76" s="32"/>
    </row>
    <row r="77" spans="1:18" ht="30.1" customHeight="1" thickBot="1" x14ac:dyDescent="0.35">
      <c r="A77" s="319" t="s">
        <v>124</v>
      </c>
      <c r="B77" s="319"/>
      <c r="C77" s="319"/>
      <c r="D77" s="319"/>
      <c r="E77" s="319"/>
      <c r="F77" s="319"/>
      <c r="G77" s="319"/>
      <c r="H77" s="320"/>
      <c r="I77" s="199" t="s">
        <v>26</v>
      </c>
      <c r="J77" s="96">
        <f>SUM(J62:J76)+J50</f>
        <v>0</v>
      </c>
      <c r="K77" s="96">
        <f>SUM(K62:K76)+K50</f>
        <v>0</v>
      </c>
      <c r="L77" s="133"/>
      <c r="M77" s="28"/>
      <c r="N77" s="32"/>
      <c r="O77" s="32"/>
      <c r="P77" s="32"/>
      <c r="Q77" s="32"/>
      <c r="R77" s="32"/>
    </row>
    <row r="78" spans="1:18" ht="30.1" customHeight="1" x14ac:dyDescent="0.3">
      <c r="A78" s="67" t="s">
        <v>83</v>
      </c>
      <c r="B78" s="32"/>
      <c r="C78" s="135"/>
      <c r="D78" s="32"/>
      <c r="E78" s="32"/>
      <c r="F78" s="32"/>
      <c r="G78" s="32"/>
      <c r="H78" s="134"/>
      <c r="I78" s="32"/>
      <c r="J78" s="32"/>
      <c r="K78" s="32"/>
      <c r="L78" s="133"/>
      <c r="M78" s="28"/>
      <c r="N78" s="32"/>
      <c r="O78" s="32"/>
      <c r="P78" s="32"/>
      <c r="Q78" s="32"/>
      <c r="R78" s="32"/>
    </row>
    <row r="79" spans="1:18" ht="30.1" customHeight="1" x14ac:dyDescent="0.3">
      <c r="A79" s="32"/>
      <c r="B79" s="32"/>
      <c r="C79" s="135"/>
      <c r="D79" s="32"/>
      <c r="E79" s="32"/>
      <c r="F79" s="32"/>
      <c r="G79" s="32"/>
      <c r="H79" s="134"/>
      <c r="I79" s="32"/>
      <c r="J79" s="32"/>
      <c r="K79" s="32"/>
      <c r="L79" s="33"/>
      <c r="M79" s="28"/>
      <c r="N79" s="32"/>
      <c r="O79" s="32"/>
      <c r="P79" s="32"/>
      <c r="Q79" s="32"/>
      <c r="R79" s="32"/>
    </row>
    <row r="80" spans="1:18" ht="30.1" customHeight="1" x14ac:dyDescent="0.35">
      <c r="A80" s="32"/>
      <c r="B80" s="230" t="s">
        <v>21</v>
      </c>
      <c r="C80" s="227">
        <f ca="1">IF(imzatarihi&gt;0,imzatarihi,"")</f>
        <v>45653</v>
      </c>
      <c r="D80" s="237" t="s">
        <v>23</v>
      </c>
      <c r="E80" s="228" t="str">
        <f>IF(kurulusyetkilisi&gt;0,kurulusyetkilisi,"")</f>
        <v/>
      </c>
      <c r="F80" s="67"/>
      <c r="G80" s="32"/>
      <c r="H80" s="134"/>
      <c r="I80" s="32"/>
      <c r="J80" s="32"/>
      <c r="K80" s="32"/>
      <c r="L80" s="33"/>
      <c r="M80" s="28"/>
      <c r="N80" s="32"/>
      <c r="O80" s="32"/>
      <c r="P80" s="32"/>
      <c r="Q80" s="32"/>
      <c r="R80" s="32"/>
    </row>
    <row r="81" spans="1:18" ht="30.1" customHeight="1" x14ac:dyDescent="0.35">
      <c r="A81" s="32"/>
      <c r="B81" s="229"/>
      <c r="C81" s="231"/>
      <c r="D81" s="237" t="s">
        <v>24</v>
      </c>
      <c r="E81" s="231"/>
      <c r="F81" s="32"/>
      <c r="G81" s="32"/>
      <c r="H81" s="134"/>
      <c r="I81" s="32"/>
      <c r="J81" s="32"/>
      <c r="K81" s="32"/>
      <c r="L81" s="33"/>
      <c r="M81" s="28"/>
      <c r="N81" s="32"/>
      <c r="O81" s="32"/>
      <c r="P81" s="32"/>
      <c r="Q81" s="32"/>
      <c r="R81" s="32"/>
    </row>
    <row r="82" spans="1:18" ht="30.1" customHeight="1" x14ac:dyDescent="0.3">
      <c r="A82" s="305" t="s">
        <v>63</v>
      </c>
      <c r="B82" s="305"/>
      <c r="C82" s="305"/>
      <c r="D82" s="305"/>
      <c r="E82" s="305"/>
      <c r="F82" s="305"/>
      <c r="G82" s="305"/>
      <c r="H82" s="305"/>
      <c r="I82" s="305"/>
      <c r="J82" s="305"/>
      <c r="K82" s="305"/>
      <c r="L82" s="39"/>
      <c r="M82" s="40"/>
      <c r="N82" s="32"/>
      <c r="O82" s="32"/>
      <c r="P82" s="32"/>
      <c r="Q82" s="32"/>
      <c r="R82" s="32"/>
    </row>
    <row r="83" spans="1:18" ht="30.1" customHeight="1" x14ac:dyDescent="0.3">
      <c r="A83" s="308" t="str">
        <f>IF(YilDonem&lt;&gt;"",CONCATENATE(YilDonem,". döneme aittir."),"")</f>
        <v/>
      </c>
      <c r="B83" s="308"/>
      <c r="C83" s="308"/>
      <c r="D83" s="308"/>
      <c r="E83" s="308"/>
      <c r="F83" s="308"/>
      <c r="G83" s="308"/>
      <c r="H83" s="308"/>
      <c r="I83" s="308"/>
      <c r="J83" s="308"/>
      <c r="K83" s="308"/>
      <c r="L83" s="131"/>
      <c r="M83" s="40"/>
      <c r="N83" s="132"/>
      <c r="O83" s="32"/>
      <c r="P83" s="32"/>
      <c r="Q83" s="32"/>
      <c r="R83" s="32"/>
    </row>
    <row r="84" spans="1:18" ht="30.1" customHeight="1" thickBot="1" x14ac:dyDescent="0.35">
      <c r="A84" s="323" t="s">
        <v>66</v>
      </c>
      <c r="B84" s="323"/>
      <c r="C84" s="323"/>
      <c r="D84" s="323"/>
      <c r="E84" s="323"/>
      <c r="F84" s="323"/>
      <c r="G84" s="323"/>
      <c r="H84" s="323"/>
      <c r="I84" s="323"/>
      <c r="J84" s="323"/>
      <c r="K84" s="323"/>
      <c r="L84" s="131"/>
      <c r="M84" s="40"/>
      <c r="N84" s="132"/>
      <c r="O84" s="32"/>
      <c r="P84" s="32"/>
      <c r="Q84" s="32"/>
      <c r="R84" s="32"/>
    </row>
    <row r="85" spans="1:18" ht="30.1" customHeight="1" thickBot="1" x14ac:dyDescent="0.35">
      <c r="A85" s="306" t="s">
        <v>1</v>
      </c>
      <c r="B85" s="307"/>
      <c r="C85" s="306" t="str">
        <f>IF(ProjeNo&gt;0,ProjeNo,"")</f>
        <v/>
      </c>
      <c r="D85" s="314"/>
      <c r="E85" s="314"/>
      <c r="F85" s="314"/>
      <c r="G85" s="314"/>
      <c r="H85" s="314"/>
      <c r="I85" s="314"/>
      <c r="J85" s="314"/>
      <c r="K85" s="307"/>
      <c r="L85" s="33"/>
      <c r="M85" s="28"/>
      <c r="N85" s="32"/>
      <c r="O85" s="32"/>
      <c r="P85" s="32"/>
      <c r="Q85" s="32"/>
      <c r="R85" s="32"/>
    </row>
    <row r="86" spans="1:18" ht="30.1" customHeight="1" thickBot="1" x14ac:dyDescent="0.35">
      <c r="A86" s="311" t="s">
        <v>7</v>
      </c>
      <c r="B86" s="312"/>
      <c r="C86" s="315" t="str">
        <f>IF(ProjeAdi&gt;0,ProjeAdi,"")</f>
        <v/>
      </c>
      <c r="D86" s="316"/>
      <c r="E86" s="316"/>
      <c r="F86" s="316"/>
      <c r="G86" s="316"/>
      <c r="H86" s="316"/>
      <c r="I86" s="316"/>
      <c r="J86" s="316"/>
      <c r="K86" s="317"/>
      <c r="L86" s="33"/>
      <c r="M86" s="28"/>
      <c r="N86" s="32"/>
      <c r="O86" s="32"/>
      <c r="P86" s="32"/>
      <c r="Q86" s="32"/>
      <c r="R86" s="32"/>
    </row>
    <row r="87" spans="1:18" ht="30.1" customHeight="1" thickBot="1" x14ac:dyDescent="0.35">
      <c r="A87" s="309" t="s">
        <v>5</v>
      </c>
      <c r="B87" s="309" t="s">
        <v>64</v>
      </c>
      <c r="C87" s="309" t="s">
        <v>102</v>
      </c>
      <c r="D87" s="309" t="s">
        <v>65</v>
      </c>
      <c r="E87" s="309" t="s">
        <v>62</v>
      </c>
      <c r="F87" s="309" t="s">
        <v>60</v>
      </c>
      <c r="G87" s="309" t="s">
        <v>61</v>
      </c>
      <c r="H87" s="321" t="s">
        <v>49</v>
      </c>
      <c r="I87" s="309" t="s">
        <v>50</v>
      </c>
      <c r="J87" s="204" t="s">
        <v>51</v>
      </c>
      <c r="K87" s="204" t="s">
        <v>51</v>
      </c>
      <c r="L87" s="33"/>
      <c r="M87" s="28"/>
      <c r="N87" s="32"/>
      <c r="O87" s="32"/>
      <c r="P87" s="32"/>
      <c r="Q87" s="32"/>
      <c r="R87" s="32"/>
    </row>
    <row r="88" spans="1:18" ht="30.1" customHeight="1" thickBot="1" x14ac:dyDescent="0.35">
      <c r="A88" s="310"/>
      <c r="B88" s="310"/>
      <c r="C88" s="318"/>
      <c r="D88" s="310"/>
      <c r="E88" s="310"/>
      <c r="F88" s="310"/>
      <c r="G88" s="310"/>
      <c r="H88" s="322"/>
      <c r="I88" s="310"/>
      <c r="J88" s="204" t="s">
        <v>139</v>
      </c>
      <c r="K88" s="205" t="s">
        <v>54</v>
      </c>
      <c r="L88" s="33"/>
      <c r="M88" s="28"/>
      <c r="N88" s="32"/>
      <c r="O88" s="32"/>
      <c r="P88" s="32"/>
      <c r="Q88" s="32"/>
      <c r="R88" s="32"/>
    </row>
    <row r="89" spans="1:18" ht="30.1" customHeight="1" x14ac:dyDescent="0.3">
      <c r="A89" s="200">
        <v>46</v>
      </c>
      <c r="B89" s="19"/>
      <c r="C89" s="105"/>
      <c r="D89" s="20"/>
      <c r="E89" s="20"/>
      <c r="F89" s="20"/>
      <c r="G89" s="20"/>
      <c r="H89" s="21"/>
      <c r="I89" s="20"/>
      <c r="J89" s="182"/>
      <c r="K89" s="178"/>
      <c r="L89" s="65" t="str">
        <f t="shared" ref="L89:L103" si="9">IF(AND(COUNTA(B89:G89)&gt;0,M89=1),"Belge Tarihi ve Belge Numarası doldurulduktan sonra Ödenen Tutarlar doldurulabilir.","")</f>
        <v/>
      </c>
      <c r="M89" s="64">
        <f>IF(COUNTA(H89:I89)=2,0,1)</f>
        <v>1</v>
      </c>
      <c r="N89" s="66">
        <f>IF(M89=1,0,100000000)</f>
        <v>0</v>
      </c>
      <c r="O89" s="32"/>
      <c r="P89" s="32"/>
      <c r="Q89" s="32"/>
      <c r="R89" s="32"/>
    </row>
    <row r="90" spans="1:18" ht="30.1" customHeight="1" x14ac:dyDescent="0.3">
      <c r="A90" s="201">
        <v>47</v>
      </c>
      <c r="B90" s="6"/>
      <c r="C90" s="121"/>
      <c r="D90" s="7"/>
      <c r="E90" s="7"/>
      <c r="F90" s="7"/>
      <c r="G90" s="7"/>
      <c r="H90" s="8"/>
      <c r="I90" s="7"/>
      <c r="J90" s="158"/>
      <c r="K90" s="90"/>
      <c r="L90" s="65" t="str">
        <f t="shared" si="9"/>
        <v/>
      </c>
      <c r="M90" s="64">
        <f t="shared" ref="M90:M103" si="10">IF(COUNTA(H90:I90)=2,0,1)</f>
        <v>1</v>
      </c>
      <c r="N90" s="66">
        <f t="shared" ref="N90:N103" si="11">IF(M90=1,0,100000000)</f>
        <v>0</v>
      </c>
      <c r="O90" s="32"/>
      <c r="P90" s="32"/>
      <c r="Q90" s="32"/>
      <c r="R90" s="32"/>
    </row>
    <row r="91" spans="1:18" ht="30.1" customHeight="1" x14ac:dyDescent="0.3">
      <c r="A91" s="201">
        <v>48</v>
      </c>
      <c r="B91" s="6"/>
      <c r="C91" s="121"/>
      <c r="D91" s="7"/>
      <c r="E91" s="7"/>
      <c r="F91" s="7"/>
      <c r="G91" s="7"/>
      <c r="H91" s="8"/>
      <c r="I91" s="7"/>
      <c r="J91" s="158"/>
      <c r="K91" s="90"/>
      <c r="L91" s="65" t="str">
        <f t="shared" si="9"/>
        <v/>
      </c>
      <c r="M91" s="64">
        <f t="shared" si="10"/>
        <v>1</v>
      </c>
      <c r="N91" s="66">
        <f t="shared" si="11"/>
        <v>0</v>
      </c>
      <c r="O91" s="32"/>
      <c r="P91" s="32"/>
      <c r="Q91" s="32"/>
      <c r="R91" s="32"/>
    </row>
    <row r="92" spans="1:18" ht="30.1" customHeight="1" x14ac:dyDescent="0.3">
      <c r="A92" s="201">
        <v>49</v>
      </c>
      <c r="B92" s="6"/>
      <c r="C92" s="121"/>
      <c r="D92" s="7"/>
      <c r="E92" s="7"/>
      <c r="F92" s="7"/>
      <c r="G92" s="7"/>
      <c r="H92" s="8"/>
      <c r="I92" s="7"/>
      <c r="J92" s="158"/>
      <c r="K92" s="90"/>
      <c r="L92" s="65" t="str">
        <f t="shared" si="9"/>
        <v/>
      </c>
      <c r="M92" s="64">
        <f t="shared" si="10"/>
        <v>1</v>
      </c>
      <c r="N92" s="66">
        <f t="shared" si="11"/>
        <v>0</v>
      </c>
      <c r="O92" s="32"/>
      <c r="P92" s="32"/>
      <c r="Q92" s="32"/>
      <c r="R92" s="32"/>
    </row>
    <row r="93" spans="1:18" ht="30.1" customHeight="1" x14ac:dyDescent="0.3">
      <c r="A93" s="201">
        <v>50</v>
      </c>
      <c r="B93" s="6"/>
      <c r="C93" s="121"/>
      <c r="D93" s="7"/>
      <c r="E93" s="7"/>
      <c r="F93" s="7"/>
      <c r="G93" s="7"/>
      <c r="H93" s="8"/>
      <c r="I93" s="7"/>
      <c r="J93" s="158"/>
      <c r="K93" s="90"/>
      <c r="L93" s="65" t="str">
        <f t="shared" si="9"/>
        <v/>
      </c>
      <c r="M93" s="64">
        <f t="shared" si="10"/>
        <v>1</v>
      </c>
      <c r="N93" s="66">
        <f t="shared" si="11"/>
        <v>0</v>
      </c>
      <c r="O93" s="32"/>
      <c r="P93" s="32"/>
      <c r="Q93" s="32"/>
      <c r="R93" s="32"/>
    </row>
    <row r="94" spans="1:18" ht="30.1" customHeight="1" x14ac:dyDescent="0.3">
      <c r="A94" s="201">
        <v>51</v>
      </c>
      <c r="B94" s="6"/>
      <c r="C94" s="121"/>
      <c r="D94" s="7"/>
      <c r="E94" s="7"/>
      <c r="F94" s="7"/>
      <c r="G94" s="7"/>
      <c r="H94" s="8"/>
      <c r="I94" s="7"/>
      <c r="J94" s="158"/>
      <c r="K94" s="90"/>
      <c r="L94" s="65" t="str">
        <f t="shared" si="9"/>
        <v/>
      </c>
      <c r="M94" s="64">
        <f t="shared" si="10"/>
        <v>1</v>
      </c>
      <c r="N94" s="66">
        <f t="shared" si="11"/>
        <v>0</v>
      </c>
      <c r="O94" s="32"/>
      <c r="P94" s="32"/>
      <c r="Q94" s="32"/>
      <c r="R94" s="32"/>
    </row>
    <row r="95" spans="1:18" ht="30.1" customHeight="1" x14ac:dyDescent="0.3">
      <c r="A95" s="207">
        <v>52</v>
      </c>
      <c r="B95" s="9"/>
      <c r="C95" s="103"/>
      <c r="D95" s="10"/>
      <c r="E95" s="10"/>
      <c r="F95" s="10"/>
      <c r="G95" s="10"/>
      <c r="H95" s="30"/>
      <c r="I95" s="10"/>
      <c r="J95" s="159"/>
      <c r="K95" s="92"/>
      <c r="L95" s="65" t="str">
        <f t="shared" si="9"/>
        <v/>
      </c>
      <c r="M95" s="64">
        <f t="shared" si="10"/>
        <v>1</v>
      </c>
      <c r="N95" s="66">
        <f t="shared" si="11"/>
        <v>0</v>
      </c>
      <c r="O95" s="32"/>
      <c r="P95" s="32"/>
      <c r="Q95" s="32"/>
      <c r="R95" s="32"/>
    </row>
    <row r="96" spans="1:18" ht="30.1" customHeight="1" x14ac:dyDescent="0.3">
      <c r="A96" s="207">
        <v>53</v>
      </c>
      <c r="B96" s="9"/>
      <c r="C96" s="103"/>
      <c r="D96" s="10"/>
      <c r="E96" s="10"/>
      <c r="F96" s="10"/>
      <c r="G96" s="10"/>
      <c r="H96" s="30"/>
      <c r="I96" s="10"/>
      <c r="J96" s="159"/>
      <c r="K96" s="92"/>
      <c r="L96" s="65" t="str">
        <f t="shared" si="9"/>
        <v/>
      </c>
      <c r="M96" s="64">
        <f t="shared" si="10"/>
        <v>1</v>
      </c>
      <c r="N96" s="66">
        <f t="shared" si="11"/>
        <v>0</v>
      </c>
      <c r="O96" s="130"/>
      <c r="P96" s="130"/>
      <c r="Q96" s="32"/>
      <c r="R96" s="32"/>
    </row>
    <row r="97" spans="1:18" ht="30.1" customHeight="1" x14ac:dyDescent="0.3">
      <c r="A97" s="207">
        <v>54</v>
      </c>
      <c r="B97" s="9"/>
      <c r="C97" s="103"/>
      <c r="D97" s="10"/>
      <c r="E97" s="10"/>
      <c r="F97" s="10"/>
      <c r="G97" s="10"/>
      <c r="H97" s="30"/>
      <c r="I97" s="10"/>
      <c r="J97" s="159"/>
      <c r="K97" s="92"/>
      <c r="L97" s="65" t="str">
        <f t="shared" si="9"/>
        <v/>
      </c>
      <c r="M97" s="64">
        <f t="shared" si="10"/>
        <v>1</v>
      </c>
      <c r="N97" s="66">
        <f t="shared" si="11"/>
        <v>0</v>
      </c>
      <c r="O97" s="32"/>
      <c r="P97" s="32"/>
      <c r="Q97" s="32"/>
      <c r="R97" s="32"/>
    </row>
    <row r="98" spans="1:18" ht="30.1" customHeight="1" x14ac:dyDescent="0.3">
      <c r="A98" s="207">
        <v>55</v>
      </c>
      <c r="B98" s="9"/>
      <c r="C98" s="103"/>
      <c r="D98" s="10"/>
      <c r="E98" s="10"/>
      <c r="F98" s="10"/>
      <c r="G98" s="10"/>
      <c r="H98" s="30"/>
      <c r="I98" s="10"/>
      <c r="J98" s="159"/>
      <c r="K98" s="92"/>
      <c r="L98" s="65" t="str">
        <f t="shared" si="9"/>
        <v/>
      </c>
      <c r="M98" s="64">
        <f t="shared" si="10"/>
        <v>1</v>
      </c>
      <c r="N98" s="66">
        <f t="shared" si="11"/>
        <v>0</v>
      </c>
      <c r="O98" s="32"/>
      <c r="P98" s="32"/>
      <c r="Q98" s="32"/>
      <c r="R98" s="32"/>
    </row>
    <row r="99" spans="1:18" ht="30.1" customHeight="1" x14ac:dyDescent="0.3">
      <c r="A99" s="207">
        <v>56</v>
      </c>
      <c r="B99" s="9"/>
      <c r="C99" s="103"/>
      <c r="D99" s="10"/>
      <c r="E99" s="10"/>
      <c r="F99" s="10"/>
      <c r="G99" s="10"/>
      <c r="H99" s="30"/>
      <c r="I99" s="10"/>
      <c r="J99" s="159"/>
      <c r="K99" s="92"/>
      <c r="L99" s="65" t="str">
        <f t="shared" si="9"/>
        <v/>
      </c>
      <c r="M99" s="64">
        <f t="shared" si="10"/>
        <v>1</v>
      </c>
      <c r="N99" s="66">
        <f t="shared" si="11"/>
        <v>0</v>
      </c>
      <c r="O99" s="32"/>
      <c r="P99" s="32"/>
      <c r="Q99" s="32"/>
      <c r="R99" s="32"/>
    </row>
    <row r="100" spans="1:18" ht="30.1" customHeight="1" x14ac:dyDescent="0.3">
      <c r="A100" s="207">
        <v>57</v>
      </c>
      <c r="B100" s="9"/>
      <c r="C100" s="103"/>
      <c r="D100" s="10"/>
      <c r="E100" s="10"/>
      <c r="F100" s="10"/>
      <c r="G100" s="10"/>
      <c r="H100" s="30"/>
      <c r="I100" s="10"/>
      <c r="J100" s="159"/>
      <c r="K100" s="92"/>
      <c r="L100" s="65" t="str">
        <f t="shared" si="9"/>
        <v/>
      </c>
      <c r="M100" s="64">
        <f t="shared" si="10"/>
        <v>1</v>
      </c>
      <c r="N100" s="66">
        <f t="shared" si="11"/>
        <v>0</v>
      </c>
      <c r="O100" s="32"/>
      <c r="P100" s="32"/>
      <c r="Q100" s="32"/>
      <c r="R100" s="32"/>
    </row>
    <row r="101" spans="1:18" ht="30.1" customHeight="1" x14ac:dyDescent="0.3">
      <c r="A101" s="207">
        <v>58</v>
      </c>
      <c r="B101" s="9"/>
      <c r="C101" s="103"/>
      <c r="D101" s="10"/>
      <c r="E101" s="10"/>
      <c r="F101" s="10"/>
      <c r="G101" s="10"/>
      <c r="H101" s="30"/>
      <c r="I101" s="10"/>
      <c r="J101" s="159"/>
      <c r="K101" s="92"/>
      <c r="L101" s="65" t="str">
        <f t="shared" si="9"/>
        <v/>
      </c>
      <c r="M101" s="64">
        <f t="shared" si="10"/>
        <v>1</v>
      </c>
      <c r="N101" s="66">
        <f t="shared" si="11"/>
        <v>0</v>
      </c>
      <c r="O101" s="32"/>
      <c r="P101" s="32"/>
      <c r="Q101" s="32"/>
      <c r="R101" s="32"/>
    </row>
    <row r="102" spans="1:18" ht="30.1" customHeight="1" x14ac:dyDescent="0.3">
      <c r="A102" s="207">
        <v>59</v>
      </c>
      <c r="B102" s="9"/>
      <c r="C102" s="103"/>
      <c r="D102" s="10"/>
      <c r="E102" s="10"/>
      <c r="F102" s="10"/>
      <c r="G102" s="10"/>
      <c r="H102" s="30"/>
      <c r="I102" s="10"/>
      <c r="J102" s="159"/>
      <c r="K102" s="92"/>
      <c r="L102" s="65" t="str">
        <f t="shared" si="9"/>
        <v/>
      </c>
      <c r="M102" s="64">
        <f t="shared" si="10"/>
        <v>1</v>
      </c>
      <c r="N102" s="66">
        <f t="shared" si="11"/>
        <v>0</v>
      </c>
      <c r="O102" s="32"/>
      <c r="P102" s="32"/>
      <c r="Q102" s="32"/>
      <c r="R102" s="32"/>
    </row>
    <row r="103" spans="1:18" ht="30.1" customHeight="1" thickBot="1" x14ac:dyDescent="0.35">
      <c r="A103" s="208">
        <v>60</v>
      </c>
      <c r="B103" s="12"/>
      <c r="C103" s="104"/>
      <c r="D103" s="13"/>
      <c r="E103" s="13"/>
      <c r="F103" s="13"/>
      <c r="G103" s="13"/>
      <c r="H103" s="31"/>
      <c r="I103" s="13"/>
      <c r="J103" s="160"/>
      <c r="K103" s="93"/>
      <c r="L103" s="65" t="str">
        <f t="shared" si="9"/>
        <v/>
      </c>
      <c r="M103" s="64">
        <f t="shared" si="10"/>
        <v>1</v>
      </c>
      <c r="N103" s="66">
        <f t="shared" si="11"/>
        <v>0</v>
      </c>
      <c r="O103" s="67">
        <f>IF(COUNTA(H89:K103)&gt;0,1,0)</f>
        <v>0</v>
      </c>
      <c r="P103" s="32"/>
      <c r="Q103" s="32"/>
      <c r="R103" s="32"/>
    </row>
    <row r="104" spans="1:18" ht="30.1" customHeight="1" thickBot="1" x14ac:dyDescent="0.35">
      <c r="A104" s="319" t="s">
        <v>124</v>
      </c>
      <c r="B104" s="319"/>
      <c r="C104" s="319"/>
      <c r="D104" s="319"/>
      <c r="E104" s="319"/>
      <c r="F104" s="319"/>
      <c r="G104" s="319"/>
      <c r="H104" s="320"/>
      <c r="I104" s="199" t="s">
        <v>26</v>
      </c>
      <c r="J104" s="96">
        <f>SUM(J89:J103)+J77</f>
        <v>0</v>
      </c>
      <c r="K104" s="96">
        <f>SUM(K89:K103)+K77</f>
        <v>0</v>
      </c>
      <c r="L104" s="133"/>
      <c r="M104" s="28"/>
      <c r="N104" s="32"/>
      <c r="O104" s="32"/>
      <c r="P104" s="32"/>
      <c r="Q104" s="32"/>
      <c r="R104" s="32"/>
    </row>
    <row r="105" spans="1:18" ht="30.1" customHeight="1" x14ac:dyDescent="0.3">
      <c r="A105" s="67" t="s">
        <v>83</v>
      </c>
      <c r="B105" s="32"/>
      <c r="C105" s="135"/>
      <c r="D105" s="32"/>
      <c r="E105" s="32"/>
      <c r="F105" s="32"/>
      <c r="G105" s="32"/>
      <c r="H105" s="134"/>
      <c r="I105" s="32"/>
      <c r="J105" s="32"/>
      <c r="K105" s="32"/>
      <c r="L105" s="133"/>
      <c r="M105" s="28"/>
      <c r="N105" s="32"/>
      <c r="O105" s="32"/>
      <c r="P105" s="32"/>
      <c r="Q105" s="32"/>
      <c r="R105" s="32"/>
    </row>
    <row r="106" spans="1:18" ht="30.1" customHeight="1" x14ac:dyDescent="0.3">
      <c r="A106" s="32"/>
      <c r="B106" s="32"/>
      <c r="C106" s="135"/>
      <c r="D106" s="32"/>
      <c r="E106" s="32"/>
      <c r="F106" s="32"/>
      <c r="G106" s="32"/>
      <c r="H106" s="134"/>
      <c r="I106" s="32"/>
      <c r="J106" s="32"/>
      <c r="K106" s="32"/>
      <c r="L106" s="33"/>
      <c r="M106" s="28"/>
      <c r="N106" s="32"/>
      <c r="O106" s="32"/>
      <c r="P106" s="32"/>
      <c r="Q106" s="32"/>
      <c r="R106" s="32"/>
    </row>
    <row r="107" spans="1:18" ht="30.1" customHeight="1" x14ac:dyDescent="0.35">
      <c r="A107" s="32"/>
      <c r="B107" s="230" t="s">
        <v>21</v>
      </c>
      <c r="C107" s="227">
        <f ca="1">IF(imzatarihi&gt;0,imzatarihi,"")</f>
        <v>45653</v>
      </c>
      <c r="D107" s="237" t="s">
        <v>23</v>
      </c>
      <c r="E107" s="228" t="str">
        <f>IF(kurulusyetkilisi&gt;0,kurulusyetkilisi,"")</f>
        <v/>
      </c>
      <c r="F107" s="67"/>
      <c r="G107" s="32"/>
      <c r="H107" s="134"/>
      <c r="I107" s="32"/>
      <c r="J107" s="32"/>
      <c r="K107" s="32"/>
      <c r="L107" s="33"/>
      <c r="M107" s="28"/>
      <c r="N107" s="32"/>
      <c r="O107" s="32"/>
      <c r="P107" s="32"/>
      <c r="Q107" s="32"/>
      <c r="R107" s="32"/>
    </row>
    <row r="108" spans="1:18" ht="30.1" customHeight="1" x14ac:dyDescent="0.35">
      <c r="A108" s="32"/>
      <c r="B108" s="229"/>
      <c r="C108" s="231"/>
      <c r="D108" s="237" t="s">
        <v>24</v>
      </c>
      <c r="E108" s="231"/>
      <c r="F108" s="32"/>
      <c r="G108" s="32"/>
      <c r="H108" s="134"/>
      <c r="I108" s="32"/>
      <c r="J108" s="32"/>
      <c r="K108" s="32"/>
      <c r="L108" s="33"/>
      <c r="M108" s="28"/>
      <c r="N108" s="32"/>
      <c r="O108" s="32"/>
      <c r="P108" s="32"/>
      <c r="Q108" s="32"/>
      <c r="R108" s="32"/>
    </row>
    <row r="109" spans="1:18" ht="30.1" customHeight="1" x14ac:dyDescent="0.3">
      <c r="A109" s="305" t="s">
        <v>63</v>
      </c>
      <c r="B109" s="305"/>
      <c r="C109" s="305"/>
      <c r="D109" s="305"/>
      <c r="E109" s="305"/>
      <c r="F109" s="305"/>
      <c r="G109" s="305"/>
      <c r="H109" s="305"/>
      <c r="I109" s="305"/>
      <c r="J109" s="305"/>
      <c r="K109" s="305"/>
      <c r="L109" s="39"/>
      <c r="M109" s="40"/>
      <c r="N109" s="32"/>
      <c r="O109" s="32"/>
      <c r="P109" s="32"/>
      <c r="Q109" s="32"/>
      <c r="R109" s="32"/>
    </row>
    <row r="110" spans="1:18" ht="30.1" customHeight="1" x14ac:dyDescent="0.3">
      <c r="A110" s="308" t="str">
        <f>IF(YilDonem&lt;&gt;"",CONCATENATE(YilDonem,". döneme aittir."),"")</f>
        <v/>
      </c>
      <c r="B110" s="308"/>
      <c r="C110" s="308"/>
      <c r="D110" s="308"/>
      <c r="E110" s="308"/>
      <c r="F110" s="308"/>
      <c r="G110" s="308"/>
      <c r="H110" s="308"/>
      <c r="I110" s="308"/>
      <c r="J110" s="308"/>
      <c r="K110" s="308"/>
      <c r="L110" s="131"/>
      <c r="M110" s="40"/>
      <c r="N110" s="132"/>
      <c r="O110" s="32"/>
      <c r="P110" s="32"/>
      <c r="Q110" s="32"/>
      <c r="R110" s="32"/>
    </row>
    <row r="111" spans="1:18" ht="30.1" customHeight="1" thickBot="1" x14ac:dyDescent="0.35">
      <c r="A111" s="323" t="s">
        <v>66</v>
      </c>
      <c r="B111" s="323"/>
      <c r="C111" s="323"/>
      <c r="D111" s="323"/>
      <c r="E111" s="323"/>
      <c r="F111" s="323"/>
      <c r="G111" s="323"/>
      <c r="H111" s="323"/>
      <c r="I111" s="323"/>
      <c r="J111" s="323"/>
      <c r="K111" s="323"/>
      <c r="L111" s="131"/>
      <c r="M111" s="40"/>
      <c r="N111" s="132"/>
      <c r="O111" s="32"/>
      <c r="P111" s="32"/>
      <c r="Q111" s="32"/>
      <c r="R111" s="32"/>
    </row>
    <row r="112" spans="1:18" ht="30.1" customHeight="1" thickBot="1" x14ac:dyDescent="0.35">
      <c r="A112" s="306" t="s">
        <v>1</v>
      </c>
      <c r="B112" s="307"/>
      <c r="C112" s="306" t="str">
        <f>IF(ProjeNo&gt;0,ProjeNo,"")</f>
        <v/>
      </c>
      <c r="D112" s="314"/>
      <c r="E112" s="314"/>
      <c r="F112" s="314"/>
      <c r="G112" s="314"/>
      <c r="H112" s="314"/>
      <c r="I112" s="314"/>
      <c r="J112" s="314"/>
      <c r="K112" s="307"/>
      <c r="L112" s="33"/>
      <c r="M112" s="28"/>
      <c r="N112" s="32"/>
      <c r="O112" s="32"/>
      <c r="P112" s="32"/>
      <c r="Q112" s="32"/>
      <c r="R112" s="32"/>
    </row>
    <row r="113" spans="1:18" ht="30.1" customHeight="1" thickBot="1" x14ac:dyDescent="0.35">
      <c r="A113" s="311" t="s">
        <v>7</v>
      </c>
      <c r="B113" s="312"/>
      <c r="C113" s="315" t="str">
        <f>IF(ProjeAdi&gt;0,ProjeAdi,"")</f>
        <v/>
      </c>
      <c r="D113" s="316"/>
      <c r="E113" s="316"/>
      <c r="F113" s="316"/>
      <c r="G113" s="316"/>
      <c r="H113" s="316"/>
      <c r="I113" s="316"/>
      <c r="J113" s="316"/>
      <c r="K113" s="317"/>
      <c r="L113" s="33"/>
      <c r="M113" s="28"/>
      <c r="N113" s="32"/>
      <c r="O113" s="32"/>
      <c r="P113" s="32"/>
      <c r="Q113" s="32"/>
      <c r="R113" s="32"/>
    </row>
    <row r="114" spans="1:18" ht="30.1" customHeight="1" thickBot="1" x14ac:dyDescent="0.35">
      <c r="A114" s="309" t="s">
        <v>5</v>
      </c>
      <c r="B114" s="309" t="s">
        <v>64</v>
      </c>
      <c r="C114" s="309" t="s">
        <v>102</v>
      </c>
      <c r="D114" s="309" t="s">
        <v>65</v>
      </c>
      <c r="E114" s="309" t="s">
        <v>62</v>
      </c>
      <c r="F114" s="309" t="s">
        <v>60</v>
      </c>
      <c r="G114" s="309" t="s">
        <v>61</v>
      </c>
      <c r="H114" s="321" t="s">
        <v>49</v>
      </c>
      <c r="I114" s="309" t="s">
        <v>50</v>
      </c>
      <c r="J114" s="204" t="s">
        <v>51</v>
      </c>
      <c r="K114" s="204" t="s">
        <v>51</v>
      </c>
      <c r="L114" s="33"/>
      <c r="M114" s="28"/>
      <c r="N114" s="32"/>
      <c r="O114" s="32"/>
      <c r="P114" s="32"/>
      <c r="Q114" s="32"/>
      <c r="R114" s="32"/>
    </row>
    <row r="115" spans="1:18" ht="30.1" customHeight="1" thickBot="1" x14ac:dyDescent="0.35">
      <c r="A115" s="310"/>
      <c r="B115" s="310"/>
      <c r="C115" s="318"/>
      <c r="D115" s="310"/>
      <c r="E115" s="310"/>
      <c r="F115" s="310"/>
      <c r="G115" s="310"/>
      <c r="H115" s="322"/>
      <c r="I115" s="310"/>
      <c r="J115" s="204" t="s">
        <v>139</v>
      </c>
      <c r="K115" s="205" t="s">
        <v>54</v>
      </c>
      <c r="L115" s="33"/>
      <c r="M115" s="28"/>
      <c r="N115" s="32"/>
      <c r="O115" s="32"/>
      <c r="P115" s="32"/>
      <c r="Q115" s="32"/>
      <c r="R115" s="32"/>
    </row>
    <row r="116" spans="1:18" ht="30.1" customHeight="1" x14ac:dyDescent="0.3">
      <c r="A116" s="200">
        <v>61</v>
      </c>
      <c r="B116" s="19"/>
      <c r="C116" s="105"/>
      <c r="D116" s="20"/>
      <c r="E116" s="20"/>
      <c r="F116" s="20"/>
      <c r="G116" s="20"/>
      <c r="H116" s="21"/>
      <c r="I116" s="20"/>
      <c r="J116" s="182"/>
      <c r="K116" s="178"/>
      <c r="L116" s="65" t="str">
        <f t="shared" ref="L116:L130" si="12">IF(AND(COUNTA(B116:G116)&gt;0,M116=1),"Belge Tarihi ve Belge Numarası doldurulduktan sonra Ödenen Tutarlar doldurulabilir.","")</f>
        <v/>
      </c>
      <c r="M116" s="64">
        <f>IF(COUNTA(H116:I116)=2,0,1)</f>
        <v>1</v>
      </c>
      <c r="N116" s="66">
        <f>IF(M116=1,0,100000000)</f>
        <v>0</v>
      </c>
      <c r="O116" s="32"/>
      <c r="P116" s="32"/>
      <c r="Q116" s="32"/>
      <c r="R116" s="32"/>
    </row>
    <row r="117" spans="1:18" ht="30.1" customHeight="1" x14ac:dyDescent="0.3">
      <c r="A117" s="201">
        <v>62</v>
      </c>
      <c r="B117" s="6"/>
      <c r="C117" s="121"/>
      <c r="D117" s="7"/>
      <c r="E117" s="7"/>
      <c r="F117" s="7"/>
      <c r="G117" s="7"/>
      <c r="H117" s="8"/>
      <c r="I117" s="7"/>
      <c r="J117" s="158"/>
      <c r="K117" s="90"/>
      <c r="L117" s="65" t="str">
        <f t="shared" si="12"/>
        <v/>
      </c>
      <c r="M117" s="64">
        <f t="shared" ref="M117:M130" si="13">IF(COUNTA(H117:I117)=2,0,1)</f>
        <v>1</v>
      </c>
      <c r="N117" s="66">
        <f t="shared" ref="N117:N130" si="14">IF(M117=1,0,100000000)</f>
        <v>0</v>
      </c>
      <c r="O117" s="32"/>
      <c r="P117" s="32"/>
      <c r="Q117" s="32"/>
      <c r="R117" s="32"/>
    </row>
    <row r="118" spans="1:18" ht="30.1" customHeight="1" x14ac:dyDescent="0.3">
      <c r="A118" s="201">
        <v>63</v>
      </c>
      <c r="B118" s="6"/>
      <c r="C118" s="121"/>
      <c r="D118" s="7"/>
      <c r="E118" s="7"/>
      <c r="F118" s="7"/>
      <c r="G118" s="7"/>
      <c r="H118" s="8"/>
      <c r="I118" s="7"/>
      <c r="J118" s="158"/>
      <c r="K118" s="90"/>
      <c r="L118" s="65" t="str">
        <f t="shared" si="12"/>
        <v/>
      </c>
      <c r="M118" s="64">
        <f t="shared" si="13"/>
        <v>1</v>
      </c>
      <c r="N118" s="66">
        <f t="shared" si="14"/>
        <v>0</v>
      </c>
      <c r="O118" s="32"/>
      <c r="P118" s="32"/>
      <c r="Q118" s="32"/>
      <c r="R118" s="32"/>
    </row>
    <row r="119" spans="1:18" ht="30.1" customHeight="1" x14ac:dyDescent="0.3">
      <c r="A119" s="201">
        <v>64</v>
      </c>
      <c r="B119" s="6"/>
      <c r="C119" s="121"/>
      <c r="D119" s="7"/>
      <c r="E119" s="7"/>
      <c r="F119" s="7"/>
      <c r="G119" s="7"/>
      <c r="H119" s="8"/>
      <c r="I119" s="7"/>
      <c r="J119" s="158"/>
      <c r="K119" s="90"/>
      <c r="L119" s="65" t="str">
        <f t="shared" si="12"/>
        <v/>
      </c>
      <c r="M119" s="64">
        <f t="shared" si="13"/>
        <v>1</v>
      </c>
      <c r="N119" s="66">
        <f t="shared" si="14"/>
        <v>0</v>
      </c>
      <c r="O119" s="32"/>
      <c r="P119" s="32"/>
      <c r="Q119" s="32"/>
      <c r="R119" s="32"/>
    </row>
    <row r="120" spans="1:18" ht="30.1" customHeight="1" x14ac:dyDescent="0.3">
      <c r="A120" s="201">
        <v>65</v>
      </c>
      <c r="B120" s="6"/>
      <c r="C120" s="121"/>
      <c r="D120" s="7"/>
      <c r="E120" s="7"/>
      <c r="F120" s="7"/>
      <c r="G120" s="7"/>
      <c r="H120" s="8"/>
      <c r="I120" s="7"/>
      <c r="J120" s="158"/>
      <c r="K120" s="90"/>
      <c r="L120" s="65" t="str">
        <f t="shared" si="12"/>
        <v/>
      </c>
      <c r="M120" s="64">
        <f t="shared" si="13"/>
        <v>1</v>
      </c>
      <c r="N120" s="66">
        <f t="shared" si="14"/>
        <v>0</v>
      </c>
      <c r="O120" s="32"/>
      <c r="P120" s="32"/>
      <c r="Q120" s="32"/>
      <c r="R120" s="32"/>
    </row>
    <row r="121" spans="1:18" ht="30.1" customHeight="1" x14ac:dyDescent="0.3">
      <c r="A121" s="201">
        <v>66</v>
      </c>
      <c r="B121" s="6"/>
      <c r="C121" s="121"/>
      <c r="D121" s="7"/>
      <c r="E121" s="7"/>
      <c r="F121" s="7"/>
      <c r="G121" s="7"/>
      <c r="H121" s="8"/>
      <c r="I121" s="7"/>
      <c r="J121" s="158"/>
      <c r="K121" s="90"/>
      <c r="L121" s="65" t="str">
        <f t="shared" si="12"/>
        <v/>
      </c>
      <c r="M121" s="64">
        <f t="shared" si="13"/>
        <v>1</v>
      </c>
      <c r="N121" s="66">
        <f t="shared" si="14"/>
        <v>0</v>
      </c>
      <c r="O121" s="32"/>
      <c r="P121" s="32"/>
      <c r="Q121" s="32"/>
      <c r="R121" s="32"/>
    </row>
    <row r="122" spans="1:18" ht="30.1" customHeight="1" x14ac:dyDescent="0.3">
      <c r="A122" s="207">
        <v>67</v>
      </c>
      <c r="B122" s="9"/>
      <c r="C122" s="103"/>
      <c r="D122" s="10"/>
      <c r="E122" s="10"/>
      <c r="F122" s="10"/>
      <c r="G122" s="10"/>
      <c r="H122" s="30"/>
      <c r="I122" s="10"/>
      <c r="J122" s="159"/>
      <c r="K122" s="92"/>
      <c r="L122" s="65" t="str">
        <f t="shared" si="12"/>
        <v/>
      </c>
      <c r="M122" s="64">
        <f t="shared" si="13"/>
        <v>1</v>
      </c>
      <c r="N122" s="66">
        <f t="shared" si="14"/>
        <v>0</v>
      </c>
      <c r="O122" s="32"/>
      <c r="P122" s="32"/>
      <c r="Q122" s="32"/>
      <c r="R122" s="32"/>
    </row>
    <row r="123" spans="1:18" ht="30.1" customHeight="1" x14ac:dyDescent="0.3">
      <c r="A123" s="207">
        <v>68</v>
      </c>
      <c r="B123" s="9"/>
      <c r="C123" s="103"/>
      <c r="D123" s="10"/>
      <c r="E123" s="10"/>
      <c r="F123" s="10"/>
      <c r="G123" s="10"/>
      <c r="H123" s="30"/>
      <c r="I123" s="10"/>
      <c r="J123" s="159"/>
      <c r="K123" s="92"/>
      <c r="L123" s="65" t="str">
        <f t="shared" si="12"/>
        <v/>
      </c>
      <c r="M123" s="64">
        <f t="shared" si="13"/>
        <v>1</v>
      </c>
      <c r="N123" s="66">
        <f t="shared" si="14"/>
        <v>0</v>
      </c>
      <c r="O123" s="32"/>
      <c r="P123" s="32"/>
      <c r="Q123" s="32"/>
      <c r="R123" s="32"/>
    </row>
    <row r="124" spans="1:18" ht="30.1" customHeight="1" x14ac:dyDescent="0.3">
      <c r="A124" s="207">
        <v>69</v>
      </c>
      <c r="B124" s="9"/>
      <c r="C124" s="103"/>
      <c r="D124" s="10"/>
      <c r="E124" s="10"/>
      <c r="F124" s="10"/>
      <c r="G124" s="10"/>
      <c r="H124" s="30"/>
      <c r="I124" s="10"/>
      <c r="J124" s="159"/>
      <c r="K124" s="92"/>
      <c r="L124" s="65" t="str">
        <f t="shared" si="12"/>
        <v/>
      </c>
      <c r="M124" s="64">
        <f t="shared" si="13"/>
        <v>1</v>
      </c>
      <c r="N124" s="66">
        <f t="shared" si="14"/>
        <v>0</v>
      </c>
      <c r="O124" s="32"/>
      <c r="P124" s="32"/>
      <c r="Q124" s="32"/>
      <c r="R124" s="32"/>
    </row>
    <row r="125" spans="1:18" ht="30.1" customHeight="1" x14ac:dyDescent="0.3">
      <c r="A125" s="207">
        <v>70</v>
      </c>
      <c r="B125" s="9"/>
      <c r="C125" s="103"/>
      <c r="D125" s="10"/>
      <c r="E125" s="10"/>
      <c r="F125" s="10"/>
      <c r="G125" s="10"/>
      <c r="H125" s="30"/>
      <c r="I125" s="10"/>
      <c r="J125" s="159"/>
      <c r="K125" s="92"/>
      <c r="L125" s="65" t="str">
        <f t="shared" si="12"/>
        <v/>
      </c>
      <c r="M125" s="64">
        <f t="shared" si="13"/>
        <v>1</v>
      </c>
      <c r="N125" s="66">
        <f t="shared" si="14"/>
        <v>0</v>
      </c>
      <c r="O125" s="32"/>
      <c r="P125" s="32"/>
      <c r="Q125" s="32"/>
      <c r="R125" s="32"/>
    </row>
    <row r="126" spans="1:18" ht="30.1" customHeight="1" x14ac:dyDescent="0.3">
      <c r="A126" s="207">
        <v>71</v>
      </c>
      <c r="B126" s="9"/>
      <c r="C126" s="103"/>
      <c r="D126" s="10"/>
      <c r="E126" s="10"/>
      <c r="F126" s="10"/>
      <c r="G126" s="10"/>
      <c r="H126" s="30"/>
      <c r="I126" s="10"/>
      <c r="J126" s="159"/>
      <c r="K126" s="92"/>
      <c r="L126" s="65" t="str">
        <f t="shared" si="12"/>
        <v/>
      </c>
      <c r="M126" s="64">
        <f t="shared" si="13"/>
        <v>1</v>
      </c>
      <c r="N126" s="66">
        <f t="shared" si="14"/>
        <v>0</v>
      </c>
      <c r="O126" s="130"/>
      <c r="P126" s="130"/>
      <c r="Q126" s="32"/>
      <c r="R126" s="32"/>
    </row>
    <row r="127" spans="1:18" ht="30.1" customHeight="1" x14ac:dyDescent="0.3">
      <c r="A127" s="207">
        <v>72</v>
      </c>
      <c r="B127" s="9"/>
      <c r="C127" s="103"/>
      <c r="D127" s="10"/>
      <c r="E127" s="10"/>
      <c r="F127" s="10"/>
      <c r="G127" s="10"/>
      <c r="H127" s="30"/>
      <c r="I127" s="10"/>
      <c r="J127" s="159"/>
      <c r="K127" s="92"/>
      <c r="L127" s="65" t="str">
        <f t="shared" si="12"/>
        <v/>
      </c>
      <c r="M127" s="64">
        <f t="shared" si="13"/>
        <v>1</v>
      </c>
      <c r="N127" s="66">
        <f t="shared" si="14"/>
        <v>0</v>
      </c>
      <c r="O127" s="32"/>
      <c r="P127" s="32"/>
      <c r="Q127" s="32"/>
      <c r="R127" s="32"/>
    </row>
    <row r="128" spans="1:18" ht="30.1" customHeight="1" x14ac:dyDescent="0.3">
      <c r="A128" s="207">
        <v>73</v>
      </c>
      <c r="B128" s="9"/>
      <c r="C128" s="103"/>
      <c r="D128" s="10"/>
      <c r="E128" s="10"/>
      <c r="F128" s="10"/>
      <c r="G128" s="10"/>
      <c r="H128" s="30"/>
      <c r="I128" s="10"/>
      <c r="J128" s="159"/>
      <c r="K128" s="92"/>
      <c r="L128" s="65" t="str">
        <f t="shared" si="12"/>
        <v/>
      </c>
      <c r="M128" s="64">
        <f t="shared" si="13"/>
        <v>1</v>
      </c>
      <c r="N128" s="66">
        <f t="shared" si="14"/>
        <v>0</v>
      </c>
      <c r="O128" s="32"/>
      <c r="P128" s="32"/>
      <c r="Q128" s="32"/>
      <c r="R128" s="32"/>
    </row>
    <row r="129" spans="1:18" ht="30.1" customHeight="1" x14ac:dyDescent="0.3">
      <c r="A129" s="207">
        <v>74</v>
      </c>
      <c r="B129" s="9"/>
      <c r="C129" s="103"/>
      <c r="D129" s="10"/>
      <c r="E129" s="10"/>
      <c r="F129" s="10"/>
      <c r="G129" s="10"/>
      <c r="H129" s="30"/>
      <c r="I129" s="10"/>
      <c r="J129" s="159"/>
      <c r="K129" s="92"/>
      <c r="L129" s="65" t="str">
        <f t="shared" si="12"/>
        <v/>
      </c>
      <c r="M129" s="64">
        <f t="shared" si="13"/>
        <v>1</v>
      </c>
      <c r="N129" s="66">
        <f t="shared" si="14"/>
        <v>0</v>
      </c>
      <c r="O129" s="32"/>
      <c r="P129" s="32"/>
      <c r="Q129" s="32"/>
      <c r="R129" s="32"/>
    </row>
    <row r="130" spans="1:18" ht="30.1" customHeight="1" thickBot="1" x14ac:dyDescent="0.35">
      <c r="A130" s="208">
        <v>75</v>
      </c>
      <c r="B130" s="12"/>
      <c r="C130" s="104"/>
      <c r="D130" s="13"/>
      <c r="E130" s="13"/>
      <c r="F130" s="13"/>
      <c r="G130" s="13"/>
      <c r="H130" s="31"/>
      <c r="I130" s="13"/>
      <c r="J130" s="160"/>
      <c r="K130" s="93"/>
      <c r="L130" s="65" t="str">
        <f t="shared" si="12"/>
        <v/>
      </c>
      <c r="M130" s="64">
        <f t="shared" si="13"/>
        <v>1</v>
      </c>
      <c r="N130" s="66">
        <f t="shared" si="14"/>
        <v>0</v>
      </c>
      <c r="O130" s="67">
        <f>IF(COUNTA(H116:K130)&gt;0,1,0)</f>
        <v>0</v>
      </c>
      <c r="P130" s="32"/>
      <c r="Q130" s="32"/>
      <c r="R130" s="32"/>
    </row>
    <row r="131" spans="1:18" ht="30.1" customHeight="1" thickBot="1" x14ac:dyDescent="0.35">
      <c r="A131" s="319" t="s">
        <v>124</v>
      </c>
      <c r="B131" s="319"/>
      <c r="C131" s="319"/>
      <c r="D131" s="319"/>
      <c r="E131" s="319"/>
      <c r="F131" s="319"/>
      <c r="G131" s="319"/>
      <c r="H131" s="320"/>
      <c r="I131" s="199" t="s">
        <v>26</v>
      </c>
      <c r="J131" s="96">
        <f>SUM(J116:J130)+J104</f>
        <v>0</v>
      </c>
      <c r="K131" s="96">
        <f>SUM(K116:K130)+K104</f>
        <v>0</v>
      </c>
      <c r="L131" s="133"/>
      <c r="M131" s="28"/>
      <c r="N131" s="32"/>
      <c r="O131" s="32"/>
      <c r="P131" s="32"/>
      <c r="Q131" s="32"/>
      <c r="R131" s="32"/>
    </row>
    <row r="132" spans="1:18" ht="30.1" customHeight="1" x14ac:dyDescent="0.3">
      <c r="A132" s="67" t="s">
        <v>83</v>
      </c>
      <c r="B132" s="32"/>
      <c r="C132" s="135"/>
      <c r="D132" s="32"/>
      <c r="E132" s="32"/>
      <c r="F132" s="32"/>
      <c r="G132" s="32"/>
      <c r="H132" s="134"/>
      <c r="I132" s="32"/>
      <c r="J132" s="32"/>
      <c r="K132" s="32"/>
      <c r="L132" s="133"/>
      <c r="M132" s="28"/>
      <c r="N132" s="32"/>
      <c r="O132" s="32"/>
      <c r="P132" s="32"/>
      <c r="Q132" s="32"/>
      <c r="R132" s="32"/>
    </row>
    <row r="133" spans="1:18" ht="30.1" customHeight="1" x14ac:dyDescent="0.3">
      <c r="A133" s="32"/>
      <c r="B133" s="32"/>
      <c r="C133" s="135"/>
      <c r="D133" s="32"/>
      <c r="E133" s="32"/>
      <c r="F133" s="32"/>
      <c r="G133" s="32"/>
      <c r="H133" s="134"/>
      <c r="I133" s="32"/>
      <c r="J133" s="32"/>
      <c r="K133" s="32"/>
      <c r="L133" s="33"/>
      <c r="M133" s="28"/>
      <c r="N133" s="32"/>
      <c r="O133" s="32"/>
      <c r="P133" s="32"/>
      <c r="Q133" s="32"/>
      <c r="R133" s="32"/>
    </row>
    <row r="134" spans="1:18" ht="30.1" customHeight="1" x14ac:dyDescent="0.35">
      <c r="A134" s="32"/>
      <c r="B134" s="230" t="s">
        <v>21</v>
      </c>
      <c r="C134" s="227">
        <f ca="1">IF(imzatarihi&gt;0,imzatarihi,"")</f>
        <v>45653</v>
      </c>
      <c r="D134" s="237" t="s">
        <v>23</v>
      </c>
      <c r="E134" s="228" t="str">
        <f>IF(kurulusyetkilisi&gt;0,kurulusyetkilisi,"")</f>
        <v/>
      </c>
      <c r="F134" s="67"/>
      <c r="G134" s="32"/>
      <c r="H134" s="134"/>
      <c r="I134" s="32"/>
      <c r="J134" s="32"/>
      <c r="K134" s="32"/>
      <c r="L134" s="33"/>
      <c r="M134" s="28"/>
      <c r="N134" s="32"/>
      <c r="O134" s="32"/>
      <c r="P134" s="32"/>
      <c r="Q134" s="32"/>
      <c r="R134" s="32"/>
    </row>
    <row r="135" spans="1:18" ht="30.1" customHeight="1" x14ac:dyDescent="0.35">
      <c r="A135" s="32"/>
      <c r="B135" s="229"/>
      <c r="C135" s="231"/>
      <c r="D135" s="237" t="s">
        <v>24</v>
      </c>
      <c r="E135" s="231"/>
      <c r="F135" s="32"/>
      <c r="G135" s="32"/>
      <c r="H135" s="134"/>
      <c r="I135" s="32"/>
      <c r="J135" s="32"/>
      <c r="K135" s="32"/>
      <c r="L135" s="33"/>
      <c r="M135" s="28"/>
      <c r="N135" s="32"/>
      <c r="O135" s="32"/>
      <c r="P135" s="32"/>
      <c r="Q135" s="32"/>
      <c r="R135" s="32"/>
    </row>
    <row r="136" spans="1:18" ht="30.1" customHeight="1" x14ac:dyDescent="0.3">
      <c r="A136" s="305" t="s">
        <v>63</v>
      </c>
      <c r="B136" s="305"/>
      <c r="C136" s="305"/>
      <c r="D136" s="305"/>
      <c r="E136" s="305"/>
      <c r="F136" s="305"/>
      <c r="G136" s="305"/>
      <c r="H136" s="305"/>
      <c r="I136" s="305"/>
      <c r="J136" s="305"/>
      <c r="K136" s="305"/>
      <c r="L136" s="39"/>
      <c r="M136" s="40"/>
      <c r="N136" s="32"/>
      <c r="O136" s="32"/>
      <c r="P136" s="32"/>
      <c r="Q136" s="32"/>
      <c r="R136" s="32"/>
    </row>
    <row r="137" spans="1:18" ht="30.1" customHeight="1" x14ac:dyDescent="0.3">
      <c r="A137" s="308" t="str">
        <f>IF(YilDonem&lt;&gt;"",CONCATENATE(YilDonem,". döneme aittir."),"")</f>
        <v/>
      </c>
      <c r="B137" s="308"/>
      <c r="C137" s="308"/>
      <c r="D137" s="308"/>
      <c r="E137" s="308"/>
      <c r="F137" s="308"/>
      <c r="G137" s="308"/>
      <c r="H137" s="308"/>
      <c r="I137" s="308"/>
      <c r="J137" s="308"/>
      <c r="K137" s="308"/>
      <c r="L137" s="131"/>
      <c r="M137" s="40"/>
      <c r="N137" s="132"/>
      <c r="O137" s="32"/>
      <c r="P137" s="32"/>
      <c r="Q137" s="32"/>
      <c r="R137" s="32"/>
    </row>
    <row r="138" spans="1:18" ht="30.1" customHeight="1" thickBot="1" x14ac:dyDescent="0.35">
      <c r="A138" s="323" t="s">
        <v>66</v>
      </c>
      <c r="B138" s="323"/>
      <c r="C138" s="323"/>
      <c r="D138" s="323"/>
      <c r="E138" s="323"/>
      <c r="F138" s="323"/>
      <c r="G138" s="323"/>
      <c r="H138" s="323"/>
      <c r="I138" s="323"/>
      <c r="J138" s="323"/>
      <c r="K138" s="323"/>
      <c r="L138" s="131"/>
      <c r="M138" s="40"/>
      <c r="N138" s="132"/>
      <c r="O138" s="32"/>
      <c r="P138" s="32"/>
      <c r="Q138" s="32"/>
      <c r="R138" s="32"/>
    </row>
    <row r="139" spans="1:18" ht="30.1" customHeight="1" thickBot="1" x14ac:dyDescent="0.35">
      <c r="A139" s="306" t="s">
        <v>1</v>
      </c>
      <c r="B139" s="307"/>
      <c r="C139" s="306" t="str">
        <f>IF(ProjeNo&gt;0,ProjeNo,"")</f>
        <v/>
      </c>
      <c r="D139" s="314"/>
      <c r="E139" s="314"/>
      <c r="F139" s="314"/>
      <c r="G139" s="314"/>
      <c r="H139" s="314"/>
      <c r="I139" s="314"/>
      <c r="J139" s="314"/>
      <c r="K139" s="307"/>
      <c r="L139" s="33"/>
      <c r="M139" s="28"/>
      <c r="N139" s="32"/>
      <c r="O139" s="32"/>
      <c r="P139" s="32"/>
      <c r="Q139" s="32"/>
      <c r="R139" s="32"/>
    </row>
    <row r="140" spans="1:18" ht="30.1" customHeight="1" thickBot="1" x14ac:dyDescent="0.35">
      <c r="A140" s="311" t="s">
        <v>7</v>
      </c>
      <c r="B140" s="312"/>
      <c r="C140" s="315" t="str">
        <f>IF(ProjeAdi&gt;0,ProjeAdi,"")</f>
        <v/>
      </c>
      <c r="D140" s="316"/>
      <c r="E140" s="316"/>
      <c r="F140" s="316"/>
      <c r="G140" s="316"/>
      <c r="H140" s="316"/>
      <c r="I140" s="316"/>
      <c r="J140" s="316"/>
      <c r="K140" s="317"/>
      <c r="L140" s="33"/>
      <c r="M140" s="28"/>
      <c r="N140" s="32"/>
      <c r="O140" s="32"/>
      <c r="P140" s="32"/>
      <c r="Q140" s="32"/>
      <c r="R140" s="32"/>
    </row>
    <row r="141" spans="1:18" ht="30.1" customHeight="1" thickBot="1" x14ac:dyDescent="0.35">
      <c r="A141" s="309" t="s">
        <v>5</v>
      </c>
      <c r="B141" s="309" t="s">
        <v>64</v>
      </c>
      <c r="C141" s="309" t="s">
        <v>102</v>
      </c>
      <c r="D141" s="309" t="s">
        <v>65</v>
      </c>
      <c r="E141" s="309" t="s">
        <v>62</v>
      </c>
      <c r="F141" s="309" t="s">
        <v>60</v>
      </c>
      <c r="G141" s="309" t="s">
        <v>61</v>
      </c>
      <c r="H141" s="321" t="s">
        <v>49</v>
      </c>
      <c r="I141" s="309" t="s">
        <v>50</v>
      </c>
      <c r="J141" s="204" t="s">
        <v>51</v>
      </c>
      <c r="K141" s="204" t="s">
        <v>51</v>
      </c>
      <c r="L141" s="33"/>
      <c r="M141" s="28"/>
      <c r="N141" s="32"/>
      <c r="O141" s="32"/>
      <c r="P141" s="32"/>
      <c r="Q141" s="32"/>
      <c r="R141" s="32"/>
    </row>
    <row r="142" spans="1:18" ht="30.1" customHeight="1" thickBot="1" x14ac:dyDescent="0.35">
      <c r="A142" s="310"/>
      <c r="B142" s="310"/>
      <c r="C142" s="318"/>
      <c r="D142" s="310"/>
      <c r="E142" s="310"/>
      <c r="F142" s="310"/>
      <c r="G142" s="310"/>
      <c r="H142" s="322"/>
      <c r="I142" s="310"/>
      <c r="J142" s="204" t="s">
        <v>139</v>
      </c>
      <c r="K142" s="205" t="s">
        <v>54</v>
      </c>
      <c r="L142" s="33"/>
      <c r="M142" s="28"/>
      <c r="N142" s="32"/>
      <c r="O142" s="32"/>
      <c r="P142" s="32"/>
      <c r="Q142" s="32"/>
      <c r="R142" s="32"/>
    </row>
    <row r="143" spans="1:18" ht="30.1" customHeight="1" x14ac:dyDescent="0.3">
      <c r="A143" s="200">
        <v>76</v>
      </c>
      <c r="B143" s="19"/>
      <c r="C143" s="105"/>
      <c r="D143" s="20"/>
      <c r="E143" s="20"/>
      <c r="F143" s="20"/>
      <c r="G143" s="20"/>
      <c r="H143" s="21"/>
      <c r="I143" s="20"/>
      <c r="J143" s="182"/>
      <c r="K143" s="178"/>
      <c r="L143" s="65" t="str">
        <f t="shared" ref="L143:L157" si="15">IF(AND(COUNTA(B143:G143)&gt;0,M143=1),"Belge Tarihi ve Belge Numarası doldurulduktan sonra Ödenen Tutarlar doldurulabilir.","")</f>
        <v/>
      </c>
      <c r="M143" s="64">
        <f>IF(COUNTA(H143:I143)=2,0,1)</f>
        <v>1</v>
      </c>
      <c r="N143" s="66">
        <f>IF(M143=1,0,100000000)</f>
        <v>0</v>
      </c>
      <c r="O143" s="32"/>
      <c r="P143" s="32"/>
      <c r="Q143" s="32"/>
      <c r="R143" s="32"/>
    </row>
    <row r="144" spans="1:18" ht="30.1" customHeight="1" x14ac:dyDescent="0.3">
      <c r="A144" s="201">
        <v>77</v>
      </c>
      <c r="B144" s="6"/>
      <c r="C144" s="121"/>
      <c r="D144" s="7"/>
      <c r="E144" s="7"/>
      <c r="F144" s="7"/>
      <c r="G144" s="7"/>
      <c r="H144" s="8"/>
      <c r="I144" s="7"/>
      <c r="J144" s="158"/>
      <c r="K144" s="90"/>
      <c r="L144" s="65" t="str">
        <f t="shared" si="15"/>
        <v/>
      </c>
      <c r="M144" s="64">
        <f t="shared" ref="M144:M157" si="16">IF(COUNTA(H144:I144)=2,0,1)</f>
        <v>1</v>
      </c>
      <c r="N144" s="66">
        <f t="shared" ref="N144:N157" si="17">IF(M144=1,0,100000000)</f>
        <v>0</v>
      </c>
      <c r="O144" s="32"/>
      <c r="P144" s="32"/>
      <c r="Q144" s="32"/>
      <c r="R144" s="32"/>
    </row>
    <row r="145" spans="1:18" ht="30.1" customHeight="1" x14ac:dyDescent="0.3">
      <c r="A145" s="201">
        <v>78</v>
      </c>
      <c r="B145" s="6"/>
      <c r="C145" s="121"/>
      <c r="D145" s="7"/>
      <c r="E145" s="7"/>
      <c r="F145" s="7"/>
      <c r="G145" s="7"/>
      <c r="H145" s="8"/>
      <c r="I145" s="7"/>
      <c r="J145" s="158"/>
      <c r="K145" s="90"/>
      <c r="L145" s="65" t="str">
        <f t="shared" si="15"/>
        <v/>
      </c>
      <c r="M145" s="64">
        <f t="shared" si="16"/>
        <v>1</v>
      </c>
      <c r="N145" s="66">
        <f t="shared" si="17"/>
        <v>0</v>
      </c>
      <c r="O145" s="32"/>
      <c r="P145" s="32"/>
      <c r="Q145" s="32"/>
      <c r="R145" s="32"/>
    </row>
    <row r="146" spans="1:18" ht="30.1" customHeight="1" x14ac:dyDescent="0.3">
      <c r="A146" s="201">
        <v>79</v>
      </c>
      <c r="B146" s="6"/>
      <c r="C146" s="121"/>
      <c r="D146" s="7"/>
      <c r="E146" s="7"/>
      <c r="F146" s="7"/>
      <c r="G146" s="7"/>
      <c r="H146" s="8"/>
      <c r="I146" s="7"/>
      <c r="J146" s="158"/>
      <c r="K146" s="90"/>
      <c r="L146" s="65" t="str">
        <f t="shared" si="15"/>
        <v/>
      </c>
      <c r="M146" s="64">
        <f t="shared" si="16"/>
        <v>1</v>
      </c>
      <c r="N146" s="66">
        <f t="shared" si="17"/>
        <v>0</v>
      </c>
      <c r="O146" s="32"/>
      <c r="P146" s="32"/>
      <c r="Q146" s="32"/>
      <c r="R146" s="32"/>
    </row>
    <row r="147" spans="1:18" ht="30.1" customHeight="1" x14ac:dyDescent="0.3">
      <c r="A147" s="201">
        <v>80</v>
      </c>
      <c r="B147" s="6"/>
      <c r="C147" s="121"/>
      <c r="D147" s="7"/>
      <c r="E147" s="7"/>
      <c r="F147" s="7"/>
      <c r="G147" s="7"/>
      <c r="H147" s="8"/>
      <c r="I147" s="7"/>
      <c r="J147" s="158"/>
      <c r="K147" s="90"/>
      <c r="L147" s="65" t="str">
        <f t="shared" si="15"/>
        <v/>
      </c>
      <c r="M147" s="64">
        <f t="shared" si="16"/>
        <v>1</v>
      </c>
      <c r="N147" s="66">
        <f t="shared" si="17"/>
        <v>0</v>
      </c>
      <c r="O147" s="32"/>
      <c r="P147" s="32"/>
      <c r="Q147" s="32"/>
      <c r="R147" s="32"/>
    </row>
    <row r="148" spans="1:18" ht="30.1" customHeight="1" x14ac:dyDescent="0.3">
      <c r="A148" s="201">
        <v>81</v>
      </c>
      <c r="B148" s="6"/>
      <c r="C148" s="121"/>
      <c r="D148" s="7"/>
      <c r="E148" s="7"/>
      <c r="F148" s="7"/>
      <c r="G148" s="7"/>
      <c r="H148" s="8"/>
      <c r="I148" s="7"/>
      <c r="J148" s="158"/>
      <c r="K148" s="90"/>
      <c r="L148" s="65" t="str">
        <f t="shared" si="15"/>
        <v/>
      </c>
      <c r="M148" s="64">
        <f t="shared" si="16"/>
        <v>1</v>
      </c>
      <c r="N148" s="66">
        <f t="shared" si="17"/>
        <v>0</v>
      </c>
      <c r="O148" s="32"/>
      <c r="P148" s="32"/>
      <c r="Q148" s="32"/>
      <c r="R148" s="32"/>
    </row>
    <row r="149" spans="1:18" ht="30.1" customHeight="1" x14ac:dyDescent="0.3">
      <c r="A149" s="207">
        <v>82</v>
      </c>
      <c r="B149" s="9"/>
      <c r="C149" s="103"/>
      <c r="D149" s="10"/>
      <c r="E149" s="10"/>
      <c r="F149" s="10"/>
      <c r="G149" s="10"/>
      <c r="H149" s="30"/>
      <c r="I149" s="10"/>
      <c r="J149" s="159"/>
      <c r="K149" s="92"/>
      <c r="L149" s="65" t="str">
        <f t="shared" si="15"/>
        <v/>
      </c>
      <c r="M149" s="64">
        <f t="shared" si="16"/>
        <v>1</v>
      </c>
      <c r="N149" s="66">
        <f t="shared" si="17"/>
        <v>0</v>
      </c>
      <c r="O149" s="32"/>
      <c r="P149" s="32"/>
      <c r="Q149" s="32"/>
      <c r="R149" s="32"/>
    </row>
    <row r="150" spans="1:18" ht="30.1" customHeight="1" x14ac:dyDescent="0.3">
      <c r="A150" s="207">
        <v>83</v>
      </c>
      <c r="B150" s="9"/>
      <c r="C150" s="103"/>
      <c r="D150" s="10"/>
      <c r="E150" s="10"/>
      <c r="F150" s="10"/>
      <c r="G150" s="10"/>
      <c r="H150" s="30"/>
      <c r="I150" s="10"/>
      <c r="J150" s="159"/>
      <c r="K150" s="92"/>
      <c r="L150" s="65" t="str">
        <f t="shared" si="15"/>
        <v/>
      </c>
      <c r="M150" s="64">
        <f t="shared" si="16"/>
        <v>1</v>
      </c>
      <c r="N150" s="66">
        <f t="shared" si="17"/>
        <v>0</v>
      </c>
      <c r="O150" s="32"/>
      <c r="P150" s="32"/>
      <c r="Q150" s="32"/>
      <c r="R150" s="32"/>
    </row>
    <row r="151" spans="1:18" ht="30.1" customHeight="1" x14ac:dyDescent="0.3">
      <c r="A151" s="207">
        <v>84</v>
      </c>
      <c r="B151" s="9"/>
      <c r="C151" s="103"/>
      <c r="D151" s="10"/>
      <c r="E151" s="10"/>
      <c r="F151" s="10"/>
      <c r="G151" s="10"/>
      <c r="H151" s="30"/>
      <c r="I151" s="10"/>
      <c r="J151" s="159"/>
      <c r="K151" s="92"/>
      <c r="L151" s="65" t="str">
        <f t="shared" si="15"/>
        <v/>
      </c>
      <c r="M151" s="64">
        <f t="shared" si="16"/>
        <v>1</v>
      </c>
      <c r="N151" s="66">
        <f t="shared" si="17"/>
        <v>0</v>
      </c>
      <c r="O151" s="32"/>
      <c r="P151" s="32"/>
      <c r="Q151" s="32"/>
      <c r="R151" s="32"/>
    </row>
    <row r="152" spans="1:18" ht="30.1" customHeight="1" x14ac:dyDescent="0.3">
      <c r="A152" s="207">
        <v>85</v>
      </c>
      <c r="B152" s="9"/>
      <c r="C152" s="103"/>
      <c r="D152" s="10"/>
      <c r="E152" s="10"/>
      <c r="F152" s="10"/>
      <c r="G152" s="10"/>
      <c r="H152" s="30"/>
      <c r="I152" s="10"/>
      <c r="J152" s="159"/>
      <c r="K152" s="92"/>
      <c r="L152" s="65" t="str">
        <f t="shared" si="15"/>
        <v/>
      </c>
      <c r="M152" s="64">
        <f t="shared" si="16"/>
        <v>1</v>
      </c>
      <c r="N152" s="66">
        <f t="shared" si="17"/>
        <v>0</v>
      </c>
      <c r="O152" s="32"/>
      <c r="P152" s="32"/>
      <c r="Q152" s="32"/>
      <c r="R152" s="32"/>
    </row>
    <row r="153" spans="1:18" ht="30.1" customHeight="1" x14ac:dyDescent="0.3">
      <c r="A153" s="207">
        <v>86</v>
      </c>
      <c r="B153" s="9"/>
      <c r="C153" s="103"/>
      <c r="D153" s="10"/>
      <c r="E153" s="10"/>
      <c r="F153" s="10"/>
      <c r="G153" s="10"/>
      <c r="H153" s="30"/>
      <c r="I153" s="10"/>
      <c r="J153" s="159"/>
      <c r="K153" s="92"/>
      <c r="L153" s="65" t="str">
        <f t="shared" si="15"/>
        <v/>
      </c>
      <c r="M153" s="64">
        <f t="shared" si="16"/>
        <v>1</v>
      </c>
      <c r="N153" s="66">
        <f t="shared" si="17"/>
        <v>0</v>
      </c>
      <c r="O153" s="32"/>
      <c r="P153" s="32"/>
      <c r="Q153" s="32"/>
      <c r="R153" s="32"/>
    </row>
    <row r="154" spans="1:18" ht="30.1" customHeight="1" x14ac:dyDescent="0.3">
      <c r="A154" s="207">
        <v>87</v>
      </c>
      <c r="B154" s="9"/>
      <c r="C154" s="103"/>
      <c r="D154" s="10"/>
      <c r="E154" s="10"/>
      <c r="F154" s="10"/>
      <c r="G154" s="10"/>
      <c r="H154" s="30"/>
      <c r="I154" s="10"/>
      <c r="J154" s="159"/>
      <c r="K154" s="92"/>
      <c r="L154" s="65" t="str">
        <f t="shared" si="15"/>
        <v/>
      </c>
      <c r="M154" s="64">
        <f t="shared" si="16"/>
        <v>1</v>
      </c>
      <c r="N154" s="66">
        <f t="shared" si="17"/>
        <v>0</v>
      </c>
      <c r="O154" s="32"/>
      <c r="P154" s="32"/>
      <c r="Q154" s="32"/>
      <c r="R154" s="32"/>
    </row>
    <row r="155" spans="1:18" ht="30.1" customHeight="1" x14ac:dyDescent="0.3">
      <c r="A155" s="207">
        <v>88</v>
      </c>
      <c r="B155" s="9"/>
      <c r="C155" s="103"/>
      <c r="D155" s="10"/>
      <c r="E155" s="10"/>
      <c r="F155" s="10"/>
      <c r="G155" s="10"/>
      <c r="H155" s="30"/>
      <c r="I155" s="10"/>
      <c r="J155" s="159"/>
      <c r="K155" s="92"/>
      <c r="L155" s="65" t="str">
        <f t="shared" si="15"/>
        <v/>
      </c>
      <c r="M155" s="64">
        <f t="shared" si="16"/>
        <v>1</v>
      </c>
      <c r="N155" s="66">
        <f t="shared" si="17"/>
        <v>0</v>
      </c>
      <c r="O155" s="32"/>
      <c r="P155" s="32"/>
      <c r="Q155" s="32"/>
      <c r="R155" s="32"/>
    </row>
    <row r="156" spans="1:18" ht="30.1" customHeight="1" x14ac:dyDescent="0.3">
      <c r="A156" s="207">
        <v>89</v>
      </c>
      <c r="B156" s="9"/>
      <c r="C156" s="103"/>
      <c r="D156" s="10"/>
      <c r="E156" s="10"/>
      <c r="F156" s="10"/>
      <c r="G156" s="10"/>
      <c r="H156" s="30"/>
      <c r="I156" s="10"/>
      <c r="J156" s="159"/>
      <c r="K156" s="92"/>
      <c r="L156" s="65" t="str">
        <f t="shared" si="15"/>
        <v/>
      </c>
      <c r="M156" s="64">
        <f t="shared" si="16"/>
        <v>1</v>
      </c>
      <c r="N156" s="66">
        <f t="shared" si="17"/>
        <v>0</v>
      </c>
      <c r="O156" s="130"/>
      <c r="P156" s="130"/>
      <c r="Q156" s="32"/>
      <c r="R156" s="32"/>
    </row>
    <row r="157" spans="1:18" ht="30.1" customHeight="1" thickBot="1" x14ac:dyDescent="0.35">
      <c r="A157" s="208">
        <v>90</v>
      </c>
      <c r="B157" s="12"/>
      <c r="C157" s="104"/>
      <c r="D157" s="13"/>
      <c r="E157" s="13"/>
      <c r="F157" s="13"/>
      <c r="G157" s="13"/>
      <c r="H157" s="31"/>
      <c r="I157" s="13"/>
      <c r="J157" s="160"/>
      <c r="K157" s="93"/>
      <c r="L157" s="65" t="str">
        <f t="shared" si="15"/>
        <v/>
      </c>
      <c r="M157" s="64">
        <f t="shared" si="16"/>
        <v>1</v>
      </c>
      <c r="N157" s="66">
        <f t="shared" si="17"/>
        <v>0</v>
      </c>
      <c r="O157" s="67">
        <f>IF(COUNTA(H143:K157)&gt;0,1,0)</f>
        <v>0</v>
      </c>
      <c r="P157" s="32"/>
      <c r="Q157" s="32"/>
      <c r="R157" s="32"/>
    </row>
    <row r="158" spans="1:18" ht="30.1" customHeight="1" thickBot="1" x14ac:dyDescent="0.35">
      <c r="A158" s="319" t="s">
        <v>124</v>
      </c>
      <c r="B158" s="319"/>
      <c r="C158" s="319"/>
      <c r="D158" s="319"/>
      <c r="E158" s="319"/>
      <c r="F158" s="319"/>
      <c r="G158" s="319"/>
      <c r="H158" s="320"/>
      <c r="I158" s="199" t="s">
        <v>26</v>
      </c>
      <c r="J158" s="96">
        <f>SUM(J143:J157)+J131</f>
        <v>0</v>
      </c>
      <c r="K158" s="96">
        <f>SUM(K143:K157)+K131</f>
        <v>0</v>
      </c>
      <c r="L158" s="133"/>
      <c r="M158" s="63">
        <f>IF(K158&gt;K131,ROW(A162),0)</f>
        <v>0</v>
      </c>
      <c r="N158" s="32"/>
      <c r="O158" s="32"/>
      <c r="P158" s="32"/>
      <c r="Q158" s="32"/>
      <c r="R158" s="32"/>
    </row>
    <row r="159" spans="1:18" ht="30.1" customHeight="1" x14ac:dyDescent="0.3">
      <c r="A159" s="67" t="s">
        <v>83</v>
      </c>
      <c r="B159" s="32"/>
      <c r="C159" s="135"/>
      <c r="D159" s="32"/>
      <c r="E159" s="32"/>
      <c r="F159" s="32"/>
      <c r="G159" s="32"/>
      <c r="H159" s="134"/>
      <c r="I159" s="32"/>
      <c r="J159" s="32"/>
      <c r="K159" s="32"/>
      <c r="L159" s="133"/>
      <c r="M159" s="28"/>
      <c r="N159" s="32"/>
      <c r="O159" s="32"/>
      <c r="P159" s="32"/>
      <c r="Q159" s="32"/>
      <c r="R159" s="32"/>
    </row>
    <row r="160" spans="1:18" ht="30.1" customHeight="1" x14ac:dyDescent="0.3">
      <c r="A160" s="32"/>
      <c r="B160" s="32"/>
      <c r="C160" s="135"/>
      <c r="D160" s="32"/>
      <c r="E160" s="32"/>
      <c r="F160" s="32"/>
      <c r="G160" s="32"/>
      <c r="H160" s="134"/>
      <c r="I160" s="32"/>
      <c r="J160" s="32"/>
      <c r="K160" s="32"/>
      <c r="L160" s="33"/>
      <c r="M160" s="28"/>
      <c r="N160" s="32"/>
      <c r="O160" s="32"/>
      <c r="P160" s="32"/>
      <c r="Q160" s="32"/>
      <c r="R160" s="32"/>
    </row>
    <row r="161" spans="1:18" ht="30.1" customHeight="1" x14ac:dyDescent="0.35">
      <c r="A161" s="32"/>
      <c r="B161" s="230" t="s">
        <v>21</v>
      </c>
      <c r="C161" s="227">
        <f ca="1">IF(imzatarihi&gt;0,imzatarihi,"")</f>
        <v>45653</v>
      </c>
      <c r="D161" s="237" t="s">
        <v>23</v>
      </c>
      <c r="E161" s="228" t="str">
        <f>IF(kurulusyetkilisi&gt;0,kurulusyetkilisi,"")</f>
        <v/>
      </c>
      <c r="F161" s="67"/>
      <c r="G161" s="32"/>
      <c r="H161" s="134"/>
      <c r="I161" s="32"/>
      <c r="J161" s="32"/>
      <c r="K161" s="32"/>
      <c r="L161" s="33"/>
      <c r="M161" s="28"/>
      <c r="N161" s="32"/>
      <c r="O161" s="32"/>
      <c r="P161" s="32"/>
      <c r="Q161" s="32"/>
      <c r="R161" s="32"/>
    </row>
    <row r="162" spans="1:18" ht="30.1" customHeight="1" x14ac:dyDescent="0.35">
      <c r="A162" s="32"/>
      <c r="B162" s="229"/>
      <c r="C162" s="231"/>
      <c r="D162" s="237" t="s">
        <v>24</v>
      </c>
      <c r="E162" s="231"/>
      <c r="F162" s="32"/>
      <c r="G162" s="32"/>
      <c r="H162" s="134"/>
      <c r="I162" s="32"/>
      <c r="J162" s="32"/>
      <c r="K162" s="32"/>
      <c r="L162" s="33"/>
      <c r="M162" s="28"/>
      <c r="N162" s="32"/>
      <c r="O162" s="32"/>
      <c r="P162" s="32"/>
      <c r="Q162" s="32"/>
      <c r="R162" s="32"/>
    </row>
    <row r="163" spans="1:18" ht="30.1" customHeight="1" x14ac:dyDescent="0.3">
      <c r="A163" s="32"/>
      <c r="B163" s="32"/>
      <c r="C163" s="135"/>
      <c r="D163" s="32"/>
      <c r="E163" s="32"/>
      <c r="F163" s="32"/>
      <c r="G163" s="32"/>
      <c r="H163" s="134"/>
      <c r="I163" s="32"/>
      <c r="J163" s="32"/>
      <c r="K163" s="32"/>
      <c r="L163" s="33"/>
      <c r="M163" s="28"/>
      <c r="N163" s="32"/>
      <c r="O163" s="32"/>
      <c r="P163" s="32"/>
      <c r="Q163" s="32"/>
      <c r="R163" s="32"/>
    </row>
    <row r="164" spans="1:18" ht="30.1" customHeight="1" x14ac:dyDescent="0.3">
      <c r="A164" s="32"/>
      <c r="B164" s="32"/>
      <c r="C164" s="135"/>
      <c r="D164" s="32"/>
      <c r="E164" s="32"/>
      <c r="F164" s="32"/>
      <c r="G164" s="32"/>
      <c r="H164" s="134"/>
      <c r="I164" s="32"/>
      <c r="J164" s="32"/>
      <c r="K164" s="32"/>
      <c r="L164" s="33"/>
      <c r="M164" s="28"/>
      <c r="N164" s="32"/>
      <c r="O164" s="32"/>
      <c r="P164" s="32"/>
      <c r="Q164" s="32"/>
      <c r="R164" s="32"/>
    </row>
    <row r="165" spans="1:18" ht="30.1" customHeight="1" x14ac:dyDescent="0.3">
      <c r="A165" s="32"/>
      <c r="B165" s="32"/>
      <c r="C165" s="135"/>
      <c r="D165" s="32"/>
      <c r="E165" s="32"/>
      <c r="F165" s="32"/>
      <c r="G165" s="32"/>
      <c r="H165" s="134"/>
      <c r="I165" s="32"/>
      <c r="J165" s="32"/>
      <c r="K165" s="32"/>
      <c r="L165" s="33"/>
      <c r="M165" s="28"/>
      <c r="N165" s="32"/>
      <c r="O165" s="32"/>
      <c r="P165" s="32"/>
      <c r="Q165" s="32"/>
      <c r="R165" s="32"/>
    </row>
    <row r="166" spans="1:18" ht="30.1" customHeight="1" x14ac:dyDescent="0.3">
      <c r="A166" s="32"/>
      <c r="B166" s="32"/>
      <c r="C166" s="135"/>
      <c r="D166" s="32"/>
      <c r="E166" s="32"/>
      <c r="F166" s="32"/>
      <c r="G166" s="32"/>
      <c r="H166" s="134"/>
      <c r="I166" s="32"/>
      <c r="J166" s="32"/>
      <c r="K166" s="32"/>
      <c r="L166" s="33"/>
      <c r="M166" s="28"/>
      <c r="N166" s="32"/>
      <c r="O166" s="32"/>
      <c r="P166" s="32"/>
      <c r="Q166" s="32"/>
      <c r="R166" s="32"/>
    </row>
    <row r="167" spans="1:18" ht="30.1" customHeight="1" x14ac:dyDescent="0.3">
      <c r="A167" s="32"/>
      <c r="B167" s="32"/>
      <c r="C167" s="135"/>
      <c r="D167" s="32"/>
      <c r="E167" s="32"/>
      <c r="F167" s="32"/>
      <c r="G167" s="32"/>
      <c r="H167" s="134"/>
      <c r="I167" s="32"/>
      <c r="J167" s="32"/>
      <c r="K167" s="32"/>
      <c r="L167" s="33"/>
      <c r="M167" s="28"/>
      <c r="N167" s="32"/>
      <c r="O167" s="32"/>
      <c r="P167" s="32"/>
      <c r="Q167" s="32"/>
      <c r="R167" s="32"/>
    </row>
    <row r="168" spans="1:18" ht="30.1" customHeight="1" x14ac:dyDescent="0.3">
      <c r="A168" s="32"/>
      <c r="B168" s="32"/>
      <c r="C168" s="135"/>
      <c r="D168" s="32"/>
      <c r="E168" s="32"/>
      <c r="F168" s="32"/>
      <c r="G168" s="32"/>
      <c r="H168" s="134"/>
      <c r="I168" s="32"/>
      <c r="J168" s="32"/>
      <c r="K168" s="32"/>
      <c r="L168" s="33"/>
      <c r="M168" s="28"/>
      <c r="N168" s="32"/>
      <c r="O168" s="32"/>
      <c r="P168" s="32"/>
      <c r="Q168" s="32"/>
      <c r="R168" s="32"/>
    </row>
    <row r="169" spans="1:18" ht="30.1" customHeight="1" x14ac:dyDescent="0.3">
      <c r="A169" s="32"/>
      <c r="B169" s="32"/>
      <c r="C169" s="135"/>
      <c r="D169" s="32"/>
      <c r="E169" s="32"/>
      <c r="F169" s="32"/>
      <c r="G169" s="32"/>
      <c r="H169" s="134"/>
      <c r="I169" s="32"/>
      <c r="J169" s="32"/>
      <c r="K169" s="32"/>
      <c r="L169" s="33"/>
      <c r="M169" s="28"/>
      <c r="N169" s="32"/>
      <c r="O169" s="32"/>
      <c r="P169" s="32"/>
      <c r="Q169" s="32"/>
      <c r="R169" s="32"/>
    </row>
    <row r="170" spans="1:18" ht="30.1" customHeight="1" x14ac:dyDescent="0.3">
      <c r="A170" s="32"/>
      <c r="B170" s="32"/>
      <c r="C170" s="135"/>
      <c r="D170" s="32"/>
      <c r="E170" s="32"/>
      <c r="F170" s="32"/>
      <c r="G170" s="32"/>
      <c r="H170" s="134"/>
      <c r="I170" s="32"/>
      <c r="J170" s="32"/>
      <c r="K170" s="32"/>
      <c r="L170" s="33"/>
      <c r="M170" s="28"/>
      <c r="N170" s="32"/>
      <c r="O170" s="32"/>
      <c r="P170" s="32"/>
      <c r="Q170" s="32"/>
      <c r="R170" s="32"/>
    </row>
    <row r="171" spans="1:18" ht="30.1" customHeight="1" x14ac:dyDescent="0.3">
      <c r="A171" s="32"/>
      <c r="B171" s="32"/>
      <c r="C171" s="135"/>
      <c r="D171" s="32"/>
      <c r="E171" s="32"/>
      <c r="F171" s="32"/>
      <c r="G171" s="32"/>
      <c r="H171" s="134"/>
      <c r="I171" s="32"/>
      <c r="J171" s="32"/>
      <c r="K171" s="32"/>
      <c r="L171" s="33"/>
      <c r="M171" s="28"/>
      <c r="N171" s="32"/>
      <c r="O171" s="32"/>
      <c r="P171" s="32"/>
      <c r="Q171" s="32"/>
      <c r="R171" s="32"/>
    </row>
    <row r="172" spans="1:18" ht="30.1" customHeight="1" x14ac:dyDescent="0.3">
      <c r="A172" s="32"/>
      <c r="B172" s="32"/>
      <c r="C172" s="135"/>
      <c r="D172" s="32"/>
      <c r="E172" s="32"/>
      <c r="F172" s="32"/>
      <c r="G172" s="32"/>
      <c r="H172" s="134"/>
      <c r="I172" s="32"/>
      <c r="J172" s="32"/>
      <c r="K172" s="32"/>
      <c r="L172" s="33"/>
      <c r="M172" s="28"/>
      <c r="N172" s="32"/>
      <c r="O172" s="32"/>
      <c r="P172" s="32"/>
      <c r="Q172" s="32"/>
      <c r="R172" s="32"/>
    </row>
    <row r="173" spans="1:18" ht="30.1" customHeight="1" x14ac:dyDescent="0.3">
      <c r="A173" s="32"/>
      <c r="B173" s="32"/>
      <c r="C173" s="135"/>
      <c r="D173" s="32"/>
      <c r="E173" s="32"/>
      <c r="F173" s="32"/>
      <c r="G173" s="32"/>
      <c r="H173" s="134"/>
      <c r="I173" s="32"/>
      <c r="J173" s="32"/>
      <c r="K173" s="32"/>
      <c r="L173" s="33"/>
      <c r="M173" s="28"/>
      <c r="N173" s="32"/>
      <c r="O173" s="32"/>
      <c r="P173" s="32"/>
      <c r="Q173" s="32"/>
      <c r="R173" s="32"/>
    </row>
    <row r="174" spans="1:18" ht="30.1" customHeight="1" x14ac:dyDescent="0.3">
      <c r="A174" s="32"/>
      <c r="B174" s="32"/>
      <c r="C174" s="135"/>
      <c r="D174" s="32"/>
      <c r="E174" s="32"/>
      <c r="F174" s="32"/>
      <c r="G174" s="32"/>
      <c r="H174" s="134"/>
      <c r="I174" s="32"/>
      <c r="J174" s="32"/>
      <c r="K174" s="32"/>
      <c r="L174" s="33"/>
      <c r="M174" s="28"/>
      <c r="N174" s="32"/>
      <c r="O174" s="32"/>
      <c r="P174" s="32"/>
      <c r="Q174" s="32"/>
      <c r="R174" s="32"/>
    </row>
    <row r="175" spans="1:18" ht="30.1" customHeight="1" x14ac:dyDescent="0.3">
      <c r="A175" s="32"/>
      <c r="B175" s="32"/>
      <c r="C175" s="135"/>
      <c r="D175" s="32"/>
      <c r="E175" s="32"/>
      <c r="F175" s="32"/>
      <c r="G175" s="32"/>
      <c r="H175" s="134"/>
      <c r="I175" s="32"/>
      <c r="J175" s="32"/>
      <c r="K175" s="32"/>
      <c r="L175" s="33"/>
      <c r="M175" s="28"/>
      <c r="N175" s="32"/>
      <c r="O175" s="32"/>
      <c r="P175" s="32"/>
      <c r="Q175" s="32"/>
      <c r="R175" s="32"/>
    </row>
    <row r="176" spans="1:18" ht="30.1" customHeight="1" x14ac:dyDescent="0.3">
      <c r="A176" s="32"/>
      <c r="B176" s="32"/>
      <c r="C176" s="135"/>
      <c r="D176" s="32"/>
      <c r="E176" s="32"/>
      <c r="F176" s="32"/>
      <c r="G176" s="32"/>
      <c r="H176" s="134"/>
      <c r="I176" s="32"/>
      <c r="J176" s="32"/>
      <c r="K176" s="32"/>
      <c r="L176" s="33"/>
      <c r="M176" s="28"/>
      <c r="N176" s="32"/>
      <c r="O176" s="32"/>
      <c r="P176" s="32"/>
      <c r="Q176" s="32"/>
      <c r="R176" s="32"/>
    </row>
    <row r="177" spans="1:18" ht="30.1" customHeight="1" x14ac:dyDescent="0.3">
      <c r="A177" s="32"/>
      <c r="B177" s="32"/>
      <c r="C177" s="135"/>
      <c r="D177" s="32"/>
      <c r="E177" s="32"/>
      <c r="F177" s="32"/>
      <c r="G177" s="32"/>
      <c r="H177" s="134"/>
      <c r="I177" s="32"/>
      <c r="J177" s="32"/>
      <c r="K177" s="32"/>
      <c r="L177" s="33"/>
      <c r="M177" s="28"/>
      <c r="N177" s="32"/>
      <c r="O177" s="32"/>
      <c r="P177" s="32"/>
      <c r="Q177" s="32"/>
      <c r="R177" s="32"/>
    </row>
    <row r="178" spans="1:18" ht="30.1" customHeight="1" x14ac:dyDescent="0.3">
      <c r="A178" s="32"/>
      <c r="B178" s="32"/>
      <c r="C178" s="135"/>
      <c r="D178" s="32"/>
      <c r="E178" s="32"/>
      <c r="F178" s="32"/>
      <c r="G178" s="32"/>
      <c r="H178" s="134"/>
      <c r="I178" s="32"/>
      <c r="J178" s="32"/>
      <c r="K178" s="32"/>
      <c r="L178" s="33"/>
      <c r="M178" s="28"/>
      <c r="N178" s="32"/>
      <c r="O178" s="32"/>
      <c r="P178" s="32"/>
      <c r="Q178" s="32"/>
      <c r="R178" s="32"/>
    </row>
    <row r="179" spans="1:18" ht="30.1" customHeight="1" x14ac:dyDescent="0.3">
      <c r="A179" s="32"/>
      <c r="B179" s="32"/>
      <c r="C179" s="135"/>
      <c r="D179" s="32"/>
      <c r="E179" s="32"/>
      <c r="F179" s="32"/>
      <c r="G179" s="32"/>
      <c r="H179" s="134"/>
      <c r="I179" s="32"/>
      <c r="J179" s="32"/>
      <c r="K179" s="32"/>
      <c r="L179" s="33"/>
      <c r="M179" s="28"/>
      <c r="N179" s="32"/>
      <c r="O179" s="32"/>
      <c r="P179" s="32"/>
      <c r="Q179" s="32"/>
      <c r="R179" s="32"/>
    </row>
    <row r="180" spans="1:18" ht="30.1" customHeight="1" x14ac:dyDescent="0.3">
      <c r="A180" s="32"/>
      <c r="B180" s="32"/>
      <c r="C180" s="135"/>
      <c r="D180" s="32"/>
      <c r="E180" s="32"/>
      <c r="F180" s="32"/>
      <c r="G180" s="32"/>
      <c r="H180" s="134"/>
      <c r="I180" s="32"/>
      <c r="J180" s="32"/>
      <c r="K180" s="32"/>
      <c r="L180" s="33"/>
      <c r="M180" s="28"/>
      <c r="N180" s="32"/>
      <c r="O180" s="32"/>
      <c r="P180" s="32"/>
      <c r="Q180" s="32"/>
      <c r="R180" s="32"/>
    </row>
    <row r="181" spans="1:18" ht="30.1" customHeight="1" x14ac:dyDescent="0.3">
      <c r="A181" s="32"/>
      <c r="B181" s="32"/>
      <c r="C181" s="135"/>
      <c r="D181" s="32"/>
      <c r="E181" s="32"/>
      <c r="F181" s="32"/>
      <c r="G181" s="32"/>
      <c r="H181" s="134"/>
      <c r="I181" s="32"/>
      <c r="J181" s="32"/>
      <c r="K181" s="32"/>
      <c r="L181" s="33"/>
      <c r="M181" s="28"/>
      <c r="N181" s="32"/>
      <c r="O181" s="32"/>
      <c r="P181" s="32"/>
      <c r="Q181" s="32"/>
      <c r="R181" s="32"/>
    </row>
    <row r="182" spans="1:18" ht="30.1" customHeight="1" x14ac:dyDescent="0.3">
      <c r="A182" s="32"/>
      <c r="B182" s="32"/>
      <c r="C182" s="135"/>
      <c r="D182" s="32"/>
      <c r="E182" s="32"/>
      <c r="F182" s="32"/>
      <c r="G182" s="32"/>
      <c r="H182" s="134"/>
      <c r="I182" s="32"/>
      <c r="J182" s="32"/>
      <c r="K182" s="32"/>
      <c r="L182" s="33"/>
      <c r="M182" s="28"/>
      <c r="N182" s="32"/>
      <c r="O182" s="32"/>
      <c r="P182" s="32"/>
      <c r="Q182" s="32"/>
      <c r="R182" s="32"/>
    </row>
    <row r="183" spans="1:18" ht="30.1" customHeight="1" x14ac:dyDescent="0.3">
      <c r="A183" s="32"/>
      <c r="B183" s="32"/>
      <c r="C183" s="135"/>
      <c r="D183" s="32"/>
      <c r="E183" s="32"/>
      <c r="F183" s="32"/>
      <c r="G183" s="32"/>
      <c r="H183" s="134"/>
      <c r="I183" s="32"/>
      <c r="J183" s="32"/>
      <c r="K183" s="32"/>
      <c r="L183" s="33"/>
      <c r="M183" s="28"/>
      <c r="N183" s="32"/>
      <c r="O183" s="32"/>
      <c r="P183" s="32"/>
      <c r="Q183" s="32"/>
      <c r="R183" s="32"/>
    </row>
    <row r="184" spans="1:18" ht="30.1" customHeight="1" x14ac:dyDescent="0.3">
      <c r="A184" s="32"/>
      <c r="B184" s="32"/>
      <c r="C184" s="135"/>
      <c r="D184" s="32"/>
      <c r="E184" s="32"/>
      <c r="F184" s="32"/>
      <c r="G184" s="32"/>
      <c r="H184" s="134"/>
      <c r="I184" s="32"/>
      <c r="J184" s="32"/>
      <c r="K184" s="32"/>
      <c r="L184" s="33"/>
      <c r="M184" s="28"/>
      <c r="N184" s="32"/>
      <c r="O184" s="32"/>
      <c r="P184" s="32"/>
      <c r="Q184" s="32"/>
      <c r="R184" s="32"/>
    </row>
    <row r="185" spans="1:18" ht="30.1" customHeight="1" x14ac:dyDescent="0.3">
      <c r="A185" s="32"/>
      <c r="B185" s="32"/>
      <c r="C185" s="135"/>
      <c r="D185" s="32"/>
      <c r="E185" s="32"/>
      <c r="F185" s="32"/>
      <c r="G185" s="32"/>
      <c r="H185" s="134"/>
      <c r="I185" s="32"/>
      <c r="J185" s="32"/>
      <c r="K185" s="32"/>
      <c r="L185" s="33"/>
      <c r="M185" s="28"/>
      <c r="N185" s="32"/>
      <c r="O185" s="32"/>
      <c r="P185" s="32"/>
      <c r="Q185" s="32"/>
      <c r="R185" s="32"/>
    </row>
    <row r="186" spans="1:18" ht="30.1" customHeight="1" x14ac:dyDescent="0.3">
      <c r="A186" s="32"/>
      <c r="B186" s="32"/>
      <c r="C186" s="135"/>
      <c r="D186" s="32"/>
      <c r="E186" s="32"/>
      <c r="F186" s="32"/>
      <c r="G186" s="32"/>
      <c r="H186" s="134"/>
      <c r="I186" s="32"/>
      <c r="J186" s="32"/>
      <c r="K186" s="32"/>
      <c r="L186" s="33"/>
      <c r="M186" s="28"/>
      <c r="N186" s="32"/>
      <c r="O186" s="130"/>
      <c r="P186" s="130"/>
      <c r="Q186" s="32"/>
      <c r="R186" s="32"/>
    </row>
    <row r="187" spans="1:18" ht="30.1" customHeight="1" x14ac:dyDescent="0.3">
      <c r="A187" s="32"/>
      <c r="B187" s="32"/>
      <c r="C187" s="135"/>
      <c r="D187" s="32"/>
      <c r="E187" s="32"/>
      <c r="F187" s="32"/>
      <c r="G187" s="32"/>
      <c r="H187" s="134"/>
      <c r="I187" s="32"/>
      <c r="J187" s="32"/>
      <c r="K187" s="32"/>
      <c r="L187" s="33"/>
      <c r="M187" s="28"/>
      <c r="N187" s="32"/>
      <c r="O187" s="32"/>
      <c r="P187" s="32"/>
      <c r="Q187" s="32"/>
      <c r="R187" s="32"/>
    </row>
    <row r="188" spans="1:18" ht="30.1" customHeight="1" x14ac:dyDescent="0.3">
      <c r="A188" s="32"/>
      <c r="B188" s="32"/>
      <c r="C188" s="135"/>
      <c r="D188" s="32"/>
      <c r="E188" s="32"/>
      <c r="F188" s="32"/>
      <c r="G188" s="32"/>
      <c r="H188" s="134"/>
      <c r="I188" s="32"/>
      <c r="J188" s="32"/>
      <c r="K188" s="32"/>
      <c r="L188" s="33"/>
      <c r="M188" s="28"/>
      <c r="N188" s="32"/>
      <c r="O188" s="32"/>
      <c r="P188" s="32"/>
      <c r="Q188" s="32"/>
      <c r="R188" s="32"/>
    </row>
    <row r="189" spans="1:18" ht="30.1" customHeight="1" x14ac:dyDescent="0.3">
      <c r="A189" s="32"/>
      <c r="B189" s="32"/>
      <c r="C189" s="135"/>
      <c r="D189" s="32"/>
      <c r="E189" s="32"/>
      <c r="F189" s="32"/>
      <c r="G189" s="32"/>
      <c r="H189" s="134"/>
      <c r="I189" s="32"/>
      <c r="J189" s="32"/>
      <c r="K189" s="32"/>
      <c r="L189" s="33"/>
      <c r="M189" s="28"/>
      <c r="N189" s="32"/>
      <c r="O189" s="32"/>
      <c r="P189" s="32"/>
      <c r="Q189" s="32"/>
      <c r="R189" s="32"/>
    </row>
    <row r="190" spans="1:18" ht="30.1" customHeight="1" x14ac:dyDescent="0.3">
      <c r="A190" s="32"/>
      <c r="B190" s="32"/>
      <c r="C190" s="135"/>
      <c r="D190" s="32"/>
      <c r="E190" s="32"/>
      <c r="F190" s="32"/>
      <c r="G190" s="32"/>
      <c r="H190" s="134"/>
      <c r="I190" s="32"/>
      <c r="J190" s="32"/>
      <c r="K190" s="32"/>
      <c r="L190" s="33"/>
      <c r="M190" s="28"/>
      <c r="N190" s="32"/>
      <c r="O190" s="32"/>
      <c r="P190" s="32"/>
      <c r="Q190" s="32"/>
      <c r="R190" s="32"/>
    </row>
    <row r="191" spans="1:18" ht="30.1" customHeight="1" x14ac:dyDescent="0.3">
      <c r="A191" s="32"/>
      <c r="B191" s="32"/>
      <c r="C191" s="135"/>
      <c r="D191" s="32"/>
      <c r="E191" s="32"/>
      <c r="F191" s="32"/>
      <c r="G191" s="32"/>
      <c r="H191" s="134"/>
      <c r="I191" s="32"/>
      <c r="J191" s="32"/>
      <c r="K191" s="32"/>
      <c r="L191" s="33"/>
      <c r="M191" s="28"/>
      <c r="N191" s="32"/>
      <c r="O191" s="32"/>
      <c r="P191" s="32"/>
      <c r="Q191" s="32"/>
      <c r="R191" s="32"/>
    </row>
    <row r="192" spans="1:18" ht="30.1" customHeight="1" x14ac:dyDescent="0.3">
      <c r="A192" s="32"/>
      <c r="B192" s="32"/>
      <c r="C192" s="135"/>
      <c r="D192" s="32"/>
      <c r="E192" s="32"/>
      <c r="F192" s="32"/>
      <c r="G192" s="32"/>
      <c r="H192" s="134"/>
      <c r="I192" s="32"/>
      <c r="J192" s="32"/>
      <c r="K192" s="32"/>
      <c r="L192" s="33"/>
      <c r="M192" s="28"/>
      <c r="N192" s="32"/>
      <c r="O192" s="32"/>
      <c r="P192" s="32"/>
      <c r="Q192" s="32"/>
      <c r="R192" s="32"/>
    </row>
    <row r="193" spans="1:18" ht="30.1" customHeight="1" x14ac:dyDescent="0.3">
      <c r="A193" s="32"/>
      <c r="B193" s="32"/>
      <c r="C193" s="135"/>
      <c r="D193" s="32"/>
      <c r="E193" s="32"/>
      <c r="F193" s="32"/>
      <c r="G193" s="32"/>
      <c r="H193" s="134"/>
      <c r="I193" s="32"/>
      <c r="J193" s="32"/>
      <c r="K193" s="32"/>
      <c r="L193" s="33"/>
      <c r="M193" s="28"/>
      <c r="N193" s="32"/>
      <c r="O193" s="32"/>
      <c r="P193" s="32"/>
      <c r="Q193" s="32"/>
      <c r="R193" s="32"/>
    </row>
    <row r="194" spans="1:18" ht="30.1" customHeight="1" x14ac:dyDescent="0.3">
      <c r="A194" s="32"/>
      <c r="B194" s="32"/>
      <c r="C194" s="135"/>
      <c r="D194" s="32"/>
      <c r="E194" s="32"/>
      <c r="F194" s="32"/>
      <c r="G194" s="32"/>
      <c r="H194" s="134"/>
      <c r="I194" s="32"/>
      <c r="J194" s="32"/>
      <c r="K194" s="32"/>
      <c r="L194" s="33"/>
      <c r="M194" s="28"/>
      <c r="N194" s="32"/>
      <c r="O194" s="32"/>
      <c r="P194" s="32"/>
      <c r="Q194" s="32"/>
      <c r="R194" s="32"/>
    </row>
    <row r="195" spans="1:18" ht="30.1" customHeight="1" x14ac:dyDescent="0.3">
      <c r="A195" s="32"/>
      <c r="B195" s="32"/>
      <c r="C195" s="135"/>
      <c r="D195" s="32"/>
      <c r="E195" s="32"/>
      <c r="F195" s="32"/>
      <c r="G195" s="32"/>
      <c r="H195" s="134"/>
      <c r="I195" s="32"/>
      <c r="J195" s="32"/>
      <c r="K195" s="32"/>
      <c r="L195" s="33"/>
      <c r="M195" s="28"/>
      <c r="N195" s="32"/>
      <c r="O195" s="32"/>
      <c r="P195" s="32"/>
      <c r="Q195" s="32"/>
      <c r="R195" s="32"/>
    </row>
    <row r="196" spans="1:18" ht="30.1" customHeight="1" x14ac:dyDescent="0.3">
      <c r="A196" s="32"/>
      <c r="B196" s="32"/>
      <c r="C196" s="135"/>
      <c r="D196" s="32"/>
      <c r="E196" s="32"/>
      <c r="F196" s="32"/>
      <c r="G196" s="32"/>
      <c r="H196" s="134"/>
      <c r="I196" s="32"/>
      <c r="J196" s="32"/>
      <c r="K196" s="32"/>
      <c r="L196" s="33"/>
      <c r="M196" s="28"/>
      <c r="N196" s="32"/>
      <c r="O196" s="32"/>
      <c r="P196" s="32"/>
      <c r="Q196" s="32"/>
      <c r="R196" s="32"/>
    </row>
    <row r="197" spans="1:18" ht="30.1" customHeight="1" x14ac:dyDescent="0.3">
      <c r="A197" s="32"/>
      <c r="B197" s="32"/>
      <c r="C197" s="135"/>
      <c r="D197" s="32"/>
      <c r="E197" s="32"/>
      <c r="F197" s="32"/>
      <c r="G197" s="32"/>
      <c r="H197" s="134"/>
      <c r="I197" s="32"/>
      <c r="J197" s="32"/>
      <c r="K197" s="32"/>
      <c r="L197" s="33"/>
      <c r="M197" s="28"/>
      <c r="N197" s="32"/>
      <c r="O197" s="32"/>
      <c r="P197" s="32"/>
      <c r="Q197" s="32"/>
      <c r="R197" s="32"/>
    </row>
    <row r="198" spans="1:18" ht="30.1" customHeight="1" x14ac:dyDescent="0.3">
      <c r="A198" s="32"/>
      <c r="B198" s="32"/>
      <c r="C198" s="135"/>
      <c r="D198" s="32"/>
      <c r="E198" s="32"/>
      <c r="F198" s="32"/>
      <c r="G198" s="32"/>
      <c r="H198" s="134"/>
      <c r="I198" s="32"/>
      <c r="J198" s="32"/>
      <c r="K198" s="32"/>
      <c r="L198" s="33"/>
      <c r="M198" s="28"/>
      <c r="N198" s="32"/>
      <c r="O198" s="32"/>
      <c r="P198" s="32"/>
      <c r="Q198" s="32"/>
      <c r="R198" s="32"/>
    </row>
    <row r="199" spans="1:18" ht="30.1" customHeight="1" x14ac:dyDescent="0.3">
      <c r="A199" s="32"/>
      <c r="B199" s="32"/>
      <c r="C199" s="135"/>
      <c r="D199" s="32"/>
      <c r="E199" s="32"/>
      <c r="F199" s="32"/>
      <c r="G199" s="32"/>
      <c r="H199" s="134"/>
      <c r="I199" s="32"/>
      <c r="J199" s="32"/>
      <c r="K199" s="32"/>
      <c r="L199" s="33"/>
      <c r="M199" s="28"/>
      <c r="N199" s="32"/>
      <c r="O199" s="32"/>
      <c r="P199" s="32"/>
      <c r="Q199" s="32"/>
      <c r="R199" s="32"/>
    </row>
    <row r="200" spans="1:18" ht="30.1" customHeight="1" x14ac:dyDescent="0.3">
      <c r="A200" s="32"/>
      <c r="B200" s="32"/>
      <c r="C200" s="135"/>
      <c r="D200" s="32"/>
      <c r="E200" s="32"/>
      <c r="F200" s="32"/>
      <c r="G200" s="32"/>
      <c r="H200" s="134"/>
      <c r="I200" s="32"/>
      <c r="J200" s="32"/>
      <c r="K200" s="32"/>
      <c r="L200" s="33"/>
      <c r="M200" s="28"/>
      <c r="N200" s="32"/>
      <c r="O200" s="32"/>
      <c r="P200" s="32"/>
      <c r="Q200" s="32"/>
      <c r="R200" s="32"/>
    </row>
    <row r="201" spans="1:18" ht="30.1" customHeight="1" x14ac:dyDescent="0.3">
      <c r="A201" s="32"/>
      <c r="B201" s="32"/>
      <c r="C201" s="135"/>
      <c r="D201" s="32"/>
      <c r="E201" s="32"/>
      <c r="F201" s="32"/>
      <c r="G201" s="32"/>
      <c r="H201" s="134"/>
      <c r="I201" s="32"/>
      <c r="J201" s="32"/>
      <c r="K201" s="32"/>
      <c r="L201" s="33"/>
      <c r="M201" s="28"/>
      <c r="N201" s="32"/>
      <c r="O201" s="32"/>
      <c r="P201" s="32"/>
      <c r="Q201" s="32"/>
      <c r="R201" s="32"/>
    </row>
    <row r="202" spans="1:18" ht="30.1" customHeight="1" x14ac:dyDescent="0.3">
      <c r="A202" s="32"/>
      <c r="B202" s="32"/>
      <c r="C202" s="135"/>
      <c r="D202" s="32"/>
      <c r="E202" s="32"/>
      <c r="F202" s="32"/>
      <c r="G202" s="32"/>
      <c r="H202" s="134"/>
      <c r="I202" s="32"/>
      <c r="J202" s="32"/>
      <c r="K202" s="32"/>
      <c r="L202" s="33"/>
      <c r="M202" s="28"/>
      <c r="N202" s="32"/>
      <c r="O202" s="32"/>
      <c r="P202" s="32"/>
      <c r="Q202" s="32"/>
      <c r="R202" s="32"/>
    </row>
  </sheetData>
  <sheetProtection algorithmName="SHA-512" hashValue="tzOqI5X3nlW4rrvjDvv/G+t0qpmVBpJzX+sp0WYnctWZn4O0YvkRSkpy91jsP+sBv48vKB6ld8qyLJVyK+dlpQ==" saltValue="I6l45Vgi+6kZyvflL+ze6Q==" spinCount="100000" sheet="1" objects="1" scenarios="1"/>
  <mergeCells count="102">
    <mergeCell ref="A28:K28"/>
    <mergeCell ref="A29:K29"/>
    <mergeCell ref="A30:K30"/>
    <mergeCell ref="C31:K31"/>
    <mergeCell ref="C32:K32"/>
    <mergeCell ref="A55:K55"/>
    <mergeCell ref="A56:K56"/>
    <mergeCell ref="A57:K57"/>
    <mergeCell ref="C58:K58"/>
    <mergeCell ref="I33:I34"/>
    <mergeCell ref="C33:C34"/>
    <mergeCell ref="A31:B31"/>
    <mergeCell ref="A32:B32"/>
    <mergeCell ref="A33:A34"/>
    <mergeCell ref="B33:B34"/>
    <mergeCell ref="D33:D34"/>
    <mergeCell ref="E33:E34"/>
    <mergeCell ref="F33:F34"/>
    <mergeCell ref="G33:G34"/>
    <mergeCell ref="H33:H34"/>
    <mergeCell ref="A58:B58"/>
    <mergeCell ref="A112:B112"/>
    <mergeCell ref="A113:B113"/>
    <mergeCell ref="I60:I61"/>
    <mergeCell ref="C87:C88"/>
    <mergeCell ref="C59:K59"/>
    <mergeCell ref="A82:K82"/>
    <mergeCell ref="A83:K83"/>
    <mergeCell ref="A84:K84"/>
    <mergeCell ref="C85:K85"/>
    <mergeCell ref="C86:K86"/>
    <mergeCell ref="A5:B5"/>
    <mergeCell ref="A4:B4"/>
    <mergeCell ref="H6:H7"/>
    <mergeCell ref="I6:I7"/>
    <mergeCell ref="A6:A7"/>
    <mergeCell ref="B6:B7"/>
    <mergeCell ref="D6:D7"/>
    <mergeCell ref="E6:E7"/>
    <mergeCell ref="F6:F7"/>
    <mergeCell ref="G6:G7"/>
    <mergeCell ref="C6:C7"/>
    <mergeCell ref="A23:H23"/>
    <mergeCell ref="A1:K1"/>
    <mergeCell ref="A2:K2"/>
    <mergeCell ref="A3:K3"/>
    <mergeCell ref="C4:K4"/>
    <mergeCell ref="C5:K5"/>
    <mergeCell ref="A50:H50"/>
    <mergeCell ref="A77:H77"/>
    <mergeCell ref="A114:A115"/>
    <mergeCell ref="B114:B115"/>
    <mergeCell ref="D114:D115"/>
    <mergeCell ref="E114:E115"/>
    <mergeCell ref="G60:G61"/>
    <mergeCell ref="H60:H61"/>
    <mergeCell ref="A87:A88"/>
    <mergeCell ref="B87:B88"/>
    <mergeCell ref="I87:I88"/>
    <mergeCell ref="A60:A61"/>
    <mergeCell ref="B60:B61"/>
    <mergeCell ref="D60:D61"/>
    <mergeCell ref="E60:E61"/>
    <mergeCell ref="F60:F61"/>
    <mergeCell ref="D87:D88"/>
    <mergeCell ref="E87:E88"/>
    <mergeCell ref="A158:H158"/>
    <mergeCell ref="A140:B140"/>
    <mergeCell ref="A141:A142"/>
    <mergeCell ref="B141:B142"/>
    <mergeCell ref="D141:D142"/>
    <mergeCell ref="E141:E142"/>
    <mergeCell ref="F141:F142"/>
    <mergeCell ref="G141:G142"/>
    <mergeCell ref="H141:H142"/>
    <mergeCell ref="C141:C142"/>
    <mergeCell ref="C140:K140"/>
    <mergeCell ref="I141:I142"/>
    <mergeCell ref="A139:B139"/>
    <mergeCell ref="A131:H131"/>
    <mergeCell ref="A104:H104"/>
    <mergeCell ref="A59:B59"/>
    <mergeCell ref="F114:F115"/>
    <mergeCell ref="G114:G115"/>
    <mergeCell ref="H114:H115"/>
    <mergeCell ref="I114:I115"/>
    <mergeCell ref="A85:B85"/>
    <mergeCell ref="A86:B86"/>
    <mergeCell ref="C114:C115"/>
    <mergeCell ref="A109:K109"/>
    <mergeCell ref="A110:K110"/>
    <mergeCell ref="A111:K111"/>
    <mergeCell ref="C112:K112"/>
    <mergeCell ref="C113:K113"/>
    <mergeCell ref="A138:K138"/>
    <mergeCell ref="C139:K139"/>
    <mergeCell ref="F87:F88"/>
    <mergeCell ref="G87:G88"/>
    <mergeCell ref="H87:H88"/>
    <mergeCell ref="C60:C61"/>
    <mergeCell ref="A136:K136"/>
    <mergeCell ref="A137:K137"/>
  </mergeCells>
  <dataValidations count="3">
    <dataValidation type="list" allowBlank="1" showInputMessage="1" showErrorMessage="1" sqref="C8:C22 C116:C130 C35:C49 C62:C76 C89:C103 C143:C157" xr:uid="{00000000-0002-0000-0700-000000000000}">
      <formula1>$R$1:$R$9</formula1>
    </dataValidation>
    <dataValidation type="decimal" allowBlank="1" showInputMessage="1" showErrorMessage="1" error="Belge Tarihi ve Belge Numarası doldurulduktan sonra KDV Dahil Tutar doldurulabilir." prompt="Belge Tarihi ve Belge Numarası doldurulduktan sonra KDV Dahil Tutar doldurulabilir." sqref="K8:K22 K35:K49 K62:K76 K89:K103 K116:K130 K143:K157" xr:uid="{00000000-0002-0000-0700-000001000000}">
      <formula1>0</formula1>
      <formula2>$N8</formula2>
    </dataValidation>
    <dataValidation type="decimal" allowBlank="1" showInputMessage="1" showErrorMessage="1" error="Belge Tarihi ve Belge Numarası doldurulduktan sonra Ödenen Tutarlar doldurulabilir." prompt="Belge Tarihi ve Belge Numarası doldurulduktan sonra Ödenen Tutarlar doldurulabilir." sqref="J8:J22 J35:J49 J62:J76 J89:J103 J116:J130 J143:J157" xr:uid="{00000000-0002-0000-0700-000002000000}">
      <formula1>0</formula1>
      <formula2>$N8</formula2>
    </dataValidation>
  </dataValidations>
  <pageMargins left="0.39370078740157483" right="0.39370078740157483" top="0.74803149606299213" bottom="0.74803149606299213" header="0.31496062992125984" footer="0.31496062992125984"/>
  <pageSetup paperSize="9" scale="46" orientation="landscape" r:id="rId1"/>
  <rowBreaks count="5" manualBreakCount="5">
    <brk id="27" max="9" man="1"/>
    <brk id="54" max="9" man="1"/>
    <brk id="81" max="9" man="1"/>
    <brk id="108" max="9" man="1"/>
    <brk id="135" max="9" man="1"/>
  </rowBreaks>
  <ignoredErrors>
    <ignoredError sqref="L1:L1048576"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19"/>
  <dimension ref="A1:R202"/>
  <sheetViews>
    <sheetView zoomScale="70" zoomScaleNormal="70" zoomScaleSheetLayoutView="50" workbookViewId="0">
      <selection activeCell="B8" sqref="B8"/>
    </sheetView>
  </sheetViews>
  <sheetFormatPr defaultColWidth="8.875" defaultRowHeight="30.1" customHeight="1" x14ac:dyDescent="0.3"/>
  <cols>
    <col min="1" max="1" width="9.125" style="16" customWidth="1"/>
    <col min="2" max="2" width="14.625" style="16" customWidth="1"/>
    <col min="3" max="3" width="42.75" style="122" customWidth="1"/>
    <col min="4" max="4" width="19.75" style="16" customWidth="1"/>
    <col min="5" max="5" width="45.75" style="16" customWidth="1"/>
    <col min="6" max="6" width="41.75" style="16" customWidth="1"/>
    <col min="7" max="7" width="40.75" style="16" customWidth="1"/>
    <col min="8" max="8" width="16.75" style="95" customWidth="1"/>
    <col min="9" max="9" width="30.75" style="16" customWidth="1"/>
    <col min="10" max="11" width="18.75" style="16" customWidth="1"/>
    <col min="12" max="12" width="51.25" style="36" customWidth="1"/>
    <col min="13" max="13" width="8.875" style="27" hidden="1" customWidth="1"/>
    <col min="14" max="14" width="28.75" style="16" hidden="1" customWidth="1"/>
    <col min="15" max="15" width="11.75" style="16" hidden="1" customWidth="1"/>
    <col min="16" max="18" width="8.875" style="16" hidden="1" customWidth="1"/>
    <col min="19" max="16384" width="8.875" style="16"/>
  </cols>
  <sheetData>
    <row r="1" spans="1:18" ht="30.1" customHeight="1" x14ac:dyDescent="0.3">
      <c r="A1" s="305" t="s">
        <v>63</v>
      </c>
      <c r="B1" s="305"/>
      <c r="C1" s="305"/>
      <c r="D1" s="305"/>
      <c r="E1" s="305"/>
      <c r="F1" s="305"/>
      <c r="G1" s="305"/>
      <c r="H1" s="305"/>
      <c r="I1" s="305"/>
      <c r="J1" s="305"/>
      <c r="K1" s="305"/>
      <c r="L1" s="39"/>
      <c r="M1" s="40"/>
      <c r="N1" s="32"/>
      <c r="O1" s="32"/>
      <c r="P1" s="62" t="str">
        <f>CONCATENATE("A1:K",SUM(O:O)*27)</f>
        <v>A1:K27</v>
      </c>
      <c r="Q1" s="32"/>
      <c r="R1" s="67" t="s">
        <v>115</v>
      </c>
    </row>
    <row r="2" spans="1:18" ht="30.1" customHeight="1" x14ac:dyDescent="0.3">
      <c r="A2" s="308" t="str">
        <f>IF(YilDonem&lt;&gt;"",CONCATENATE(YilDonem,". döneme aittir."),"")</f>
        <v/>
      </c>
      <c r="B2" s="308"/>
      <c r="C2" s="308"/>
      <c r="D2" s="308"/>
      <c r="E2" s="308"/>
      <c r="F2" s="308"/>
      <c r="G2" s="308"/>
      <c r="H2" s="308"/>
      <c r="I2" s="308"/>
      <c r="J2" s="308"/>
      <c r="K2" s="308"/>
      <c r="L2" s="131"/>
      <c r="M2" s="40"/>
      <c r="N2" s="132"/>
      <c r="O2" s="32"/>
      <c r="P2" s="32"/>
      <c r="Q2" s="32"/>
      <c r="R2" s="67" t="s">
        <v>116</v>
      </c>
    </row>
    <row r="3" spans="1:18" ht="30.1" customHeight="1" thickBot="1" x14ac:dyDescent="0.35">
      <c r="A3" s="323" t="s">
        <v>67</v>
      </c>
      <c r="B3" s="323"/>
      <c r="C3" s="323"/>
      <c r="D3" s="323"/>
      <c r="E3" s="323"/>
      <c r="F3" s="323"/>
      <c r="G3" s="323"/>
      <c r="H3" s="323"/>
      <c r="I3" s="323"/>
      <c r="J3" s="323"/>
      <c r="K3" s="323"/>
      <c r="L3" s="131"/>
      <c r="M3" s="40"/>
      <c r="N3" s="132"/>
      <c r="O3" s="32"/>
      <c r="P3" s="32"/>
      <c r="Q3" s="32"/>
      <c r="R3" s="67" t="s">
        <v>117</v>
      </c>
    </row>
    <row r="4" spans="1:18" ht="30.1" customHeight="1" thickBot="1" x14ac:dyDescent="0.35">
      <c r="A4" s="306" t="s">
        <v>1</v>
      </c>
      <c r="B4" s="307"/>
      <c r="C4" s="306" t="str">
        <f>IF(ProjeNo&gt;0,ProjeNo,"")</f>
        <v/>
      </c>
      <c r="D4" s="314"/>
      <c r="E4" s="314"/>
      <c r="F4" s="314"/>
      <c r="G4" s="314"/>
      <c r="H4" s="314"/>
      <c r="I4" s="314"/>
      <c r="J4" s="314"/>
      <c r="K4" s="307"/>
      <c r="L4" s="33"/>
      <c r="M4" s="28"/>
      <c r="N4" s="32"/>
      <c r="O4" s="32"/>
      <c r="P4" s="32"/>
      <c r="Q4" s="32"/>
      <c r="R4" s="67" t="s">
        <v>118</v>
      </c>
    </row>
    <row r="5" spans="1:18" ht="30.1" customHeight="1" thickBot="1" x14ac:dyDescent="0.35">
      <c r="A5" s="311" t="s">
        <v>7</v>
      </c>
      <c r="B5" s="312"/>
      <c r="C5" s="315" t="str">
        <f>IF(ProjeAdi&gt;0,ProjeAdi,"")</f>
        <v/>
      </c>
      <c r="D5" s="316"/>
      <c r="E5" s="316"/>
      <c r="F5" s="316"/>
      <c r="G5" s="316"/>
      <c r="H5" s="316"/>
      <c r="I5" s="316"/>
      <c r="J5" s="316"/>
      <c r="K5" s="317"/>
      <c r="L5" s="33"/>
      <c r="M5" s="28"/>
      <c r="N5" s="32"/>
      <c r="O5" s="32"/>
      <c r="P5" s="32"/>
      <c r="Q5" s="32"/>
      <c r="R5" s="67" t="s">
        <v>119</v>
      </c>
    </row>
    <row r="6" spans="1:18" ht="30.1" customHeight="1" thickBot="1" x14ac:dyDescent="0.35">
      <c r="A6" s="309" t="s">
        <v>5</v>
      </c>
      <c r="B6" s="309" t="s">
        <v>64</v>
      </c>
      <c r="C6" s="309" t="s">
        <v>102</v>
      </c>
      <c r="D6" s="309" t="s">
        <v>65</v>
      </c>
      <c r="E6" s="309" t="s">
        <v>62</v>
      </c>
      <c r="F6" s="309" t="s">
        <v>60</v>
      </c>
      <c r="G6" s="309" t="s">
        <v>61</v>
      </c>
      <c r="H6" s="321" t="s">
        <v>49</v>
      </c>
      <c r="I6" s="309" t="s">
        <v>50</v>
      </c>
      <c r="J6" s="204" t="s">
        <v>51</v>
      </c>
      <c r="K6" s="204" t="s">
        <v>51</v>
      </c>
      <c r="L6" s="33"/>
      <c r="M6" s="28"/>
      <c r="N6" s="32"/>
      <c r="O6" s="130"/>
      <c r="P6" s="130"/>
      <c r="Q6" s="32"/>
      <c r="R6" s="67" t="s">
        <v>120</v>
      </c>
    </row>
    <row r="7" spans="1:18" ht="30.1" customHeight="1" thickBot="1" x14ac:dyDescent="0.35">
      <c r="A7" s="310"/>
      <c r="B7" s="310"/>
      <c r="C7" s="318"/>
      <c r="D7" s="310"/>
      <c r="E7" s="310"/>
      <c r="F7" s="310"/>
      <c r="G7" s="310"/>
      <c r="H7" s="322"/>
      <c r="I7" s="310"/>
      <c r="J7" s="204" t="s">
        <v>139</v>
      </c>
      <c r="K7" s="204" t="s">
        <v>54</v>
      </c>
      <c r="L7" s="33"/>
      <c r="M7" s="28"/>
      <c r="N7" s="32"/>
      <c r="O7" s="32"/>
      <c r="P7" s="32"/>
      <c r="Q7" s="32"/>
      <c r="R7" s="67" t="s">
        <v>121</v>
      </c>
    </row>
    <row r="8" spans="1:18" ht="30.1" customHeight="1" x14ac:dyDescent="0.3">
      <c r="A8" s="200">
        <v>1</v>
      </c>
      <c r="B8" s="19"/>
      <c r="C8" s="105"/>
      <c r="D8" s="20"/>
      <c r="E8" s="20"/>
      <c r="F8" s="20"/>
      <c r="G8" s="20"/>
      <c r="H8" s="21"/>
      <c r="I8" s="20"/>
      <c r="J8" s="182"/>
      <c r="K8" s="178"/>
      <c r="L8" s="65" t="str">
        <f t="shared" ref="L8:L22" si="0">IF(AND(COUNTA(B8:G8)&gt;0,M8=1),"Belge Tarihi ve Belge Numarası doldurulduktan sonra Ödenen Tutarlar doldurulabilir.","")</f>
        <v/>
      </c>
      <c r="M8" s="64">
        <f>IF(COUNTA(H8:I8)=2,0,1)</f>
        <v>1</v>
      </c>
      <c r="N8" s="66">
        <f>IF(M8=1,0,100000000)</f>
        <v>0</v>
      </c>
      <c r="O8" s="32"/>
      <c r="P8" s="32"/>
      <c r="Q8" s="32"/>
      <c r="R8" s="67" t="s">
        <v>122</v>
      </c>
    </row>
    <row r="9" spans="1:18" ht="30.1" customHeight="1" x14ac:dyDescent="0.3">
      <c r="A9" s="201">
        <v>2</v>
      </c>
      <c r="B9" s="6"/>
      <c r="C9" s="121"/>
      <c r="D9" s="7"/>
      <c r="E9" s="7"/>
      <c r="F9" s="7"/>
      <c r="G9" s="7"/>
      <c r="H9" s="8"/>
      <c r="I9" s="7"/>
      <c r="J9" s="158"/>
      <c r="K9" s="90"/>
      <c r="L9" s="65" t="str">
        <f t="shared" si="0"/>
        <v/>
      </c>
      <c r="M9" s="64">
        <f t="shared" ref="M9:M22" si="1">IF(COUNTA(H9:I9)=2,0,1)</f>
        <v>1</v>
      </c>
      <c r="N9" s="66">
        <f t="shared" ref="N9:N22" si="2">IF(M9=1,0,100000000)</f>
        <v>0</v>
      </c>
      <c r="O9" s="32"/>
      <c r="P9" s="32"/>
      <c r="Q9" s="32"/>
      <c r="R9" s="67" t="s">
        <v>123</v>
      </c>
    </row>
    <row r="10" spans="1:18" ht="30.1" customHeight="1" x14ac:dyDescent="0.3">
      <c r="A10" s="201">
        <v>3</v>
      </c>
      <c r="B10" s="6"/>
      <c r="C10" s="121"/>
      <c r="D10" s="7"/>
      <c r="E10" s="7"/>
      <c r="F10" s="7"/>
      <c r="G10" s="7"/>
      <c r="H10" s="8"/>
      <c r="I10" s="7"/>
      <c r="J10" s="158"/>
      <c r="K10" s="90"/>
      <c r="L10" s="65" t="str">
        <f t="shared" si="0"/>
        <v/>
      </c>
      <c r="M10" s="64">
        <f t="shared" si="1"/>
        <v>1</v>
      </c>
      <c r="N10" s="66">
        <f t="shared" si="2"/>
        <v>0</v>
      </c>
      <c r="O10" s="32"/>
      <c r="P10" s="32"/>
      <c r="Q10" s="32"/>
      <c r="R10" s="32"/>
    </row>
    <row r="11" spans="1:18" ht="30.1" customHeight="1" x14ac:dyDescent="0.3">
      <c r="A11" s="201">
        <v>4</v>
      </c>
      <c r="B11" s="6"/>
      <c r="C11" s="121"/>
      <c r="D11" s="7"/>
      <c r="E11" s="7"/>
      <c r="F11" s="7"/>
      <c r="G11" s="7"/>
      <c r="H11" s="8"/>
      <c r="I11" s="7"/>
      <c r="J11" s="158"/>
      <c r="K11" s="90"/>
      <c r="L11" s="65" t="str">
        <f t="shared" si="0"/>
        <v/>
      </c>
      <c r="M11" s="64">
        <f t="shared" si="1"/>
        <v>1</v>
      </c>
      <c r="N11" s="66">
        <f t="shared" si="2"/>
        <v>0</v>
      </c>
      <c r="O11" s="32"/>
      <c r="P11" s="32"/>
      <c r="Q11" s="32"/>
      <c r="R11" s="32"/>
    </row>
    <row r="12" spans="1:18" ht="30.1" customHeight="1" x14ac:dyDescent="0.3">
      <c r="A12" s="201">
        <v>5</v>
      </c>
      <c r="B12" s="6"/>
      <c r="C12" s="121"/>
      <c r="D12" s="7"/>
      <c r="E12" s="7"/>
      <c r="F12" s="7"/>
      <c r="G12" s="7"/>
      <c r="H12" s="8"/>
      <c r="I12" s="7"/>
      <c r="J12" s="158"/>
      <c r="K12" s="90"/>
      <c r="L12" s="65" t="str">
        <f t="shared" si="0"/>
        <v/>
      </c>
      <c r="M12" s="64">
        <f t="shared" si="1"/>
        <v>1</v>
      </c>
      <c r="N12" s="66">
        <f t="shared" si="2"/>
        <v>0</v>
      </c>
      <c r="O12" s="32"/>
      <c r="P12" s="32"/>
      <c r="Q12" s="32"/>
      <c r="R12" s="32"/>
    </row>
    <row r="13" spans="1:18" ht="30.1" customHeight="1" x14ac:dyDescent="0.3">
      <c r="A13" s="201">
        <v>6</v>
      </c>
      <c r="B13" s="6"/>
      <c r="C13" s="121"/>
      <c r="D13" s="7"/>
      <c r="E13" s="7"/>
      <c r="F13" s="7"/>
      <c r="G13" s="7"/>
      <c r="H13" s="8"/>
      <c r="I13" s="7"/>
      <c r="J13" s="158"/>
      <c r="K13" s="90"/>
      <c r="L13" s="65" t="str">
        <f t="shared" si="0"/>
        <v/>
      </c>
      <c r="M13" s="64">
        <f t="shared" si="1"/>
        <v>1</v>
      </c>
      <c r="N13" s="66">
        <f t="shared" si="2"/>
        <v>0</v>
      </c>
      <c r="O13" s="32"/>
      <c r="P13" s="32"/>
      <c r="Q13" s="32"/>
      <c r="R13" s="32"/>
    </row>
    <row r="14" spans="1:18" ht="30.1" customHeight="1" x14ac:dyDescent="0.3">
      <c r="A14" s="207">
        <v>7</v>
      </c>
      <c r="B14" s="9"/>
      <c r="C14" s="103"/>
      <c r="D14" s="10"/>
      <c r="E14" s="10"/>
      <c r="F14" s="10"/>
      <c r="G14" s="10"/>
      <c r="H14" s="30"/>
      <c r="I14" s="10"/>
      <c r="J14" s="159"/>
      <c r="K14" s="92"/>
      <c r="L14" s="65" t="str">
        <f t="shared" si="0"/>
        <v/>
      </c>
      <c r="M14" s="64">
        <f t="shared" si="1"/>
        <v>1</v>
      </c>
      <c r="N14" s="66">
        <f t="shared" si="2"/>
        <v>0</v>
      </c>
      <c r="O14" s="32"/>
      <c r="P14" s="32"/>
      <c r="Q14" s="32"/>
      <c r="R14" s="32"/>
    </row>
    <row r="15" spans="1:18" ht="30.1" customHeight="1" x14ac:dyDescent="0.3">
      <c r="A15" s="207">
        <v>8</v>
      </c>
      <c r="B15" s="9"/>
      <c r="C15" s="103"/>
      <c r="D15" s="10"/>
      <c r="E15" s="10"/>
      <c r="F15" s="10"/>
      <c r="G15" s="10"/>
      <c r="H15" s="30"/>
      <c r="I15" s="10"/>
      <c r="J15" s="159"/>
      <c r="K15" s="92"/>
      <c r="L15" s="65" t="str">
        <f t="shared" si="0"/>
        <v/>
      </c>
      <c r="M15" s="64">
        <f t="shared" si="1"/>
        <v>1</v>
      </c>
      <c r="N15" s="66">
        <f t="shared" si="2"/>
        <v>0</v>
      </c>
      <c r="O15" s="32"/>
      <c r="P15" s="32"/>
      <c r="Q15" s="32"/>
      <c r="R15" s="32"/>
    </row>
    <row r="16" spans="1:18" ht="30.1" customHeight="1" x14ac:dyDescent="0.3">
      <c r="A16" s="207">
        <v>9</v>
      </c>
      <c r="B16" s="9"/>
      <c r="C16" s="103"/>
      <c r="D16" s="10"/>
      <c r="E16" s="10"/>
      <c r="F16" s="10"/>
      <c r="G16" s="10"/>
      <c r="H16" s="30"/>
      <c r="I16" s="10"/>
      <c r="J16" s="159"/>
      <c r="K16" s="92"/>
      <c r="L16" s="65" t="str">
        <f t="shared" si="0"/>
        <v/>
      </c>
      <c r="M16" s="64">
        <f t="shared" si="1"/>
        <v>1</v>
      </c>
      <c r="N16" s="66">
        <f t="shared" si="2"/>
        <v>0</v>
      </c>
      <c r="O16" s="32"/>
      <c r="P16" s="32"/>
      <c r="Q16" s="32"/>
      <c r="R16" s="32"/>
    </row>
    <row r="17" spans="1:18" ht="30.1" customHeight="1" x14ac:dyDescent="0.3">
      <c r="A17" s="207">
        <v>10</v>
      </c>
      <c r="B17" s="9"/>
      <c r="C17" s="103"/>
      <c r="D17" s="10"/>
      <c r="E17" s="10"/>
      <c r="F17" s="10"/>
      <c r="G17" s="10"/>
      <c r="H17" s="30"/>
      <c r="I17" s="10"/>
      <c r="J17" s="159"/>
      <c r="K17" s="92"/>
      <c r="L17" s="65" t="str">
        <f t="shared" si="0"/>
        <v/>
      </c>
      <c r="M17" s="64">
        <f t="shared" si="1"/>
        <v>1</v>
      </c>
      <c r="N17" s="66">
        <f t="shared" si="2"/>
        <v>0</v>
      </c>
      <c r="O17" s="32"/>
      <c r="P17" s="32"/>
      <c r="Q17" s="32"/>
      <c r="R17" s="32"/>
    </row>
    <row r="18" spans="1:18" ht="30.1" customHeight="1" x14ac:dyDescent="0.3">
      <c r="A18" s="207">
        <v>11</v>
      </c>
      <c r="B18" s="9"/>
      <c r="C18" s="103"/>
      <c r="D18" s="10"/>
      <c r="E18" s="10"/>
      <c r="F18" s="10"/>
      <c r="G18" s="10"/>
      <c r="H18" s="30"/>
      <c r="I18" s="10"/>
      <c r="J18" s="159"/>
      <c r="K18" s="92"/>
      <c r="L18" s="65" t="str">
        <f t="shared" si="0"/>
        <v/>
      </c>
      <c r="M18" s="64">
        <f t="shared" si="1"/>
        <v>1</v>
      </c>
      <c r="N18" s="66">
        <f t="shared" si="2"/>
        <v>0</v>
      </c>
      <c r="O18" s="32"/>
      <c r="P18" s="32"/>
      <c r="Q18" s="32"/>
      <c r="R18" s="32"/>
    </row>
    <row r="19" spans="1:18" ht="30.1" customHeight="1" x14ac:dyDescent="0.3">
      <c r="A19" s="207">
        <v>12</v>
      </c>
      <c r="B19" s="9"/>
      <c r="C19" s="103"/>
      <c r="D19" s="10"/>
      <c r="E19" s="10"/>
      <c r="F19" s="10"/>
      <c r="G19" s="10"/>
      <c r="H19" s="30"/>
      <c r="I19" s="10"/>
      <c r="J19" s="159"/>
      <c r="K19" s="92"/>
      <c r="L19" s="65" t="str">
        <f t="shared" si="0"/>
        <v/>
      </c>
      <c r="M19" s="64">
        <f t="shared" si="1"/>
        <v>1</v>
      </c>
      <c r="N19" s="66">
        <f t="shared" si="2"/>
        <v>0</v>
      </c>
      <c r="O19" s="32"/>
      <c r="P19" s="32"/>
      <c r="Q19" s="32"/>
      <c r="R19" s="32"/>
    </row>
    <row r="20" spans="1:18" ht="30.1" customHeight="1" x14ac:dyDescent="0.3">
      <c r="A20" s="207">
        <v>13</v>
      </c>
      <c r="B20" s="9"/>
      <c r="C20" s="103"/>
      <c r="D20" s="10"/>
      <c r="E20" s="10"/>
      <c r="F20" s="10"/>
      <c r="G20" s="10"/>
      <c r="H20" s="30"/>
      <c r="I20" s="10"/>
      <c r="J20" s="159"/>
      <c r="K20" s="92"/>
      <c r="L20" s="65" t="str">
        <f t="shared" si="0"/>
        <v/>
      </c>
      <c r="M20" s="64">
        <f t="shared" si="1"/>
        <v>1</v>
      </c>
      <c r="N20" s="66">
        <f t="shared" si="2"/>
        <v>0</v>
      </c>
      <c r="O20" s="32"/>
      <c r="P20" s="32"/>
      <c r="Q20" s="32"/>
      <c r="R20" s="32"/>
    </row>
    <row r="21" spans="1:18" ht="30.1" customHeight="1" x14ac:dyDescent="0.3">
      <c r="A21" s="207">
        <v>14</v>
      </c>
      <c r="B21" s="9"/>
      <c r="C21" s="103"/>
      <c r="D21" s="10"/>
      <c r="E21" s="10"/>
      <c r="F21" s="10"/>
      <c r="G21" s="10"/>
      <c r="H21" s="30"/>
      <c r="I21" s="10"/>
      <c r="J21" s="159"/>
      <c r="K21" s="92"/>
      <c r="L21" s="65" t="str">
        <f t="shared" si="0"/>
        <v/>
      </c>
      <c r="M21" s="64">
        <f t="shared" si="1"/>
        <v>1</v>
      </c>
      <c r="N21" s="66">
        <f t="shared" si="2"/>
        <v>0</v>
      </c>
      <c r="O21" s="32"/>
      <c r="P21" s="32"/>
      <c r="Q21" s="32"/>
      <c r="R21" s="32"/>
    </row>
    <row r="22" spans="1:18" ht="30.1" customHeight="1" thickBot="1" x14ac:dyDescent="0.35">
      <c r="A22" s="208">
        <v>15</v>
      </c>
      <c r="B22" s="12"/>
      <c r="C22" s="104"/>
      <c r="D22" s="13"/>
      <c r="E22" s="13"/>
      <c r="F22" s="13"/>
      <c r="G22" s="13"/>
      <c r="H22" s="31"/>
      <c r="I22" s="13"/>
      <c r="J22" s="160"/>
      <c r="K22" s="93"/>
      <c r="L22" s="65" t="str">
        <f t="shared" si="0"/>
        <v/>
      </c>
      <c r="M22" s="64">
        <f t="shared" si="1"/>
        <v>1</v>
      </c>
      <c r="N22" s="66">
        <f t="shared" si="2"/>
        <v>0</v>
      </c>
      <c r="O22" s="67">
        <v>1</v>
      </c>
      <c r="P22" s="32"/>
      <c r="Q22" s="32"/>
      <c r="R22" s="32"/>
    </row>
    <row r="23" spans="1:18" ht="30.1" customHeight="1" thickBot="1" x14ac:dyDescent="0.35">
      <c r="A23" s="324" t="s">
        <v>124</v>
      </c>
      <c r="B23" s="324"/>
      <c r="C23" s="324"/>
      <c r="D23" s="324"/>
      <c r="E23" s="324"/>
      <c r="F23" s="324"/>
      <c r="G23" s="324"/>
      <c r="H23" s="325"/>
      <c r="I23" s="211" t="s">
        <v>26</v>
      </c>
      <c r="J23" s="96">
        <f>SUM(J8:J22)</f>
        <v>0</v>
      </c>
      <c r="K23" s="96">
        <f>SUM(K8:K22)</f>
        <v>0</v>
      </c>
      <c r="L23" s="133"/>
      <c r="M23" s="28"/>
      <c r="N23" s="32"/>
      <c r="O23" s="32"/>
      <c r="P23" s="32"/>
      <c r="Q23" s="32"/>
      <c r="R23" s="32"/>
    </row>
    <row r="24" spans="1:18" ht="30.1" customHeight="1" x14ac:dyDescent="0.3">
      <c r="A24" s="67" t="s">
        <v>83</v>
      </c>
      <c r="B24" s="32"/>
      <c r="C24" s="135"/>
      <c r="D24" s="32"/>
      <c r="E24" s="32"/>
      <c r="F24" s="32"/>
      <c r="G24" s="32"/>
      <c r="H24" s="134"/>
      <c r="I24" s="32"/>
      <c r="J24" s="32"/>
      <c r="K24" s="32"/>
      <c r="L24" s="133"/>
      <c r="M24" s="28"/>
      <c r="N24" s="32"/>
      <c r="O24" s="32"/>
      <c r="P24" s="32"/>
      <c r="Q24" s="32"/>
      <c r="R24" s="32"/>
    </row>
    <row r="25" spans="1:18" ht="30.1" customHeight="1" x14ac:dyDescent="0.3">
      <c r="A25" s="32"/>
      <c r="B25" s="32"/>
      <c r="C25" s="135"/>
      <c r="D25" s="32"/>
      <c r="E25" s="32"/>
      <c r="F25" s="32"/>
      <c r="G25" s="32"/>
      <c r="H25" s="134"/>
      <c r="I25" s="32"/>
      <c r="J25" s="32"/>
      <c r="K25" s="32"/>
      <c r="L25" s="33"/>
      <c r="M25" s="28"/>
      <c r="N25" s="32"/>
      <c r="O25" s="32"/>
      <c r="P25" s="32"/>
      <c r="Q25" s="32"/>
      <c r="R25" s="32"/>
    </row>
    <row r="26" spans="1:18" ht="30.1" customHeight="1" x14ac:dyDescent="0.35">
      <c r="A26" s="32"/>
      <c r="B26" s="230" t="s">
        <v>21</v>
      </c>
      <c r="C26" s="227">
        <f ca="1">IF(imzatarihi&gt;0,imzatarihi,"")</f>
        <v>45653</v>
      </c>
      <c r="D26" s="237" t="s">
        <v>23</v>
      </c>
      <c r="E26" s="228" t="str">
        <f>IF(kurulusyetkilisi&gt;0,kurulusyetkilisi,"")</f>
        <v/>
      </c>
      <c r="F26" s="67"/>
      <c r="G26" s="32"/>
      <c r="H26" s="134"/>
      <c r="I26" s="32"/>
      <c r="J26" s="32"/>
      <c r="K26" s="32"/>
      <c r="L26" s="33"/>
      <c r="M26" s="28"/>
      <c r="N26" s="32"/>
      <c r="O26" s="32"/>
      <c r="P26" s="32"/>
      <c r="Q26" s="32"/>
      <c r="R26" s="32"/>
    </row>
    <row r="27" spans="1:18" ht="30.1" customHeight="1" x14ac:dyDescent="0.35">
      <c r="A27" s="32"/>
      <c r="B27" s="229"/>
      <c r="C27" s="231"/>
      <c r="D27" s="237" t="s">
        <v>24</v>
      </c>
      <c r="E27" s="231"/>
      <c r="F27" s="32"/>
      <c r="G27" s="32"/>
      <c r="H27" s="134"/>
      <c r="I27" s="32"/>
      <c r="J27" s="32"/>
      <c r="K27" s="32"/>
      <c r="L27" s="33"/>
      <c r="M27" s="28"/>
      <c r="N27" s="32"/>
      <c r="O27" s="32"/>
      <c r="P27" s="32"/>
      <c r="Q27" s="32"/>
      <c r="R27" s="32"/>
    </row>
    <row r="28" spans="1:18" ht="30.1" customHeight="1" x14ac:dyDescent="0.3">
      <c r="A28" s="305" t="s">
        <v>63</v>
      </c>
      <c r="B28" s="305"/>
      <c r="C28" s="305"/>
      <c r="D28" s="305"/>
      <c r="E28" s="305"/>
      <c r="F28" s="305"/>
      <c r="G28" s="305"/>
      <c r="H28" s="305"/>
      <c r="I28" s="305"/>
      <c r="J28" s="305"/>
      <c r="K28" s="305"/>
      <c r="L28" s="39"/>
      <c r="M28" s="40"/>
      <c r="N28" s="32"/>
      <c r="O28" s="32"/>
      <c r="P28" s="32"/>
      <c r="Q28" s="32"/>
      <c r="R28" s="32"/>
    </row>
    <row r="29" spans="1:18" ht="30.1" customHeight="1" x14ac:dyDescent="0.3">
      <c r="A29" s="308" t="str">
        <f>IF(YilDonem&lt;&gt;"",CONCATENATE(YilDonem,". döneme aittir."),"")</f>
        <v/>
      </c>
      <c r="B29" s="308"/>
      <c r="C29" s="308"/>
      <c r="D29" s="308"/>
      <c r="E29" s="308"/>
      <c r="F29" s="308"/>
      <c r="G29" s="308"/>
      <c r="H29" s="308"/>
      <c r="I29" s="308"/>
      <c r="J29" s="308"/>
      <c r="K29" s="308"/>
      <c r="L29" s="131"/>
      <c r="M29" s="40"/>
      <c r="N29" s="132"/>
      <c r="O29" s="32"/>
      <c r="P29" s="32"/>
      <c r="Q29" s="32"/>
      <c r="R29" s="32"/>
    </row>
    <row r="30" spans="1:18" ht="30.1" customHeight="1" thickBot="1" x14ac:dyDescent="0.35">
      <c r="A30" s="323" t="s">
        <v>67</v>
      </c>
      <c r="B30" s="323"/>
      <c r="C30" s="323"/>
      <c r="D30" s="323"/>
      <c r="E30" s="323"/>
      <c r="F30" s="323"/>
      <c r="G30" s="323"/>
      <c r="H30" s="323"/>
      <c r="I30" s="323"/>
      <c r="J30" s="323"/>
      <c r="K30" s="323"/>
      <c r="L30" s="131"/>
      <c r="M30" s="40"/>
      <c r="N30" s="132"/>
      <c r="O30" s="32"/>
      <c r="P30" s="32"/>
      <c r="Q30" s="32"/>
      <c r="R30" s="32"/>
    </row>
    <row r="31" spans="1:18" ht="30.1" customHeight="1" thickBot="1" x14ac:dyDescent="0.35">
      <c r="A31" s="306" t="s">
        <v>1</v>
      </c>
      <c r="B31" s="307"/>
      <c r="C31" s="306" t="str">
        <f>IF(ProjeNo&gt;0,ProjeNo,"")</f>
        <v/>
      </c>
      <c r="D31" s="314"/>
      <c r="E31" s="314"/>
      <c r="F31" s="314"/>
      <c r="G31" s="314"/>
      <c r="H31" s="314"/>
      <c r="I31" s="314"/>
      <c r="J31" s="314"/>
      <c r="K31" s="307"/>
      <c r="L31" s="33"/>
      <c r="M31" s="28"/>
      <c r="N31" s="32"/>
      <c r="O31" s="32"/>
      <c r="P31" s="32"/>
      <c r="Q31" s="32"/>
      <c r="R31" s="32"/>
    </row>
    <row r="32" spans="1:18" ht="30.1" customHeight="1" thickBot="1" x14ac:dyDescent="0.35">
      <c r="A32" s="311" t="s">
        <v>7</v>
      </c>
      <c r="B32" s="312"/>
      <c r="C32" s="315" t="str">
        <f>IF(ProjeAdi&gt;0,ProjeAdi,"")</f>
        <v/>
      </c>
      <c r="D32" s="316"/>
      <c r="E32" s="316"/>
      <c r="F32" s="316"/>
      <c r="G32" s="316"/>
      <c r="H32" s="316"/>
      <c r="I32" s="316"/>
      <c r="J32" s="316"/>
      <c r="K32" s="317"/>
      <c r="L32" s="33"/>
      <c r="M32" s="28"/>
      <c r="N32" s="32"/>
      <c r="O32" s="32"/>
      <c r="P32" s="32"/>
      <c r="Q32" s="32"/>
      <c r="R32" s="32"/>
    </row>
    <row r="33" spans="1:18" ht="30.1" customHeight="1" thickBot="1" x14ac:dyDescent="0.35">
      <c r="A33" s="309" t="s">
        <v>5</v>
      </c>
      <c r="B33" s="309" t="s">
        <v>64</v>
      </c>
      <c r="C33" s="309" t="s">
        <v>102</v>
      </c>
      <c r="D33" s="309" t="s">
        <v>65</v>
      </c>
      <c r="E33" s="309" t="s">
        <v>62</v>
      </c>
      <c r="F33" s="309" t="s">
        <v>60</v>
      </c>
      <c r="G33" s="309" t="s">
        <v>61</v>
      </c>
      <c r="H33" s="321" t="s">
        <v>49</v>
      </c>
      <c r="I33" s="309" t="s">
        <v>50</v>
      </c>
      <c r="J33" s="204" t="s">
        <v>51</v>
      </c>
      <c r="K33" s="204" t="s">
        <v>51</v>
      </c>
      <c r="L33" s="33"/>
      <c r="M33" s="28"/>
      <c r="N33" s="32"/>
      <c r="O33" s="32"/>
      <c r="P33" s="32"/>
      <c r="Q33" s="32"/>
      <c r="R33" s="32"/>
    </row>
    <row r="34" spans="1:18" ht="30.1" customHeight="1" thickBot="1" x14ac:dyDescent="0.35">
      <c r="A34" s="310"/>
      <c r="B34" s="310"/>
      <c r="C34" s="318"/>
      <c r="D34" s="310"/>
      <c r="E34" s="310"/>
      <c r="F34" s="310"/>
      <c r="G34" s="310"/>
      <c r="H34" s="322"/>
      <c r="I34" s="310"/>
      <c r="J34" s="204" t="s">
        <v>139</v>
      </c>
      <c r="K34" s="204" t="s">
        <v>54</v>
      </c>
      <c r="L34" s="33"/>
      <c r="M34" s="28"/>
      <c r="N34" s="32"/>
      <c r="O34" s="32"/>
      <c r="P34" s="32"/>
      <c r="Q34" s="32"/>
      <c r="R34" s="32"/>
    </row>
    <row r="35" spans="1:18" ht="30.1" customHeight="1" x14ac:dyDescent="0.3">
      <c r="A35" s="200">
        <v>16</v>
      </c>
      <c r="B35" s="19"/>
      <c r="C35" s="105"/>
      <c r="D35" s="20"/>
      <c r="E35" s="20"/>
      <c r="F35" s="20"/>
      <c r="G35" s="20"/>
      <c r="H35" s="21"/>
      <c r="I35" s="20"/>
      <c r="J35" s="182"/>
      <c r="K35" s="178"/>
      <c r="L35" s="65" t="str">
        <f t="shared" ref="L35:L49" si="3">IF(AND(COUNTA(B35:G35)&gt;0,M35=1),"Belge Tarihi ve Belge Numarası doldurulduktan sonra Ödenen Tutarlar doldurulabilir.","")</f>
        <v/>
      </c>
      <c r="M35" s="64">
        <f>IF(COUNTA(H35:I35)=2,0,1)</f>
        <v>1</v>
      </c>
      <c r="N35" s="66">
        <f>IF(M35=1,0,100000000)</f>
        <v>0</v>
      </c>
      <c r="O35" s="32"/>
      <c r="P35" s="32"/>
      <c r="Q35" s="32"/>
      <c r="R35" s="32"/>
    </row>
    <row r="36" spans="1:18" ht="30.1" customHeight="1" x14ac:dyDescent="0.3">
      <c r="A36" s="201">
        <v>17</v>
      </c>
      <c r="B36" s="6"/>
      <c r="C36" s="121"/>
      <c r="D36" s="7"/>
      <c r="E36" s="7"/>
      <c r="F36" s="7"/>
      <c r="G36" s="7"/>
      <c r="H36" s="8"/>
      <c r="I36" s="7"/>
      <c r="J36" s="158"/>
      <c r="K36" s="90"/>
      <c r="L36" s="65" t="str">
        <f t="shared" si="3"/>
        <v/>
      </c>
      <c r="M36" s="64">
        <f t="shared" ref="M36:M49" si="4">IF(COUNTA(H36:I36)=2,0,1)</f>
        <v>1</v>
      </c>
      <c r="N36" s="66">
        <f t="shared" ref="N36:N49" si="5">IF(M36=1,0,100000000)</f>
        <v>0</v>
      </c>
      <c r="O36" s="130"/>
      <c r="P36" s="130"/>
      <c r="Q36" s="32"/>
      <c r="R36" s="32"/>
    </row>
    <row r="37" spans="1:18" ht="30.1" customHeight="1" x14ac:dyDescent="0.3">
      <c r="A37" s="201">
        <v>18</v>
      </c>
      <c r="B37" s="6"/>
      <c r="C37" s="121"/>
      <c r="D37" s="7"/>
      <c r="E37" s="7"/>
      <c r="F37" s="7"/>
      <c r="G37" s="7"/>
      <c r="H37" s="8"/>
      <c r="I37" s="7"/>
      <c r="J37" s="158"/>
      <c r="K37" s="90"/>
      <c r="L37" s="65" t="str">
        <f t="shared" si="3"/>
        <v/>
      </c>
      <c r="M37" s="64">
        <f t="shared" si="4"/>
        <v>1</v>
      </c>
      <c r="N37" s="66">
        <f t="shared" si="5"/>
        <v>0</v>
      </c>
      <c r="O37" s="32"/>
      <c r="P37" s="32"/>
      <c r="Q37" s="32"/>
      <c r="R37" s="32"/>
    </row>
    <row r="38" spans="1:18" ht="30.1" customHeight="1" x14ac:dyDescent="0.3">
      <c r="A38" s="201">
        <v>19</v>
      </c>
      <c r="B38" s="6"/>
      <c r="C38" s="121"/>
      <c r="D38" s="7"/>
      <c r="E38" s="7"/>
      <c r="F38" s="7"/>
      <c r="G38" s="7"/>
      <c r="H38" s="8"/>
      <c r="I38" s="7"/>
      <c r="J38" s="158"/>
      <c r="K38" s="90"/>
      <c r="L38" s="65" t="str">
        <f t="shared" si="3"/>
        <v/>
      </c>
      <c r="M38" s="64">
        <f t="shared" si="4"/>
        <v>1</v>
      </c>
      <c r="N38" s="66">
        <f t="shared" si="5"/>
        <v>0</v>
      </c>
      <c r="O38" s="32"/>
      <c r="P38" s="32"/>
      <c r="Q38" s="32"/>
      <c r="R38" s="32"/>
    </row>
    <row r="39" spans="1:18" ht="30.1" customHeight="1" x14ac:dyDescent="0.3">
      <c r="A39" s="201">
        <v>20</v>
      </c>
      <c r="B39" s="6"/>
      <c r="C39" s="121"/>
      <c r="D39" s="7"/>
      <c r="E39" s="7"/>
      <c r="F39" s="7"/>
      <c r="G39" s="7"/>
      <c r="H39" s="8"/>
      <c r="I39" s="7"/>
      <c r="J39" s="158"/>
      <c r="K39" s="90"/>
      <c r="L39" s="65" t="str">
        <f t="shared" si="3"/>
        <v/>
      </c>
      <c r="M39" s="64">
        <f t="shared" si="4"/>
        <v>1</v>
      </c>
      <c r="N39" s="66">
        <f t="shared" si="5"/>
        <v>0</v>
      </c>
      <c r="O39" s="32"/>
      <c r="P39" s="32"/>
      <c r="Q39" s="32"/>
      <c r="R39" s="32"/>
    </row>
    <row r="40" spans="1:18" ht="30.1" customHeight="1" x14ac:dyDescent="0.3">
      <c r="A40" s="201">
        <v>21</v>
      </c>
      <c r="B40" s="6"/>
      <c r="C40" s="121"/>
      <c r="D40" s="7"/>
      <c r="E40" s="7"/>
      <c r="F40" s="7"/>
      <c r="G40" s="7"/>
      <c r="H40" s="8"/>
      <c r="I40" s="7"/>
      <c r="J40" s="158"/>
      <c r="K40" s="90"/>
      <c r="L40" s="65" t="str">
        <f t="shared" si="3"/>
        <v/>
      </c>
      <c r="M40" s="64">
        <f t="shared" si="4"/>
        <v>1</v>
      </c>
      <c r="N40" s="66">
        <f t="shared" si="5"/>
        <v>0</v>
      </c>
      <c r="O40" s="32"/>
      <c r="P40" s="32"/>
      <c r="Q40" s="32"/>
      <c r="R40" s="32"/>
    </row>
    <row r="41" spans="1:18" ht="30.1" customHeight="1" x14ac:dyDescent="0.3">
      <c r="A41" s="207">
        <v>22</v>
      </c>
      <c r="B41" s="9"/>
      <c r="C41" s="103"/>
      <c r="D41" s="10"/>
      <c r="E41" s="10"/>
      <c r="F41" s="10"/>
      <c r="G41" s="10"/>
      <c r="H41" s="30"/>
      <c r="I41" s="10"/>
      <c r="J41" s="159"/>
      <c r="K41" s="92"/>
      <c r="L41" s="65" t="str">
        <f t="shared" si="3"/>
        <v/>
      </c>
      <c r="M41" s="64">
        <f t="shared" si="4"/>
        <v>1</v>
      </c>
      <c r="N41" s="66">
        <f t="shared" si="5"/>
        <v>0</v>
      </c>
      <c r="O41" s="32"/>
      <c r="P41" s="32"/>
      <c r="Q41" s="32"/>
      <c r="R41" s="32"/>
    </row>
    <row r="42" spans="1:18" ht="30.1" customHeight="1" x14ac:dyDescent="0.3">
      <c r="A42" s="207">
        <v>23</v>
      </c>
      <c r="B42" s="9"/>
      <c r="C42" s="103"/>
      <c r="D42" s="10"/>
      <c r="E42" s="10"/>
      <c r="F42" s="10"/>
      <c r="G42" s="10"/>
      <c r="H42" s="30"/>
      <c r="I42" s="10"/>
      <c r="J42" s="159"/>
      <c r="K42" s="92"/>
      <c r="L42" s="65" t="str">
        <f t="shared" si="3"/>
        <v/>
      </c>
      <c r="M42" s="64">
        <f t="shared" si="4"/>
        <v>1</v>
      </c>
      <c r="N42" s="66">
        <f t="shared" si="5"/>
        <v>0</v>
      </c>
      <c r="O42" s="32"/>
      <c r="P42" s="32"/>
      <c r="Q42" s="32"/>
      <c r="R42" s="32"/>
    </row>
    <row r="43" spans="1:18" ht="30.1" customHeight="1" x14ac:dyDescent="0.3">
      <c r="A43" s="207">
        <v>24</v>
      </c>
      <c r="B43" s="9"/>
      <c r="C43" s="103"/>
      <c r="D43" s="10"/>
      <c r="E43" s="10"/>
      <c r="F43" s="10"/>
      <c r="G43" s="10"/>
      <c r="H43" s="30"/>
      <c r="I43" s="10"/>
      <c r="J43" s="159"/>
      <c r="K43" s="92"/>
      <c r="L43" s="65" t="str">
        <f t="shared" si="3"/>
        <v/>
      </c>
      <c r="M43" s="64">
        <f t="shared" si="4"/>
        <v>1</v>
      </c>
      <c r="N43" s="66">
        <f t="shared" si="5"/>
        <v>0</v>
      </c>
      <c r="O43" s="32"/>
      <c r="P43" s="32"/>
      <c r="Q43" s="32"/>
      <c r="R43" s="32"/>
    </row>
    <row r="44" spans="1:18" ht="30.1" customHeight="1" x14ac:dyDescent="0.3">
      <c r="A44" s="207">
        <v>25</v>
      </c>
      <c r="B44" s="9"/>
      <c r="C44" s="103"/>
      <c r="D44" s="10"/>
      <c r="E44" s="10"/>
      <c r="F44" s="10"/>
      <c r="G44" s="10"/>
      <c r="H44" s="30"/>
      <c r="I44" s="10"/>
      <c r="J44" s="159"/>
      <c r="K44" s="92"/>
      <c r="L44" s="65" t="str">
        <f t="shared" si="3"/>
        <v/>
      </c>
      <c r="M44" s="64">
        <f t="shared" si="4"/>
        <v>1</v>
      </c>
      <c r="N44" s="66">
        <f t="shared" si="5"/>
        <v>0</v>
      </c>
      <c r="O44" s="32"/>
      <c r="P44" s="32"/>
      <c r="Q44" s="32"/>
      <c r="R44" s="32"/>
    </row>
    <row r="45" spans="1:18" ht="30.1" customHeight="1" x14ac:dyDescent="0.3">
      <c r="A45" s="207">
        <v>26</v>
      </c>
      <c r="B45" s="9"/>
      <c r="C45" s="103"/>
      <c r="D45" s="10"/>
      <c r="E45" s="10"/>
      <c r="F45" s="10"/>
      <c r="G45" s="10"/>
      <c r="H45" s="30"/>
      <c r="I45" s="10"/>
      <c r="J45" s="159"/>
      <c r="K45" s="92"/>
      <c r="L45" s="65" t="str">
        <f t="shared" si="3"/>
        <v/>
      </c>
      <c r="M45" s="64">
        <f t="shared" si="4"/>
        <v>1</v>
      </c>
      <c r="N45" s="66">
        <f t="shared" si="5"/>
        <v>0</v>
      </c>
      <c r="O45" s="32"/>
      <c r="P45" s="32"/>
      <c r="Q45" s="32"/>
      <c r="R45" s="32"/>
    </row>
    <row r="46" spans="1:18" ht="30.1" customHeight="1" x14ac:dyDescent="0.3">
      <c r="A46" s="207">
        <v>27</v>
      </c>
      <c r="B46" s="9"/>
      <c r="C46" s="103"/>
      <c r="D46" s="10"/>
      <c r="E46" s="10"/>
      <c r="F46" s="10"/>
      <c r="G46" s="10"/>
      <c r="H46" s="30"/>
      <c r="I46" s="10"/>
      <c r="J46" s="159"/>
      <c r="K46" s="92"/>
      <c r="L46" s="65" t="str">
        <f t="shared" si="3"/>
        <v/>
      </c>
      <c r="M46" s="64">
        <f t="shared" si="4"/>
        <v>1</v>
      </c>
      <c r="N46" s="66">
        <f t="shared" si="5"/>
        <v>0</v>
      </c>
      <c r="O46" s="32"/>
      <c r="P46" s="32"/>
      <c r="Q46" s="32"/>
      <c r="R46" s="32"/>
    </row>
    <row r="47" spans="1:18" ht="30.1" customHeight="1" x14ac:dyDescent="0.3">
      <c r="A47" s="207">
        <v>28</v>
      </c>
      <c r="B47" s="9"/>
      <c r="C47" s="103"/>
      <c r="D47" s="10"/>
      <c r="E47" s="10"/>
      <c r="F47" s="10"/>
      <c r="G47" s="10"/>
      <c r="H47" s="30"/>
      <c r="I47" s="10"/>
      <c r="J47" s="159"/>
      <c r="K47" s="92"/>
      <c r="L47" s="65" t="str">
        <f t="shared" si="3"/>
        <v/>
      </c>
      <c r="M47" s="64">
        <f t="shared" si="4"/>
        <v>1</v>
      </c>
      <c r="N47" s="66">
        <f t="shared" si="5"/>
        <v>0</v>
      </c>
      <c r="O47" s="32"/>
      <c r="P47" s="32"/>
      <c r="Q47" s="32"/>
      <c r="R47" s="32"/>
    </row>
    <row r="48" spans="1:18" ht="30.1" customHeight="1" x14ac:dyDescent="0.3">
      <c r="A48" s="207">
        <v>29</v>
      </c>
      <c r="B48" s="9"/>
      <c r="C48" s="103"/>
      <c r="D48" s="10"/>
      <c r="E48" s="10"/>
      <c r="F48" s="10"/>
      <c r="G48" s="10"/>
      <c r="H48" s="30"/>
      <c r="I48" s="10"/>
      <c r="J48" s="159"/>
      <c r="K48" s="92"/>
      <c r="L48" s="65" t="str">
        <f t="shared" si="3"/>
        <v/>
      </c>
      <c r="M48" s="64">
        <f t="shared" si="4"/>
        <v>1</v>
      </c>
      <c r="N48" s="66">
        <f t="shared" si="5"/>
        <v>0</v>
      </c>
      <c r="O48" s="32"/>
      <c r="P48" s="32"/>
      <c r="Q48" s="32"/>
      <c r="R48" s="32"/>
    </row>
    <row r="49" spans="1:18" ht="30.1" customHeight="1" thickBot="1" x14ac:dyDescent="0.35">
      <c r="A49" s="208">
        <v>30</v>
      </c>
      <c r="B49" s="12"/>
      <c r="C49" s="104"/>
      <c r="D49" s="13"/>
      <c r="E49" s="13"/>
      <c r="F49" s="13"/>
      <c r="G49" s="13"/>
      <c r="H49" s="31"/>
      <c r="I49" s="13"/>
      <c r="J49" s="160"/>
      <c r="K49" s="93"/>
      <c r="L49" s="65" t="str">
        <f t="shared" si="3"/>
        <v/>
      </c>
      <c r="M49" s="64">
        <f t="shared" si="4"/>
        <v>1</v>
      </c>
      <c r="N49" s="66">
        <f t="shared" si="5"/>
        <v>0</v>
      </c>
      <c r="O49" s="67">
        <f>IF(COUNTA(H35:K49)&gt;0,1,0)</f>
        <v>0</v>
      </c>
      <c r="P49" s="32"/>
      <c r="Q49" s="32"/>
      <c r="R49" s="32"/>
    </row>
    <row r="50" spans="1:18" ht="30.1" customHeight="1" thickBot="1" x14ac:dyDescent="0.35">
      <c r="A50" s="319" t="s">
        <v>124</v>
      </c>
      <c r="B50" s="319"/>
      <c r="C50" s="319"/>
      <c r="D50" s="319"/>
      <c r="E50" s="319"/>
      <c r="F50" s="319"/>
      <c r="G50" s="319"/>
      <c r="H50" s="320"/>
      <c r="I50" s="199" t="s">
        <v>26</v>
      </c>
      <c r="J50" s="96">
        <f>SUM(J35:J49)+J23</f>
        <v>0</v>
      </c>
      <c r="K50" s="96">
        <f>SUM(K35:K49)+K23</f>
        <v>0</v>
      </c>
      <c r="L50" s="133"/>
      <c r="M50" s="28"/>
      <c r="N50" s="32"/>
      <c r="O50" s="32"/>
      <c r="P50" s="32"/>
      <c r="Q50" s="32"/>
      <c r="R50" s="32"/>
    </row>
    <row r="51" spans="1:18" ht="30.1" customHeight="1" x14ac:dyDescent="0.3">
      <c r="A51" s="67" t="s">
        <v>83</v>
      </c>
      <c r="B51" s="32"/>
      <c r="C51" s="135"/>
      <c r="D51" s="32"/>
      <c r="E51" s="32"/>
      <c r="F51" s="32"/>
      <c r="G51" s="32"/>
      <c r="H51" s="134"/>
      <c r="I51" s="32"/>
      <c r="J51" s="32"/>
      <c r="K51" s="32"/>
      <c r="L51" s="133"/>
      <c r="M51" s="28"/>
      <c r="N51" s="32"/>
      <c r="O51" s="32"/>
      <c r="P51" s="32"/>
      <c r="Q51" s="32"/>
      <c r="R51" s="32"/>
    </row>
    <row r="52" spans="1:18" ht="30.1" customHeight="1" x14ac:dyDescent="0.3">
      <c r="A52" s="32"/>
      <c r="B52" s="32"/>
      <c r="C52" s="135"/>
      <c r="D52" s="32"/>
      <c r="E52" s="32"/>
      <c r="F52" s="32"/>
      <c r="G52" s="32"/>
      <c r="H52" s="134"/>
      <c r="I52" s="32"/>
      <c r="J52" s="32"/>
      <c r="K52" s="32"/>
      <c r="L52" s="33"/>
      <c r="M52" s="28"/>
      <c r="N52" s="32"/>
      <c r="O52" s="32"/>
      <c r="P52" s="32"/>
      <c r="Q52" s="32"/>
      <c r="R52" s="32"/>
    </row>
    <row r="53" spans="1:18" ht="30.1" customHeight="1" x14ac:dyDescent="0.35">
      <c r="A53" s="32"/>
      <c r="B53" s="230" t="s">
        <v>21</v>
      </c>
      <c r="C53" s="227">
        <f ca="1">IF(imzatarihi&gt;0,imzatarihi,"")</f>
        <v>45653</v>
      </c>
      <c r="D53" s="237" t="s">
        <v>23</v>
      </c>
      <c r="E53" s="228" t="str">
        <f>IF(kurulusyetkilisi&gt;0,kurulusyetkilisi,"")</f>
        <v/>
      </c>
      <c r="F53" s="67"/>
      <c r="G53" s="32"/>
      <c r="H53" s="134"/>
      <c r="I53" s="32"/>
      <c r="J53" s="32"/>
      <c r="K53" s="32"/>
      <c r="L53" s="33"/>
      <c r="M53" s="28"/>
      <c r="N53" s="32"/>
      <c r="O53" s="32"/>
      <c r="P53" s="32"/>
      <c r="Q53" s="32"/>
      <c r="R53" s="32"/>
    </row>
    <row r="54" spans="1:18" ht="30.1" customHeight="1" x14ac:dyDescent="0.35">
      <c r="A54" s="32"/>
      <c r="B54" s="229"/>
      <c r="C54" s="231"/>
      <c r="D54" s="237" t="s">
        <v>24</v>
      </c>
      <c r="E54" s="231"/>
      <c r="F54" s="32"/>
      <c r="G54" s="32"/>
      <c r="H54" s="134"/>
      <c r="I54" s="32"/>
      <c r="J54" s="32"/>
      <c r="K54" s="32"/>
      <c r="L54" s="33"/>
      <c r="M54" s="28"/>
      <c r="N54" s="32"/>
      <c r="O54" s="32"/>
      <c r="P54" s="32"/>
      <c r="Q54" s="32"/>
      <c r="R54" s="32"/>
    </row>
    <row r="55" spans="1:18" ht="30.1" customHeight="1" x14ac:dyDescent="0.3">
      <c r="A55" s="305" t="s">
        <v>63</v>
      </c>
      <c r="B55" s="305"/>
      <c r="C55" s="305"/>
      <c r="D55" s="305"/>
      <c r="E55" s="305"/>
      <c r="F55" s="305"/>
      <c r="G55" s="305"/>
      <c r="H55" s="305"/>
      <c r="I55" s="305"/>
      <c r="J55" s="305"/>
      <c r="K55" s="305"/>
      <c r="L55" s="39"/>
      <c r="M55" s="40"/>
      <c r="N55" s="32"/>
      <c r="O55" s="32"/>
      <c r="P55" s="32"/>
      <c r="Q55" s="32"/>
      <c r="R55" s="32"/>
    </row>
    <row r="56" spans="1:18" ht="30.1" customHeight="1" x14ac:dyDescent="0.3">
      <c r="A56" s="308" t="str">
        <f>IF(YilDonem&lt;&gt;"",CONCATENATE(YilDonem,". döneme aittir."),"")</f>
        <v/>
      </c>
      <c r="B56" s="308"/>
      <c r="C56" s="308"/>
      <c r="D56" s="308"/>
      <c r="E56" s="308"/>
      <c r="F56" s="308"/>
      <c r="G56" s="308"/>
      <c r="H56" s="308"/>
      <c r="I56" s="308"/>
      <c r="J56" s="308"/>
      <c r="K56" s="308"/>
      <c r="L56" s="131"/>
      <c r="M56" s="40"/>
      <c r="N56" s="132"/>
      <c r="O56" s="32"/>
      <c r="P56" s="32"/>
      <c r="Q56" s="32"/>
      <c r="R56" s="32"/>
    </row>
    <row r="57" spans="1:18" ht="30.1" customHeight="1" thickBot="1" x14ac:dyDescent="0.35">
      <c r="A57" s="323" t="s">
        <v>67</v>
      </c>
      <c r="B57" s="323"/>
      <c r="C57" s="323"/>
      <c r="D57" s="323"/>
      <c r="E57" s="323"/>
      <c r="F57" s="323"/>
      <c r="G57" s="323"/>
      <c r="H57" s="323"/>
      <c r="I57" s="323"/>
      <c r="J57" s="323"/>
      <c r="K57" s="323"/>
      <c r="L57" s="131"/>
      <c r="M57" s="40"/>
      <c r="N57" s="132"/>
      <c r="O57" s="32"/>
      <c r="P57" s="32"/>
      <c r="Q57" s="32"/>
      <c r="R57" s="32"/>
    </row>
    <row r="58" spans="1:18" ht="30.1" customHeight="1" thickBot="1" x14ac:dyDescent="0.35">
      <c r="A58" s="306" t="s">
        <v>1</v>
      </c>
      <c r="B58" s="307"/>
      <c r="C58" s="306" t="str">
        <f>IF(ProjeNo&gt;0,ProjeNo,"")</f>
        <v/>
      </c>
      <c r="D58" s="314"/>
      <c r="E58" s="314"/>
      <c r="F58" s="314"/>
      <c r="G58" s="314"/>
      <c r="H58" s="314"/>
      <c r="I58" s="314"/>
      <c r="J58" s="314"/>
      <c r="K58" s="307"/>
      <c r="L58" s="33"/>
      <c r="M58" s="28"/>
      <c r="N58" s="32"/>
      <c r="O58" s="32"/>
      <c r="P58" s="32"/>
      <c r="Q58" s="32"/>
      <c r="R58" s="32"/>
    </row>
    <row r="59" spans="1:18" ht="30.1" customHeight="1" thickBot="1" x14ac:dyDescent="0.35">
      <c r="A59" s="311" t="s">
        <v>7</v>
      </c>
      <c r="B59" s="312"/>
      <c r="C59" s="315" t="str">
        <f>IF(ProjeAdi&gt;0,ProjeAdi,"")</f>
        <v/>
      </c>
      <c r="D59" s="316"/>
      <c r="E59" s="316"/>
      <c r="F59" s="316"/>
      <c r="G59" s="316"/>
      <c r="H59" s="316"/>
      <c r="I59" s="316"/>
      <c r="J59" s="316"/>
      <c r="K59" s="317"/>
      <c r="L59" s="33"/>
      <c r="M59" s="28"/>
      <c r="N59" s="32"/>
      <c r="O59" s="32"/>
      <c r="P59" s="32"/>
      <c r="Q59" s="32"/>
      <c r="R59" s="32"/>
    </row>
    <row r="60" spans="1:18" ht="30.1" customHeight="1" thickBot="1" x14ac:dyDescent="0.35">
      <c r="A60" s="309" t="s">
        <v>5</v>
      </c>
      <c r="B60" s="309" t="s">
        <v>64</v>
      </c>
      <c r="C60" s="309" t="s">
        <v>102</v>
      </c>
      <c r="D60" s="309" t="s">
        <v>65</v>
      </c>
      <c r="E60" s="309" t="s">
        <v>62</v>
      </c>
      <c r="F60" s="309" t="s">
        <v>60</v>
      </c>
      <c r="G60" s="309" t="s">
        <v>61</v>
      </c>
      <c r="H60" s="321" t="s">
        <v>49</v>
      </c>
      <c r="I60" s="309" t="s">
        <v>50</v>
      </c>
      <c r="J60" s="204" t="s">
        <v>51</v>
      </c>
      <c r="K60" s="204" t="s">
        <v>51</v>
      </c>
      <c r="L60" s="33"/>
      <c r="M60" s="28"/>
      <c r="N60" s="32"/>
      <c r="O60" s="32"/>
      <c r="P60" s="32"/>
      <c r="Q60" s="32"/>
      <c r="R60" s="32"/>
    </row>
    <row r="61" spans="1:18" ht="30.1" customHeight="1" thickBot="1" x14ac:dyDescent="0.35">
      <c r="A61" s="310"/>
      <c r="B61" s="310"/>
      <c r="C61" s="318"/>
      <c r="D61" s="310"/>
      <c r="E61" s="310"/>
      <c r="F61" s="310"/>
      <c r="G61" s="310"/>
      <c r="H61" s="322"/>
      <c r="I61" s="310"/>
      <c r="J61" s="204" t="s">
        <v>139</v>
      </c>
      <c r="K61" s="204" t="s">
        <v>54</v>
      </c>
      <c r="L61" s="33"/>
      <c r="M61" s="28"/>
      <c r="N61" s="32"/>
      <c r="O61" s="32"/>
      <c r="P61" s="32"/>
      <c r="Q61" s="32"/>
      <c r="R61" s="32"/>
    </row>
    <row r="62" spans="1:18" ht="30.1" customHeight="1" x14ac:dyDescent="0.3">
      <c r="A62" s="200">
        <v>31</v>
      </c>
      <c r="B62" s="19"/>
      <c r="C62" s="105"/>
      <c r="D62" s="20"/>
      <c r="E62" s="20"/>
      <c r="F62" s="20"/>
      <c r="G62" s="20"/>
      <c r="H62" s="21"/>
      <c r="I62" s="20"/>
      <c r="J62" s="182"/>
      <c r="K62" s="178"/>
      <c r="L62" s="65" t="str">
        <f t="shared" ref="L62:L76" si="6">IF(AND(COUNTA(B62:G62)&gt;0,M62=1),"Belge Tarihi ve Belge Numarası doldurulduktan sonra Ödenen Tutarlar doldurulabilir.","")</f>
        <v/>
      </c>
      <c r="M62" s="64">
        <f>IF(COUNTA(H62:I62)=2,0,1)</f>
        <v>1</v>
      </c>
      <c r="N62" s="66">
        <f>IF(M62=1,0,100000000)</f>
        <v>0</v>
      </c>
      <c r="O62" s="32"/>
      <c r="P62" s="32"/>
      <c r="Q62" s="32"/>
      <c r="R62" s="32"/>
    </row>
    <row r="63" spans="1:18" ht="30.1" customHeight="1" x14ac:dyDescent="0.3">
      <c r="A63" s="201">
        <v>32</v>
      </c>
      <c r="B63" s="6"/>
      <c r="C63" s="121"/>
      <c r="D63" s="7"/>
      <c r="E63" s="7"/>
      <c r="F63" s="7"/>
      <c r="G63" s="7"/>
      <c r="H63" s="8"/>
      <c r="I63" s="7"/>
      <c r="J63" s="158"/>
      <c r="K63" s="90"/>
      <c r="L63" s="65" t="str">
        <f t="shared" si="6"/>
        <v/>
      </c>
      <c r="M63" s="64">
        <f t="shared" ref="M63:M76" si="7">IF(COUNTA(H63:I63)=2,0,1)</f>
        <v>1</v>
      </c>
      <c r="N63" s="66">
        <f t="shared" ref="N63:N76" si="8">IF(M63=1,0,100000000)</f>
        <v>0</v>
      </c>
      <c r="O63" s="32"/>
      <c r="P63" s="32"/>
      <c r="Q63" s="32"/>
      <c r="R63" s="32"/>
    </row>
    <row r="64" spans="1:18" ht="30.1" customHeight="1" x14ac:dyDescent="0.3">
      <c r="A64" s="201">
        <v>33</v>
      </c>
      <c r="B64" s="6"/>
      <c r="C64" s="121"/>
      <c r="D64" s="7"/>
      <c r="E64" s="7"/>
      <c r="F64" s="7"/>
      <c r="G64" s="7"/>
      <c r="H64" s="8"/>
      <c r="I64" s="7"/>
      <c r="J64" s="158"/>
      <c r="K64" s="90"/>
      <c r="L64" s="65" t="str">
        <f t="shared" si="6"/>
        <v/>
      </c>
      <c r="M64" s="64">
        <f t="shared" si="7"/>
        <v>1</v>
      </c>
      <c r="N64" s="66">
        <f t="shared" si="8"/>
        <v>0</v>
      </c>
      <c r="O64" s="32"/>
      <c r="P64" s="32"/>
      <c r="Q64" s="32"/>
      <c r="R64" s="32"/>
    </row>
    <row r="65" spans="1:18" ht="30.1" customHeight="1" x14ac:dyDescent="0.3">
      <c r="A65" s="201">
        <v>34</v>
      </c>
      <c r="B65" s="6"/>
      <c r="C65" s="121"/>
      <c r="D65" s="7"/>
      <c r="E65" s="7"/>
      <c r="F65" s="7"/>
      <c r="G65" s="7"/>
      <c r="H65" s="8"/>
      <c r="I65" s="7"/>
      <c r="J65" s="158"/>
      <c r="K65" s="90"/>
      <c r="L65" s="65" t="str">
        <f t="shared" si="6"/>
        <v/>
      </c>
      <c r="M65" s="64">
        <f t="shared" si="7"/>
        <v>1</v>
      </c>
      <c r="N65" s="66">
        <f t="shared" si="8"/>
        <v>0</v>
      </c>
      <c r="O65" s="32"/>
      <c r="P65" s="32"/>
      <c r="Q65" s="32"/>
      <c r="R65" s="32"/>
    </row>
    <row r="66" spans="1:18" ht="30.1" customHeight="1" x14ac:dyDescent="0.3">
      <c r="A66" s="201">
        <v>35</v>
      </c>
      <c r="B66" s="6"/>
      <c r="C66" s="121"/>
      <c r="D66" s="7"/>
      <c r="E66" s="7"/>
      <c r="F66" s="7"/>
      <c r="G66" s="7"/>
      <c r="H66" s="8"/>
      <c r="I66" s="7"/>
      <c r="J66" s="158"/>
      <c r="K66" s="90"/>
      <c r="L66" s="65" t="str">
        <f t="shared" si="6"/>
        <v/>
      </c>
      <c r="M66" s="64">
        <f t="shared" si="7"/>
        <v>1</v>
      </c>
      <c r="N66" s="66">
        <f t="shared" si="8"/>
        <v>0</v>
      </c>
      <c r="O66" s="130"/>
      <c r="P66" s="130"/>
      <c r="Q66" s="32"/>
      <c r="R66" s="32"/>
    </row>
    <row r="67" spans="1:18" ht="30.1" customHeight="1" x14ac:dyDescent="0.3">
      <c r="A67" s="201">
        <v>36</v>
      </c>
      <c r="B67" s="6"/>
      <c r="C67" s="121"/>
      <c r="D67" s="7"/>
      <c r="E67" s="7"/>
      <c r="F67" s="7"/>
      <c r="G67" s="7"/>
      <c r="H67" s="8"/>
      <c r="I67" s="7"/>
      <c r="J67" s="158"/>
      <c r="K67" s="90"/>
      <c r="L67" s="65" t="str">
        <f t="shared" si="6"/>
        <v/>
      </c>
      <c r="M67" s="64">
        <f t="shared" si="7"/>
        <v>1</v>
      </c>
      <c r="N67" s="66">
        <f t="shared" si="8"/>
        <v>0</v>
      </c>
      <c r="O67" s="32"/>
      <c r="P67" s="32"/>
      <c r="Q67" s="32"/>
      <c r="R67" s="32"/>
    </row>
    <row r="68" spans="1:18" ht="30.1" customHeight="1" x14ac:dyDescent="0.3">
      <c r="A68" s="201">
        <v>37</v>
      </c>
      <c r="B68" s="9"/>
      <c r="C68" s="103"/>
      <c r="D68" s="10"/>
      <c r="E68" s="10"/>
      <c r="F68" s="10"/>
      <c r="G68" s="10"/>
      <c r="H68" s="30"/>
      <c r="I68" s="10"/>
      <c r="J68" s="159"/>
      <c r="K68" s="92"/>
      <c r="L68" s="65" t="str">
        <f t="shared" si="6"/>
        <v/>
      </c>
      <c r="M68" s="64">
        <f t="shared" si="7"/>
        <v>1</v>
      </c>
      <c r="N68" s="66">
        <f t="shared" si="8"/>
        <v>0</v>
      </c>
      <c r="O68" s="32"/>
      <c r="P68" s="32"/>
      <c r="Q68" s="32"/>
      <c r="R68" s="32"/>
    </row>
    <row r="69" spans="1:18" ht="30.1" customHeight="1" x14ac:dyDescent="0.3">
      <c r="A69" s="207">
        <v>38</v>
      </c>
      <c r="B69" s="9"/>
      <c r="C69" s="103"/>
      <c r="D69" s="10"/>
      <c r="E69" s="10"/>
      <c r="F69" s="10"/>
      <c r="G69" s="10"/>
      <c r="H69" s="30"/>
      <c r="I69" s="10"/>
      <c r="J69" s="159"/>
      <c r="K69" s="92"/>
      <c r="L69" s="65" t="str">
        <f t="shared" si="6"/>
        <v/>
      </c>
      <c r="M69" s="64">
        <f t="shared" si="7"/>
        <v>1</v>
      </c>
      <c r="N69" s="66">
        <f t="shared" si="8"/>
        <v>0</v>
      </c>
      <c r="O69" s="32"/>
      <c r="P69" s="32"/>
      <c r="Q69" s="32"/>
      <c r="R69" s="32"/>
    </row>
    <row r="70" spans="1:18" ht="30.1" customHeight="1" x14ac:dyDescent="0.3">
      <c r="A70" s="207">
        <v>39</v>
      </c>
      <c r="B70" s="9"/>
      <c r="C70" s="103"/>
      <c r="D70" s="10"/>
      <c r="E70" s="10"/>
      <c r="F70" s="10"/>
      <c r="G70" s="10"/>
      <c r="H70" s="30"/>
      <c r="I70" s="10"/>
      <c r="J70" s="159"/>
      <c r="K70" s="92"/>
      <c r="L70" s="65" t="str">
        <f t="shared" si="6"/>
        <v/>
      </c>
      <c r="M70" s="64">
        <f t="shared" si="7"/>
        <v>1</v>
      </c>
      <c r="N70" s="66">
        <f t="shared" si="8"/>
        <v>0</v>
      </c>
      <c r="O70" s="32"/>
      <c r="P70" s="32"/>
      <c r="Q70" s="32"/>
      <c r="R70" s="32"/>
    </row>
    <row r="71" spans="1:18" ht="30.1" customHeight="1" x14ac:dyDescent="0.3">
      <c r="A71" s="207">
        <v>40</v>
      </c>
      <c r="B71" s="9"/>
      <c r="C71" s="103"/>
      <c r="D71" s="10"/>
      <c r="E71" s="10"/>
      <c r="F71" s="10"/>
      <c r="G71" s="10"/>
      <c r="H71" s="30"/>
      <c r="I71" s="10"/>
      <c r="J71" s="159"/>
      <c r="K71" s="92"/>
      <c r="L71" s="65" t="str">
        <f t="shared" si="6"/>
        <v/>
      </c>
      <c r="M71" s="64">
        <f t="shared" si="7"/>
        <v>1</v>
      </c>
      <c r="N71" s="66">
        <f t="shared" si="8"/>
        <v>0</v>
      </c>
      <c r="O71" s="32"/>
      <c r="P71" s="32"/>
      <c r="Q71" s="32"/>
      <c r="R71" s="32"/>
    </row>
    <row r="72" spans="1:18" ht="30.1" customHeight="1" x14ac:dyDescent="0.3">
      <c r="A72" s="207">
        <v>41</v>
      </c>
      <c r="B72" s="9"/>
      <c r="C72" s="103"/>
      <c r="D72" s="10"/>
      <c r="E72" s="10"/>
      <c r="F72" s="10"/>
      <c r="G72" s="10"/>
      <c r="H72" s="30"/>
      <c r="I72" s="10"/>
      <c r="J72" s="159"/>
      <c r="K72" s="92"/>
      <c r="L72" s="65" t="str">
        <f t="shared" si="6"/>
        <v/>
      </c>
      <c r="M72" s="64">
        <f t="shared" si="7"/>
        <v>1</v>
      </c>
      <c r="N72" s="66">
        <f t="shared" si="8"/>
        <v>0</v>
      </c>
      <c r="O72" s="32"/>
      <c r="P72" s="32"/>
      <c r="Q72" s="32"/>
      <c r="R72" s="32"/>
    </row>
    <row r="73" spans="1:18" ht="30.1" customHeight="1" x14ac:dyDescent="0.3">
      <c r="A73" s="207">
        <v>42</v>
      </c>
      <c r="B73" s="9"/>
      <c r="C73" s="103"/>
      <c r="D73" s="10"/>
      <c r="E73" s="10"/>
      <c r="F73" s="10"/>
      <c r="G73" s="10"/>
      <c r="H73" s="30"/>
      <c r="I73" s="10"/>
      <c r="J73" s="159"/>
      <c r="K73" s="92"/>
      <c r="L73" s="65" t="str">
        <f t="shared" si="6"/>
        <v/>
      </c>
      <c r="M73" s="64">
        <f t="shared" si="7"/>
        <v>1</v>
      </c>
      <c r="N73" s="66">
        <f t="shared" si="8"/>
        <v>0</v>
      </c>
      <c r="O73" s="32"/>
      <c r="P73" s="32"/>
      <c r="Q73" s="32"/>
      <c r="R73" s="32"/>
    </row>
    <row r="74" spans="1:18" ht="30.1" customHeight="1" x14ac:dyDescent="0.3">
      <c r="A74" s="207">
        <v>43</v>
      </c>
      <c r="B74" s="9"/>
      <c r="C74" s="103"/>
      <c r="D74" s="10"/>
      <c r="E74" s="10"/>
      <c r="F74" s="10"/>
      <c r="G74" s="10"/>
      <c r="H74" s="30"/>
      <c r="I74" s="10"/>
      <c r="J74" s="159"/>
      <c r="K74" s="92"/>
      <c r="L74" s="65" t="str">
        <f t="shared" si="6"/>
        <v/>
      </c>
      <c r="M74" s="64">
        <f t="shared" si="7"/>
        <v>1</v>
      </c>
      <c r="N74" s="66">
        <f t="shared" si="8"/>
        <v>0</v>
      </c>
      <c r="O74" s="32"/>
      <c r="P74" s="32"/>
      <c r="Q74" s="32"/>
      <c r="R74" s="32"/>
    </row>
    <row r="75" spans="1:18" ht="30.1" customHeight="1" x14ac:dyDescent="0.3">
      <c r="A75" s="207">
        <v>44</v>
      </c>
      <c r="B75" s="9"/>
      <c r="C75" s="103"/>
      <c r="D75" s="10"/>
      <c r="E75" s="10"/>
      <c r="F75" s="10"/>
      <c r="G75" s="10"/>
      <c r="H75" s="30"/>
      <c r="I75" s="10"/>
      <c r="J75" s="159"/>
      <c r="K75" s="92"/>
      <c r="L75" s="65" t="str">
        <f t="shared" si="6"/>
        <v/>
      </c>
      <c r="M75" s="64">
        <f t="shared" si="7"/>
        <v>1</v>
      </c>
      <c r="N75" s="66">
        <f t="shared" si="8"/>
        <v>0</v>
      </c>
      <c r="O75" s="32"/>
      <c r="P75" s="32"/>
      <c r="Q75" s="32"/>
      <c r="R75" s="32"/>
    </row>
    <row r="76" spans="1:18" ht="30.1" customHeight="1" thickBot="1" x14ac:dyDescent="0.35">
      <c r="A76" s="208">
        <v>45</v>
      </c>
      <c r="B76" s="12"/>
      <c r="C76" s="104"/>
      <c r="D76" s="13"/>
      <c r="E76" s="13"/>
      <c r="F76" s="13"/>
      <c r="G76" s="13"/>
      <c r="H76" s="31"/>
      <c r="I76" s="13"/>
      <c r="J76" s="160"/>
      <c r="K76" s="93"/>
      <c r="L76" s="65" t="str">
        <f t="shared" si="6"/>
        <v/>
      </c>
      <c r="M76" s="64">
        <f t="shared" si="7"/>
        <v>1</v>
      </c>
      <c r="N76" s="66">
        <f t="shared" si="8"/>
        <v>0</v>
      </c>
      <c r="O76" s="67">
        <f>IF(COUNTA(H62:K76)&gt;0,1,0)</f>
        <v>0</v>
      </c>
      <c r="P76" s="32"/>
      <c r="Q76" s="32"/>
      <c r="R76" s="32"/>
    </row>
    <row r="77" spans="1:18" ht="30.1" customHeight="1" thickBot="1" x14ac:dyDescent="0.35">
      <c r="A77" s="319" t="s">
        <v>124</v>
      </c>
      <c r="B77" s="319"/>
      <c r="C77" s="319"/>
      <c r="D77" s="319"/>
      <c r="E77" s="319"/>
      <c r="F77" s="319"/>
      <c r="G77" s="319"/>
      <c r="H77" s="320"/>
      <c r="I77" s="199" t="s">
        <v>26</v>
      </c>
      <c r="J77" s="96">
        <f>SUM(J62:J76)+J50</f>
        <v>0</v>
      </c>
      <c r="K77" s="96">
        <f>SUM(K62:K76)+K50</f>
        <v>0</v>
      </c>
      <c r="L77" s="133"/>
      <c r="M77" s="28"/>
      <c r="N77" s="32"/>
      <c r="O77" s="32"/>
      <c r="P77" s="32"/>
      <c r="Q77" s="32"/>
      <c r="R77" s="32"/>
    </row>
    <row r="78" spans="1:18" ht="30.1" customHeight="1" x14ac:dyDescent="0.3">
      <c r="A78" s="67" t="s">
        <v>83</v>
      </c>
      <c r="B78" s="32"/>
      <c r="C78" s="135"/>
      <c r="D78" s="32"/>
      <c r="E78" s="32"/>
      <c r="F78" s="32"/>
      <c r="G78" s="32"/>
      <c r="H78" s="134"/>
      <c r="I78" s="32"/>
      <c r="J78" s="32"/>
      <c r="K78" s="32"/>
      <c r="L78" s="133"/>
      <c r="M78" s="28"/>
      <c r="N78" s="32"/>
      <c r="O78" s="32"/>
      <c r="P78" s="32"/>
      <c r="Q78" s="32"/>
      <c r="R78" s="32"/>
    </row>
    <row r="79" spans="1:18" ht="30.1" customHeight="1" x14ac:dyDescent="0.3">
      <c r="A79" s="32"/>
      <c r="B79" s="32"/>
      <c r="C79" s="135"/>
      <c r="D79" s="32"/>
      <c r="E79" s="32"/>
      <c r="F79" s="32"/>
      <c r="G79" s="32"/>
      <c r="H79" s="134"/>
      <c r="I79" s="32"/>
      <c r="J79" s="32"/>
      <c r="K79" s="32"/>
      <c r="L79" s="33"/>
      <c r="M79" s="28"/>
      <c r="N79" s="32"/>
      <c r="O79" s="32"/>
      <c r="P79" s="32"/>
      <c r="Q79" s="32"/>
      <c r="R79" s="32"/>
    </row>
    <row r="80" spans="1:18" ht="30.1" customHeight="1" x14ac:dyDescent="0.35">
      <c r="A80" s="32"/>
      <c r="B80" s="230" t="s">
        <v>21</v>
      </c>
      <c r="C80" s="227">
        <f ca="1">IF(imzatarihi&gt;0,imzatarihi,"")</f>
        <v>45653</v>
      </c>
      <c r="D80" s="237" t="s">
        <v>23</v>
      </c>
      <c r="E80" s="228" t="str">
        <f>IF(kurulusyetkilisi&gt;0,kurulusyetkilisi,"")</f>
        <v/>
      </c>
      <c r="F80" s="67"/>
      <c r="G80" s="32"/>
      <c r="H80" s="134"/>
      <c r="I80" s="32"/>
      <c r="J80" s="32"/>
      <c r="K80" s="32"/>
      <c r="L80" s="33"/>
      <c r="M80" s="28"/>
      <c r="N80" s="32"/>
      <c r="O80" s="32"/>
      <c r="P80" s="32"/>
      <c r="Q80" s="32"/>
      <c r="R80" s="32"/>
    </row>
    <row r="81" spans="1:18" ht="30.1" customHeight="1" x14ac:dyDescent="0.35">
      <c r="A81" s="32"/>
      <c r="B81" s="229"/>
      <c r="C81" s="231"/>
      <c r="D81" s="237" t="s">
        <v>24</v>
      </c>
      <c r="E81" s="231"/>
      <c r="F81" s="32"/>
      <c r="G81" s="32"/>
      <c r="H81" s="134"/>
      <c r="I81" s="32"/>
      <c r="J81" s="32"/>
      <c r="K81" s="32"/>
      <c r="L81" s="33"/>
      <c r="M81" s="28"/>
      <c r="N81" s="32"/>
      <c r="O81" s="32"/>
      <c r="P81" s="32"/>
      <c r="Q81" s="32"/>
      <c r="R81" s="32"/>
    </row>
    <row r="82" spans="1:18" ht="30.1" customHeight="1" x14ac:dyDescent="0.3">
      <c r="A82" s="305" t="s">
        <v>63</v>
      </c>
      <c r="B82" s="305"/>
      <c r="C82" s="305"/>
      <c r="D82" s="305"/>
      <c r="E82" s="305"/>
      <c r="F82" s="305"/>
      <c r="G82" s="305"/>
      <c r="H82" s="305"/>
      <c r="I82" s="305"/>
      <c r="J82" s="305"/>
      <c r="K82" s="305"/>
      <c r="L82" s="39"/>
      <c r="M82" s="40"/>
      <c r="N82" s="32"/>
      <c r="O82" s="32"/>
      <c r="P82" s="32"/>
      <c r="Q82" s="32"/>
      <c r="R82" s="32"/>
    </row>
    <row r="83" spans="1:18" ht="30.1" customHeight="1" x14ac:dyDescent="0.3">
      <c r="A83" s="308" t="str">
        <f>IF(YilDonem&lt;&gt;"",CONCATENATE(YilDonem,". döneme aittir."),"")</f>
        <v/>
      </c>
      <c r="B83" s="308"/>
      <c r="C83" s="308"/>
      <c r="D83" s="308"/>
      <c r="E83" s="308"/>
      <c r="F83" s="308"/>
      <c r="G83" s="308"/>
      <c r="H83" s="308"/>
      <c r="I83" s="308"/>
      <c r="J83" s="308"/>
      <c r="K83" s="308"/>
      <c r="L83" s="131"/>
      <c r="M83" s="40"/>
      <c r="N83" s="132"/>
      <c r="O83" s="32"/>
      <c r="P83" s="32"/>
      <c r="Q83" s="32"/>
      <c r="R83" s="32"/>
    </row>
    <row r="84" spans="1:18" ht="30.1" customHeight="1" thickBot="1" x14ac:dyDescent="0.35">
      <c r="A84" s="323" t="s">
        <v>67</v>
      </c>
      <c r="B84" s="323"/>
      <c r="C84" s="323"/>
      <c r="D84" s="323"/>
      <c r="E84" s="323"/>
      <c r="F84" s="323"/>
      <c r="G84" s="323"/>
      <c r="H84" s="323"/>
      <c r="I84" s="323"/>
      <c r="J84" s="323"/>
      <c r="K84" s="323"/>
      <c r="L84" s="131"/>
      <c r="M84" s="40"/>
      <c r="N84" s="132"/>
      <c r="O84" s="32"/>
      <c r="P84" s="32"/>
      <c r="Q84" s="32"/>
      <c r="R84" s="32"/>
    </row>
    <row r="85" spans="1:18" ht="30.1" customHeight="1" thickBot="1" x14ac:dyDescent="0.35">
      <c r="A85" s="306" t="s">
        <v>1</v>
      </c>
      <c r="B85" s="307"/>
      <c r="C85" s="306" t="str">
        <f>IF(ProjeNo&gt;0,ProjeNo,"")</f>
        <v/>
      </c>
      <c r="D85" s="314"/>
      <c r="E85" s="314"/>
      <c r="F85" s="314"/>
      <c r="G85" s="314"/>
      <c r="H85" s="314"/>
      <c r="I85" s="314"/>
      <c r="J85" s="314"/>
      <c r="K85" s="307"/>
      <c r="L85" s="33"/>
      <c r="M85" s="28"/>
      <c r="N85" s="32"/>
      <c r="O85" s="32"/>
      <c r="P85" s="32"/>
      <c r="Q85" s="32"/>
      <c r="R85" s="32"/>
    </row>
    <row r="86" spans="1:18" ht="30.1" customHeight="1" thickBot="1" x14ac:dyDescent="0.35">
      <c r="A86" s="311" t="s">
        <v>7</v>
      </c>
      <c r="B86" s="312"/>
      <c r="C86" s="315" t="str">
        <f>IF(ProjeAdi&gt;0,ProjeAdi,"")</f>
        <v/>
      </c>
      <c r="D86" s="316"/>
      <c r="E86" s="316"/>
      <c r="F86" s="316"/>
      <c r="G86" s="316"/>
      <c r="H86" s="316"/>
      <c r="I86" s="316"/>
      <c r="J86" s="316"/>
      <c r="K86" s="317"/>
      <c r="L86" s="33"/>
      <c r="M86" s="28"/>
      <c r="N86" s="32"/>
      <c r="O86" s="32"/>
      <c r="P86" s="32"/>
      <c r="Q86" s="32"/>
      <c r="R86" s="32"/>
    </row>
    <row r="87" spans="1:18" ht="30.1" customHeight="1" thickBot="1" x14ac:dyDescent="0.35">
      <c r="A87" s="309" t="s">
        <v>5</v>
      </c>
      <c r="B87" s="309" t="s">
        <v>64</v>
      </c>
      <c r="C87" s="309" t="s">
        <v>102</v>
      </c>
      <c r="D87" s="309" t="s">
        <v>65</v>
      </c>
      <c r="E87" s="309" t="s">
        <v>62</v>
      </c>
      <c r="F87" s="309" t="s">
        <v>60</v>
      </c>
      <c r="G87" s="309" t="s">
        <v>61</v>
      </c>
      <c r="H87" s="321" t="s">
        <v>49</v>
      </c>
      <c r="I87" s="309" t="s">
        <v>50</v>
      </c>
      <c r="J87" s="204" t="s">
        <v>51</v>
      </c>
      <c r="K87" s="204" t="s">
        <v>51</v>
      </c>
      <c r="L87" s="33"/>
      <c r="M87" s="28"/>
      <c r="N87" s="32"/>
      <c r="O87" s="32"/>
      <c r="P87" s="32"/>
      <c r="Q87" s="32"/>
      <c r="R87" s="32"/>
    </row>
    <row r="88" spans="1:18" ht="30.1" customHeight="1" thickBot="1" x14ac:dyDescent="0.35">
      <c r="A88" s="310"/>
      <c r="B88" s="310"/>
      <c r="C88" s="318"/>
      <c r="D88" s="310"/>
      <c r="E88" s="310"/>
      <c r="F88" s="310"/>
      <c r="G88" s="310"/>
      <c r="H88" s="322"/>
      <c r="I88" s="310"/>
      <c r="J88" s="204" t="s">
        <v>139</v>
      </c>
      <c r="K88" s="205" t="s">
        <v>54</v>
      </c>
      <c r="L88" s="33"/>
      <c r="M88" s="28"/>
      <c r="N88" s="32"/>
      <c r="O88" s="32"/>
      <c r="P88" s="32"/>
      <c r="Q88" s="32"/>
      <c r="R88" s="32"/>
    </row>
    <row r="89" spans="1:18" ht="30.1" customHeight="1" x14ac:dyDescent="0.3">
      <c r="A89" s="200">
        <v>46</v>
      </c>
      <c r="B89" s="19"/>
      <c r="C89" s="105"/>
      <c r="D89" s="20"/>
      <c r="E89" s="20"/>
      <c r="F89" s="20"/>
      <c r="G89" s="20"/>
      <c r="H89" s="21"/>
      <c r="I89" s="20"/>
      <c r="J89" s="182"/>
      <c r="K89" s="178"/>
      <c r="L89" s="65" t="str">
        <f t="shared" ref="L89:L103" si="9">IF(AND(COUNTA(B89:G89)&gt;0,M89=1),"Belge Tarihi ve Belge Numarası doldurulduktan sonra Ödenen Tutarlar doldurulabilir.","")</f>
        <v/>
      </c>
      <c r="M89" s="64">
        <f>IF(COUNTA(H89:I89)=2,0,1)</f>
        <v>1</v>
      </c>
      <c r="N89" s="66">
        <f>IF(M89=1,0,100000000)</f>
        <v>0</v>
      </c>
      <c r="O89" s="32"/>
      <c r="P89" s="32"/>
      <c r="Q89" s="32"/>
      <c r="R89" s="32"/>
    </row>
    <row r="90" spans="1:18" ht="30.1" customHeight="1" x14ac:dyDescent="0.3">
      <c r="A90" s="201">
        <v>47</v>
      </c>
      <c r="B90" s="6"/>
      <c r="C90" s="121"/>
      <c r="D90" s="7"/>
      <c r="E90" s="7"/>
      <c r="F90" s="7"/>
      <c r="G90" s="7"/>
      <c r="H90" s="8"/>
      <c r="I90" s="7"/>
      <c r="J90" s="158"/>
      <c r="K90" s="90"/>
      <c r="L90" s="65" t="str">
        <f t="shared" si="9"/>
        <v/>
      </c>
      <c r="M90" s="64">
        <f t="shared" ref="M90:M103" si="10">IF(COUNTA(H90:I90)=2,0,1)</f>
        <v>1</v>
      </c>
      <c r="N90" s="66">
        <f t="shared" ref="N90:N103" si="11">IF(M90=1,0,100000000)</f>
        <v>0</v>
      </c>
      <c r="O90" s="32"/>
      <c r="P90" s="32"/>
      <c r="Q90" s="32"/>
      <c r="R90" s="32"/>
    </row>
    <row r="91" spans="1:18" ht="30.1" customHeight="1" x14ac:dyDescent="0.3">
      <c r="A91" s="201">
        <v>48</v>
      </c>
      <c r="B91" s="6"/>
      <c r="C91" s="121"/>
      <c r="D91" s="7"/>
      <c r="E91" s="7"/>
      <c r="F91" s="7"/>
      <c r="G91" s="7"/>
      <c r="H91" s="8"/>
      <c r="I91" s="7"/>
      <c r="J91" s="158"/>
      <c r="K91" s="90"/>
      <c r="L91" s="65" t="str">
        <f t="shared" si="9"/>
        <v/>
      </c>
      <c r="M91" s="64">
        <f t="shared" si="10"/>
        <v>1</v>
      </c>
      <c r="N91" s="66">
        <f t="shared" si="11"/>
        <v>0</v>
      </c>
      <c r="O91" s="32"/>
      <c r="P91" s="32"/>
      <c r="Q91" s="32"/>
      <c r="R91" s="32"/>
    </row>
    <row r="92" spans="1:18" ht="30.1" customHeight="1" x14ac:dyDescent="0.3">
      <c r="A92" s="201">
        <v>49</v>
      </c>
      <c r="B92" s="6"/>
      <c r="C92" s="121"/>
      <c r="D92" s="7"/>
      <c r="E92" s="7"/>
      <c r="F92" s="7"/>
      <c r="G92" s="7"/>
      <c r="H92" s="8"/>
      <c r="I92" s="7"/>
      <c r="J92" s="158"/>
      <c r="K92" s="90"/>
      <c r="L92" s="65" t="str">
        <f t="shared" si="9"/>
        <v/>
      </c>
      <c r="M92" s="64">
        <f t="shared" si="10"/>
        <v>1</v>
      </c>
      <c r="N92" s="66">
        <f t="shared" si="11"/>
        <v>0</v>
      </c>
      <c r="O92" s="32"/>
      <c r="P92" s="32"/>
      <c r="Q92" s="32"/>
      <c r="R92" s="32"/>
    </row>
    <row r="93" spans="1:18" ht="30.1" customHeight="1" x14ac:dyDescent="0.3">
      <c r="A93" s="201">
        <v>50</v>
      </c>
      <c r="B93" s="6"/>
      <c r="C93" s="121"/>
      <c r="D93" s="7"/>
      <c r="E93" s="7"/>
      <c r="F93" s="7"/>
      <c r="G93" s="7"/>
      <c r="H93" s="8"/>
      <c r="I93" s="7"/>
      <c r="J93" s="158"/>
      <c r="K93" s="90"/>
      <c r="L93" s="65" t="str">
        <f t="shared" si="9"/>
        <v/>
      </c>
      <c r="M93" s="64">
        <f t="shared" si="10"/>
        <v>1</v>
      </c>
      <c r="N93" s="66">
        <f t="shared" si="11"/>
        <v>0</v>
      </c>
      <c r="O93" s="32"/>
      <c r="P93" s="32"/>
      <c r="Q93" s="32"/>
      <c r="R93" s="32"/>
    </row>
    <row r="94" spans="1:18" ht="30.1" customHeight="1" x14ac:dyDescent="0.3">
      <c r="A94" s="201">
        <v>51</v>
      </c>
      <c r="B94" s="6"/>
      <c r="C94" s="121"/>
      <c r="D94" s="7"/>
      <c r="E94" s="7"/>
      <c r="F94" s="7"/>
      <c r="G94" s="7"/>
      <c r="H94" s="8"/>
      <c r="I94" s="7"/>
      <c r="J94" s="158"/>
      <c r="K94" s="90"/>
      <c r="L94" s="65" t="str">
        <f t="shared" si="9"/>
        <v/>
      </c>
      <c r="M94" s="64">
        <f t="shared" si="10"/>
        <v>1</v>
      </c>
      <c r="N94" s="66">
        <f t="shared" si="11"/>
        <v>0</v>
      </c>
      <c r="O94" s="32"/>
      <c r="P94" s="32"/>
      <c r="Q94" s="32"/>
      <c r="R94" s="32"/>
    </row>
    <row r="95" spans="1:18" ht="30.1" customHeight="1" x14ac:dyDescent="0.3">
      <c r="A95" s="207">
        <v>52</v>
      </c>
      <c r="B95" s="9"/>
      <c r="C95" s="103"/>
      <c r="D95" s="10"/>
      <c r="E95" s="10"/>
      <c r="F95" s="10"/>
      <c r="G95" s="10"/>
      <c r="H95" s="30"/>
      <c r="I95" s="10"/>
      <c r="J95" s="159"/>
      <c r="K95" s="92"/>
      <c r="L95" s="65" t="str">
        <f t="shared" si="9"/>
        <v/>
      </c>
      <c r="M95" s="64">
        <f t="shared" si="10"/>
        <v>1</v>
      </c>
      <c r="N95" s="66">
        <f t="shared" si="11"/>
        <v>0</v>
      </c>
      <c r="O95" s="32"/>
      <c r="P95" s="32"/>
      <c r="Q95" s="32"/>
      <c r="R95" s="32"/>
    </row>
    <row r="96" spans="1:18" ht="30.1" customHeight="1" x14ac:dyDescent="0.3">
      <c r="A96" s="207">
        <v>53</v>
      </c>
      <c r="B96" s="9"/>
      <c r="C96" s="103"/>
      <c r="D96" s="10"/>
      <c r="E96" s="10"/>
      <c r="F96" s="10"/>
      <c r="G96" s="10"/>
      <c r="H96" s="30"/>
      <c r="I96" s="10"/>
      <c r="J96" s="159"/>
      <c r="K96" s="92"/>
      <c r="L96" s="65" t="str">
        <f t="shared" si="9"/>
        <v/>
      </c>
      <c r="M96" s="64">
        <f t="shared" si="10"/>
        <v>1</v>
      </c>
      <c r="N96" s="66">
        <f t="shared" si="11"/>
        <v>0</v>
      </c>
      <c r="O96" s="130"/>
      <c r="P96" s="130"/>
      <c r="Q96" s="32"/>
      <c r="R96" s="32"/>
    </row>
    <row r="97" spans="1:18" ht="30.1" customHeight="1" x14ac:dyDescent="0.3">
      <c r="A97" s="207">
        <v>54</v>
      </c>
      <c r="B97" s="9"/>
      <c r="C97" s="103"/>
      <c r="D97" s="10"/>
      <c r="E97" s="10"/>
      <c r="F97" s="10"/>
      <c r="G97" s="10"/>
      <c r="H97" s="30"/>
      <c r="I97" s="10"/>
      <c r="J97" s="159"/>
      <c r="K97" s="92"/>
      <c r="L97" s="65" t="str">
        <f t="shared" si="9"/>
        <v/>
      </c>
      <c r="M97" s="64">
        <f t="shared" si="10"/>
        <v>1</v>
      </c>
      <c r="N97" s="66">
        <f t="shared" si="11"/>
        <v>0</v>
      </c>
      <c r="O97" s="32"/>
      <c r="P97" s="32"/>
      <c r="Q97" s="32"/>
      <c r="R97" s="32"/>
    </row>
    <row r="98" spans="1:18" ht="30.1" customHeight="1" x14ac:dyDescent="0.3">
      <c r="A98" s="207">
        <v>55</v>
      </c>
      <c r="B98" s="9"/>
      <c r="C98" s="103"/>
      <c r="D98" s="10"/>
      <c r="E98" s="10"/>
      <c r="F98" s="10"/>
      <c r="G98" s="10"/>
      <c r="H98" s="30"/>
      <c r="I98" s="10"/>
      <c r="J98" s="159"/>
      <c r="K98" s="92"/>
      <c r="L98" s="65" t="str">
        <f t="shared" si="9"/>
        <v/>
      </c>
      <c r="M98" s="64">
        <f t="shared" si="10"/>
        <v>1</v>
      </c>
      <c r="N98" s="66">
        <f t="shared" si="11"/>
        <v>0</v>
      </c>
      <c r="O98" s="32"/>
      <c r="P98" s="32"/>
      <c r="Q98" s="32"/>
      <c r="R98" s="32"/>
    </row>
    <row r="99" spans="1:18" ht="30.1" customHeight="1" x14ac:dyDescent="0.3">
      <c r="A99" s="207">
        <v>56</v>
      </c>
      <c r="B99" s="9"/>
      <c r="C99" s="103"/>
      <c r="D99" s="10"/>
      <c r="E99" s="10"/>
      <c r="F99" s="10"/>
      <c r="G99" s="10"/>
      <c r="H99" s="30"/>
      <c r="I99" s="10"/>
      <c r="J99" s="159"/>
      <c r="K99" s="92"/>
      <c r="L99" s="65" t="str">
        <f t="shared" si="9"/>
        <v/>
      </c>
      <c r="M99" s="64">
        <f t="shared" si="10"/>
        <v>1</v>
      </c>
      <c r="N99" s="66">
        <f t="shared" si="11"/>
        <v>0</v>
      </c>
      <c r="O99" s="32"/>
      <c r="P99" s="32"/>
      <c r="Q99" s="32"/>
      <c r="R99" s="32"/>
    </row>
    <row r="100" spans="1:18" ht="30.1" customHeight="1" x14ac:dyDescent="0.3">
      <c r="A100" s="207">
        <v>57</v>
      </c>
      <c r="B100" s="9"/>
      <c r="C100" s="103"/>
      <c r="D100" s="10"/>
      <c r="E100" s="10"/>
      <c r="F100" s="10"/>
      <c r="G100" s="10"/>
      <c r="H100" s="30"/>
      <c r="I100" s="10"/>
      <c r="J100" s="159"/>
      <c r="K100" s="92"/>
      <c r="L100" s="65" t="str">
        <f t="shared" si="9"/>
        <v/>
      </c>
      <c r="M100" s="64">
        <f t="shared" si="10"/>
        <v>1</v>
      </c>
      <c r="N100" s="66">
        <f t="shared" si="11"/>
        <v>0</v>
      </c>
      <c r="O100" s="32"/>
      <c r="P100" s="32"/>
      <c r="Q100" s="32"/>
      <c r="R100" s="32"/>
    </row>
    <row r="101" spans="1:18" ht="30.1" customHeight="1" x14ac:dyDescent="0.3">
      <c r="A101" s="207">
        <v>58</v>
      </c>
      <c r="B101" s="9"/>
      <c r="C101" s="103"/>
      <c r="D101" s="10"/>
      <c r="E101" s="10"/>
      <c r="F101" s="10"/>
      <c r="G101" s="10"/>
      <c r="H101" s="30"/>
      <c r="I101" s="10"/>
      <c r="J101" s="159"/>
      <c r="K101" s="92"/>
      <c r="L101" s="65" t="str">
        <f t="shared" si="9"/>
        <v/>
      </c>
      <c r="M101" s="64">
        <f t="shared" si="10"/>
        <v>1</v>
      </c>
      <c r="N101" s="66">
        <f t="shared" si="11"/>
        <v>0</v>
      </c>
      <c r="O101" s="32"/>
      <c r="P101" s="32"/>
      <c r="Q101" s="32"/>
      <c r="R101" s="32"/>
    </row>
    <row r="102" spans="1:18" ht="30.1" customHeight="1" x14ac:dyDescent="0.3">
      <c r="A102" s="207">
        <v>59</v>
      </c>
      <c r="B102" s="9"/>
      <c r="C102" s="103"/>
      <c r="D102" s="10"/>
      <c r="E102" s="10"/>
      <c r="F102" s="10"/>
      <c r="G102" s="10"/>
      <c r="H102" s="30"/>
      <c r="I102" s="10"/>
      <c r="J102" s="159"/>
      <c r="K102" s="92"/>
      <c r="L102" s="65" t="str">
        <f t="shared" si="9"/>
        <v/>
      </c>
      <c r="M102" s="64">
        <f t="shared" si="10"/>
        <v>1</v>
      </c>
      <c r="N102" s="66">
        <f t="shared" si="11"/>
        <v>0</v>
      </c>
      <c r="O102" s="32"/>
      <c r="P102" s="32"/>
      <c r="Q102" s="32"/>
      <c r="R102" s="32"/>
    </row>
    <row r="103" spans="1:18" ht="30.1" customHeight="1" thickBot="1" x14ac:dyDescent="0.35">
      <c r="A103" s="208">
        <v>60</v>
      </c>
      <c r="B103" s="12"/>
      <c r="C103" s="104"/>
      <c r="D103" s="13"/>
      <c r="E103" s="13"/>
      <c r="F103" s="13"/>
      <c r="G103" s="13"/>
      <c r="H103" s="31"/>
      <c r="I103" s="13"/>
      <c r="J103" s="160"/>
      <c r="K103" s="93"/>
      <c r="L103" s="65" t="str">
        <f t="shared" si="9"/>
        <v/>
      </c>
      <c r="M103" s="64">
        <f t="shared" si="10"/>
        <v>1</v>
      </c>
      <c r="N103" s="66">
        <f t="shared" si="11"/>
        <v>0</v>
      </c>
      <c r="O103" s="67">
        <f>IF(COUNTA(H89:K103)&gt;0,1,0)</f>
        <v>0</v>
      </c>
      <c r="P103" s="32"/>
      <c r="Q103" s="32"/>
      <c r="R103" s="32"/>
    </row>
    <row r="104" spans="1:18" ht="30.1" customHeight="1" thickBot="1" x14ac:dyDescent="0.35">
      <c r="A104" s="319" t="s">
        <v>124</v>
      </c>
      <c r="B104" s="319"/>
      <c r="C104" s="319"/>
      <c r="D104" s="319"/>
      <c r="E104" s="319"/>
      <c r="F104" s="319"/>
      <c r="G104" s="319"/>
      <c r="H104" s="320"/>
      <c r="I104" s="199" t="s">
        <v>26</v>
      </c>
      <c r="J104" s="96">
        <f>SUM(J89:J103)+J77</f>
        <v>0</v>
      </c>
      <c r="K104" s="96">
        <f>SUM(K89:K103)+K77</f>
        <v>0</v>
      </c>
      <c r="L104" s="133"/>
      <c r="M104" s="28"/>
      <c r="N104" s="32"/>
      <c r="O104" s="32"/>
      <c r="P104" s="32"/>
      <c r="Q104" s="32"/>
      <c r="R104" s="32"/>
    </row>
    <row r="105" spans="1:18" ht="30.1" customHeight="1" x14ac:dyDescent="0.3">
      <c r="A105" s="67" t="s">
        <v>83</v>
      </c>
      <c r="B105" s="32"/>
      <c r="C105" s="135"/>
      <c r="D105" s="32"/>
      <c r="E105" s="32"/>
      <c r="F105" s="32"/>
      <c r="G105" s="32"/>
      <c r="H105" s="134"/>
      <c r="I105" s="32"/>
      <c r="J105" s="32"/>
      <c r="K105" s="32"/>
      <c r="L105" s="133"/>
      <c r="M105" s="28"/>
      <c r="N105" s="32"/>
      <c r="O105" s="32"/>
      <c r="P105" s="32"/>
      <c r="Q105" s="32"/>
      <c r="R105" s="32"/>
    </row>
    <row r="106" spans="1:18" ht="30.1" customHeight="1" x14ac:dyDescent="0.3">
      <c r="A106" s="32"/>
      <c r="B106" s="32"/>
      <c r="C106" s="135"/>
      <c r="D106" s="32"/>
      <c r="E106" s="32"/>
      <c r="F106" s="32"/>
      <c r="G106" s="32"/>
      <c r="H106" s="134"/>
      <c r="I106" s="32"/>
      <c r="J106" s="32"/>
      <c r="K106" s="32"/>
      <c r="L106" s="33"/>
      <c r="M106" s="28"/>
      <c r="N106" s="32"/>
      <c r="O106" s="32"/>
      <c r="P106" s="32"/>
      <c r="Q106" s="32"/>
      <c r="R106" s="32"/>
    </row>
    <row r="107" spans="1:18" ht="30.1" customHeight="1" x14ac:dyDescent="0.35">
      <c r="A107" s="32"/>
      <c r="B107" s="230" t="s">
        <v>21</v>
      </c>
      <c r="C107" s="227">
        <f ca="1">IF(imzatarihi&gt;0,imzatarihi,"")</f>
        <v>45653</v>
      </c>
      <c r="D107" s="237" t="s">
        <v>23</v>
      </c>
      <c r="E107" s="228" t="str">
        <f>IF(kurulusyetkilisi&gt;0,kurulusyetkilisi,"")</f>
        <v/>
      </c>
      <c r="F107" s="67"/>
      <c r="G107" s="32"/>
      <c r="H107" s="134"/>
      <c r="I107" s="32"/>
      <c r="J107" s="32"/>
      <c r="K107" s="32"/>
      <c r="L107" s="33"/>
      <c r="M107" s="28"/>
      <c r="N107" s="32"/>
      <c r="O107" s="32"/>
      <c r="P107" s="32"/>
      <c r="Q107" s="32"/>
      <c r="R107" s="32"/>
    </row>
    <row r="108" spans="1:18" ht="30.1" customHeight="1" x14ac:dyDescent="0.35">
      <c r="A108" s="32"/>
      <c r="B108" s="229"/>
      <c r="C108" s="231"/>
      <c r="D108" s="237" t="s">
        <v>24</v>
      </c>
      <c r="E108" s="231"/>
      <c r="F108" s="32"/>
      <c r="G108" s="32"/>
      <c r="H108" s="134"/>
      <c r="I108" s="32"/>
      <c r="J108" s="32"/>
      <c r="K108" s="32"/>
      <c r="L108" s="33"/>
      <c r="M108" s="28"/>
      <c r="N108" s="32"/>
      <c r="O108" s="32"/>
      <c r="P108" s="32"/>
      <c r="Q108" s="32"/>
      <c r="R108" s="32"/>
    </row>
    <row r="109" spans="1:18" ht="30.1" customHeight="1" x14ac:dyDescent="0.3">
      <c r="A109" s="305" t="s">
        <v>63</v>
      </c>
      <c r="B109" s="305"/>
      <c r="C109" s="305"/>
      <c r="D109" s="305"/>
      <c r="E109" s="305"/>
      <c r="F109" s="305"/>
      <c r="G109" s="305"/>
      <c r="H109" s="305"/>
      <c r="I109" s="305"/>
      <c r="J109" s="305"/>
      <c r="K109" s="305"/>
      <c r="L109" s="39"/>
      <c r="M109" s="40"/>
      <c r="N109" s="32"/>
      <c r="O109" s="32"/>
      <c r="P109" s="32"/>
      <c r="Q109" s="32"/>
      <c r="R109" s="32"/>
    </row>
    <row r="110" spans="1:18" ht="30.1" customHeight="1" x14ac:dyDescent="0.3">
      <c r="A110" s="308" t="str">
        <f>IF(YilDonem&lt;&gt;"",CONCATENATE(YilDonem,". döneme aittir."),"")</f>
        <v/>
      </c>
      <c r="B110" s="308"/>
      <c r="C110" s="308"/>
      <c r="D110" s="308"/>
      <c r="E110" s="308"/>
      <c r="F110" s="308"/>
      <c r="G110" s="308"/>
      <c r="H110" s="308"/>
      <c r="I110" s="308"/>
      <c r="J110" s="308"/>
      <c r="K110" s="308"/>
      <c r="L110" s="131"/>
      <c r="M110" s="40"/>
      <c r="N110" s="132"/>
      <c r="O110" s="32"/>
      <c r="P110" s="32"/>
      <c r="Q110" s="32"/>
      <c r="R110" s="32"/>
    </row>
    <row r="111" spans="1:18" ht="30.1" customHeight="1" thickBot="1" x14ac:dyDescent="0.35">
      <c r="A111" s="323" t="s">
        <v>67</v>
      </c>
      <c r="B111" s="323"/>
      <c r="C111" s="323"/>
      <c r="D111" s="323"/>
      <c r="E111" s="323"/>
      <c r="F111" s="323"/>
      <c r="G111" s="323"/>
      <c r="H111" s="323"/>
      <c r="I111" s="323"/>
      <c r="J111" s="323"/>
      <c r="K111" s="323"/>
      <c r="L111" s="131"/>
      <c r="M111" s="40"/>
      <c r="N111" s="132"/>
      <c r="O111" s="32"/>
      <c r="P111" s="32"/>
      <c r="Q111" s="32"/>
      <c r="R111" s="32"/>
    </row>
    <row r="112" spans="1:18" ht="30.1" customHeight="1" thickBot="1" x14ac:dyDescent="0.35">
      <c r="A112" s="306" t="s">
        <v>1</v>
      </c>
      <c r="B112" s="307"/>
      <c r="C112" s="306" t="str">
        <f>IF(ProjeNo&gt;0,ProjeNo,"")</f>
        <v/>
      </c>
      <c r="D112" s="314"/>
      <c r="E112" s="314"/>
      <c r="F112" s="314"/>
      <c r="G112" s="314"/>
      <c r="H112" s="314"/>
      <c r="I112" s="314"/>
      <c r="J112" s="314"/>
      <c r="K112" s="307"/>
      <c r="L112" s="33"/>
      <c r="M112" s="28"/>
      <c r="N112" s="32"/>
      <c r="O112" s="32"/>
      <c r="P112" s="32"/>
      <c r="Q112" s="32"/>
      <c r="R112" s="32"/>
    </row>
    <row r="113" spans="1:18" ht="30.1" customHeight="1" thickBot="1" x14ac:dyDescent="0.35">
      <c r="A113" s="311" t="s">
        <v>7</v>
      </c>
      <c r="B113" s="312"/>
      <c r="C113" s="315" t="str">
        <f>IF(ProjeAdi&gt;0,ProjeAdi,"")</f>
        <v/>
      </c>
      <c r="D113" s="316"/>
      <c r="E113" s="316"/>
      <c r="F113" s="316"/>
      <c r="G113" s="316"/>
      <c r="H113" s="316"/>
      <c r="I113" s="316"/>
      <c r="J113" s="316"/>
      <c r="K113" s="317"/>
      <c r="L113" s="33"/>
      <c r="M113" s="28"/>
      <c r="N113" s="32"/>
      <c r="O113" s="32"/>
      <c r="P113" s="32"/>
      <c r="Q113" s="32"/>
      <c r="R113" s="32"/>
    </row>
    <row r="114" spans="1:18" ht="30.1" customHeight="1" thickBot="1" x14ac:dyDescent="0.35">
      <c r="A114" s="309" t="s">
        <v>5</v>
      </c>
      <c r="B114" s="309" t="s">
        <v>64</v>
      </c>
      <c r="C114" s="309" t="s">
        <v>102</v>
      </c>
      <c r="D114" s="309" t="s">
        <v>65</v>
      </c>
      <c r="E114" s="309" t="s">
        <v>62</v>
      </c>
      <c r="F114" s="309" t="s">
        <v>60</v>
      </c>
      <c r="G114" s="309" t="s">
        <v>61</v>
      </c>
      <c r="H114" s="321" t="s">
        <v>49</v>
      </c>
      <c r="I114" s="309" t="s">
        <v>50</v>
      </c>
      <c r="J114" s="204" t="s">
        <v>51</v>
      </c>
      <c r="K114" s="204" t="s">
        <v>51</v>
      </c>
      <c r="L114" s="33"/>
      <c r="M114" s="28"/>
      <c r="N114" s="32"/>
      <c r="O114" s="32"/>
      <c r="P114" s="32"/>
      <c r="Q114" s="32"/>
      <c r="R114" s="32"/>
    </row>
    <row r="115" spans="1:18" ht="30.1" customHeight="1" thickBot="1" x14ac:dyDescent="0.35">
      <c r="A115" s="310"/>
      <c r="B115" s="310"/>
      <c r="C115" s="318"/>
      <c r="D115" s="310"/>
      <c r="E115" s="310"/>
      <c r="F115" s="310"/>
      <c r="G115" s="310"/>
      <c r="H115" s="322"/>
      <c r="I115" s="310"/>
      <c r="J115" s="204" t="s">
        <v>139</v>
      </c>
      <c r="K115" s="205" t="s">
        <v>54</v>
      </c>
      <c r="L115" s="33"/>
      <c r="M115" s="28"/>
      <c r="N115" s="32"/>
      <c r="O115" s="32"/>
      <c r="P115" s="32"/>
      <c r="Q115" s="32"/>
      <c r="R115" s="32"/>
    </row>
    <row r="116" spans="1:18" ht="30.1" customHeight="1" x14ac:dyDescent="0.3">
      <c r="A116" s="200">
        <v>61</v>
      </c>
      <c r="B116" s="19"/>
      <c r="C116" s="105"/>
      <c r="D116" s="20"/>
      <c r="E116" s="20"/>
      <c r="F116" s="20"/>
      <c r="G116" s="20"/>
      <c r="H116" s="21"/>
      <c r="I116" s="20"/>
      <c r="J116" s="182"/>
      <c r="K116" s="178"/>
      <c r="L116" s="65" t="str">
        <f t="shared" ref="L116:L130" si="12">IF(AND(COUNTA(B116:G116)&gt;0,M116=1),"Belge Tarihi ve Belge Numarası doldurulduktan sonra Ödenen Tutarlar doldurulabilir.","")</f>
        <v/>
      </c>
      <c r="M116" s="64">
        <f>IF(COUNTA(H116:I116)=2,0,1)</f>
        <v>1</v>
      </c>
      <c r="N116" s="66">
        <f>IF(M116=1,0,100000000)</f>
        <v>0</v>
      </c>
      <c r="O116" s="32"/>
      <c r="P116" s="32"/>
      <c r="Q116" s="32"/>
      <c r="R116" s="32"/>
    </row>
    <row r="117" spans="1:18" ht="30.1" customHeight="1" x14ac:dyDescent="0.3">
      <c r="A117" s="201">
        <v>62</v>
      </c>
      <c r="B117" s="6"/>
      <c r="C117" s="121"/>
      <c r="D117" s="7"/>
      <c r="E117" s="7"/>
      <c r="F117" s="7"/>
      <c r="G117" s="7"/>
      <c r="H117" s="8"/>
      <c r="I117" s="7"/>
      <c r="J117" s="158"/>
      <c r="K117" s="90"/>
      <c r="L117" s="65" t="str">
        <f t="shared" si="12"/>
        <v/>
      </c>
      <c r="M117" s="64">
        <f t="shared" ref="M117:M130" si="13">IF(COUNTA(H117:I117)=2,0,1)</f>
        <v>1</v>
      </c>
      <c r="N117" s="66">
        <f t="shared" ref="N117:N130" si="14">IF(M117=1,0,100000000)</f>
        <v>0</v>
      </c>
      <c r="O117" s="32"/>
      <c r="P117" s="32"/>
      <c r="Q117" s="32"/>
      <c r="R117" s="32"/>
    </row>
    <row r="118" spans="1:18" ht="30.1" customHeight="1" x14ac:dyDescent="0.3">
      <c r="A118" s="201">
        <v>63</v>
      </c>
      <c r="B118" s="6"/>
      <c r="C118" s="121"/>
      <c r="D118" s="7"/>
      <c r="E118" s="7"/>
      <c r="F118" s="7"/>
      <c r="G118" s="7"/>
      <c r="H118" s="8"/>
      <c r="I118" s="7"/>
      <c r="J118" s="158"/>
      <c r="K118" s="90"/>
      <c r="L118" s="65" t="str">
        <f t="shared" si="12"/>
        <v/>
      </c>
      <c r="M118" s="64">
        <f t="shared" si="13"/>
        <v>1</v>
      </c>
      <c r="N118" s="66">
        <f t="shared" si="14"/>
        <v>0</v>
      </c>
      <c r="O118" s="32"/>
      <c r="P118" s="32"/>
      <c r="Q118" s="32"/>
      <c r="R118" s="32"/>
    </row>
    <row r="119" spans="1:18" ht="30.1" customHeight="1" x14ac:dyDescent="0.3">
      <c r="A119" s="201">
        <v>64</v>
      </c>
      <c r="B119" s="6"/>
      <c r="C119" s="121"/>
      <c r="D119" s="7"/>
      <c r="E119" s="7"/>
      <c r="F119" s="7"/>
      <c r="G119" s="7"/>
      <c r="H119" s="8"/>
      <c r="I119" s="7"/>
      <c r="J119" s="158"/>
      <c r="K119" s="90"/>
      <c r="L119" s="65" t="str">
        <f t="shared" si="12"/>
        <v/>
      </c>
      <c r="M119" s="64">
        <f t="shared" si="13"/>
        <v>1</v>
      </c>
      <c r="N119" s="66">
        <f t="shared" si="14"/>
        <v>0</v>
      </c>
      <c r="O119" s="32"/>
      <c r="P119" s="32"/>
      <c r="Q119" s="32"/>
      <c r="R119" s="32"/>
    </row>
    <row r="120" spans="1:18" ht="30.1" customHeight="1" x14ac:dyDescent="0.3">
      <c r="A120" s="201">
        <v>65</v>
      </c>
      <c r="B120" s="6"/>
      <c r="C120" s="121"/>
      <c r="D120" s="7"/>
      <c r="E120" s="7"/>
      <c r="F120" s="7"/>
      <c r="G120" s="7"/>
      <c r="H120" s="8"/>
      <c r="I120" s="7"/>
      <c r="J120" s="158"/>
      <c r="K120" s="90"/>
      <c r="L120" s="65" t="str">
        <f t="shared" si="12"/>
        <v/>
      </c>
      <c r="M120" s="64">
        <f t="shared" si="13"/>
        <v>1</v>
      </c>
      <c r="N120" s="66">
        <f t="shared" si="14"/>
        <v>0</v>
      </c>
      <c r="O120" s="32"/>
      <c r="P120" s="32"/>
      <c r="Q120" s="32"/>
      <c r="R120" s="32"/>
    </row>
    <row r="121" spans="1:18" ht="30.1" customHeight="1" x14ac:dyDescent="0.3">
      <c r="A121" s="201">
        <v>66</v>
      </c>
      <c r="B121" s="6"/>
      <c r="C121" s="121"/>
      <c r="D121" s="7"/>
      <c r="E121" s="7"/>
      <c r="F121" s="7"/>
      <c r="G121" s="7"/>
      <c r="H121" s="8"/>
      <c r="I121" s="7"/>
      <c r="J121" s="158"/>
      <c r="K121" s="90"/>
      <c r="L121" s="65" t="str">
        <f t="shared" si="12"/>
        <v/>
      </c>
      <c r="M121" s="64">
        <f t="shared" si="13"/>
        <v>1</v>
      </c>
      <c r="N121" s="66">
        <f t="shared" si="14"/>
        <v>0</v>
      </c>
      <c r="O121" s="32"/>
      <c r="P121" s="32"/>
      <c r="Q121" s="32"/>
      <c r="R121" s="32"/>
    </row>
    <row r="122" spans="1:18" ht="30.1" customHeight="1" x14ac:dyDescent="0.3">
      <c r="A122" s="207">
        <v>67</v>
      </c>
      <c r="B122" s="9"/>
      <c r="C122" s="103"/>
      <c r="D122" s="10"/>
      <c r="E122" s="10"/>
      <c r="F122" s="10"/>
      <c r="G122" s="10"/>
      <c r="H122" s="30"/>
      <c r="I122" s="10"/>
      <c r="J122" s="159"/>
      <c r="K122" s="92"/>
      <c r="L122" s="65" t="str">
        <f t="shared" si="12"/>
        <v/>
      </c>
      <c r="M122" s="64">
        <f t="shared" si="13"/>
        <v>1</v>
      </c>
      <c r="N122" s="66">
        <f t="shared" si="14"/>
        <v>0</v>
      </c>
      <c r="O122" s="32"/>
      <c r="P122" s="32"/>
      <c r="Q122" s="32"/>
      <c r="R122" s="32"/>
    </row>
    <row r="123" spans="1:18" ht="30.1" customHeight="1" x14ac:dyDescent="0.3">
      <c r="A123" s="207">
        <v>68</v>
      </c>
      <c r="B123" s="9"/>
      <c r="C123" s="103"/>
      <c r="D123" s="10"/>
      <c r="E123" s="10"/>
      <c r="F123" s="10"/>
      <c r="G123" s="10"/>
      <c r="H123" s="30"/>
      <c r="I123" s="10"/>
      <c r="J123" s="159"/>
      <c r="K123" s="92"/>
      <c r="L123" s="65" t="str">
        <f t="shared" si="12"/>
        <v/>
      </c>
      <c r="M123" s="64">
        <f t="shared" si="13"/>
        <v>1</v>
      </c>
      <c r="N123" s="66">
        <f t="shared" si="14"/>
        <v>0</v>
      </c>
      <c r="O123" s="32"/>
      <c r="P123" s="32"/>
      <c r="Q123" s="32"/>
      <c r="R123" s="32"/>
    </row>
    <row r="124" spans="1:18" ht="30.1" customHeight="1" x14ac:dyDescent="0.3">
      <c r="A124" s="207">
        <v>69</v>
      </c>
      <c r="B124" s="9"/>
      <c r="C124" s="103"/>
      <c r="D124" s="10"/>
      <c r="E124" s="10"/>
      <c r="F124" s="10"/>
      <c r="G124" s="10"/>
      <c r="H124" s="30"/>
      <c r="I124" s="10"/>
      <c r="J124" s="159"/>
      <c r="K124" s="92"/>
      <c r="L124" s="65" t="str">
        <f t="shared" si="12"/>
        <v/>
      </c>
      <c r="M124" s="64">
        <f t="shared" si="13"/>
        <v>1</v>
      </c>
      <c r="N124" s="66">
        <f t="shared" si="14"/>
        <v>0</v>
      </c>
      <c r="O124" s="32"/>
      <c r="P124" s="32"/>
      <c r="Q124" s="32"/>
      <c r="R124" s="32"/>
    </row>
    <row r="125" spans="1:18" ht="30.1" customHeight="1" x14ac:dyDescent="0.3">
      <c r="A125" s="207">
        <v>70</v>
      </c>
      <c r="B125" s="9"/>
      <c r="C125" s="103"/>
      <c r="D125" s="10"/>
      <c r="E125" s="10"/>
      <c r="F125" s="10"/>
      <c r="G125" s="10"/>
      <c r="H125" s="30"/>
      <c r="I125" s="10"/>
      <c r="J125" s="159"/>
      <c r="K125" s="92"/>
      <c r="L125" s="65" t="str">
        <f t="shared" si="12"/>
        <v/>
      </c>
      <c r="M125" s="64">
        <f t="shared" si="13"/>
        <v>1</v>
      </c>
      <c r="N125" s="66">
        <f t="shared" si="14"/>
        <v>0</v>
      </c>
      <c r="O125" s="32"/>
      <c r="P125" s="32"/>
      <c r="Q125" s="32"/>
      <c r="R125" s="32"/>
    </row>
    <row r="126" spans="1:18" ht="30.1" customHeight="1" x14ac:dyDescent="0.3">
      <c r="A126" s="207">
        <v>71</v>
      </c>
      <c r="B126" s="9"/>
      <c r="C126" s="103"/>
      <c r="D126" s="10"/>
      <c r="E126" s="10"/>
      <c r="F126" s="10"/>
      <c r="G126" s="10"/>
      <c r="H126" s="30"/>
      <c r="I126" s="10"/>
      <c r="J126" s="159"/>
      <c r="K126" s="92"/>
      <c r="L126" s="65" t="str">
        <f t="shared" si="12"/>
        <v/>
      </c>
      <c r="M126" s="64">
        <f t="shared" si="13"/>
        <v>1</v>
      </c>
      <c r="N126" s="66">
        <f t="shared" si="14"/>
        <v>0</v>
      </c>
      <c r="O126" s="130"/>
      <c r="P126" s="130"/>
      <c r="Q126" s="32"/>
      <c r="R126" s="32"/>
    </row>
    <row r="127" spans="1:18" ht="30.1" customHeight="1" x14ac:dyDescent="0.3">
      <c r="A127" s="207">
        <v>72</v>
      </c>
      <c r="B127" s="9"/>
      <c r="C127" s="103"/>
      <c r="D127" s="10"/>
      <c r="E127" s="10"/>
      <c r="F127" s="10"/>
      <c r="G127" s="10"/>
      <c r="H127" s="30"/>
      <c r="I127" s="10"/>
      <c r="J127" s="159"/>
      <c r="K127" s="92"/>
      <c r="L127" s="65" t="str">
        <f t="shared" si="12"/>
        <v/>
      </c>
      <c r="M127" s="64">
        <f t="shared" si="13"/>
        <v>1</v>
      </c>
      <c r="N127" s="66">
        <f t="shared" si="14"/>
        <v>0</v>
      </c>
      <c r="O127" s="32"/>
      <c r="P127" s="32"/>
      <c r="Q127" s="32"/>
      <c r="R127" s="32"/>
    </row>
    <row r="128" spans="1:18" ht="30.1" customHeight="1" x14ac:dyDescent="0.3">
      <c r="A128" s="207">
        <v>73</v>
      </c>
      <c r="B128" s="9"/>
      <c r="C128" s="103"/>
      <c r="D128" s="10"/>
      <c r="E128" s="10"/>
      <c r="F128" s="10"/>
      <c r="G128" s="10"/>
      <c r="H128" s="30"/>
      <c r="I128" s="10"/>
      <c r="J128" s="159"/>
      <c r="K128" s="92"/>
      <c r="L128" s="65" t="str">
        <f t="shared" si="12"/>
        <v/>
      </c>
      <c r="M128" s="64">
        <f t="shared" si="13"/>
        <v>1</v>
      </c>
      <c r="N128" s="66">
        <f t="shared" si="14"/>
        <v>0</v>
      </c>
      <c r="O128" s="32"/>
      <c r="P128" s="32"/>
      <c r="Q128" s="32"/>
      <c r="R128" s="32"/>
    </row>
    <row r="129" spans="1:18" ht="30.1" customHeight="1" x14ac:dyDescent="0.3">
      <c r="A129" s="207">
        <v>74</v>
      </c>
      <c r="B129" s="9"/>
      <c r="C129" s="103"/>
      <c r="D129" s="10"/>
      <c r="E129" s="10"/>
      <c r="F129" s="10"/>
      <c r="G129" s="10"/>
      <c r="H129" s="30"/>
      <c r="I129" s="10"/>
      <c r="J129" s="159"/>
      <c r="K129" s="92"/>
      <c r="L129" s="65" t="str">
        <f t="shared" si="12"/>
        <v/>
      </c>
      <c r="M129" s="64">
        <f t="shared" si="13"/>
        <v>1</v>
      </c>
      <c r="N129" s="66">
        <f t="shared" si="14"/>
        <v>0</v>
      </c>
      <c r="O129" s="32"/>
      <c r="P129" s="32"/>
      <c r="Q129" s="32"/>
      <c r="R129" s="32"/>
    </row>
    <row r="130" spans="1:18" ht="30.1" customHeight="1" thickBot="1" x14ac:dyDescent="0.35">
      <c r="A130" s="208">
        <v>75</v>
      </c>
      <c r="B130" s="12"/>
      <c r="C130" s="104"/>
      <c r="D130" s="13"/>
      <c r="E130" s="13"/>
      <c r="F130" s="13"/>
      <c r="G130" s="13"/>
      <c r="H130" s="31"/>
      <c r="I130" s="13"/>
      <c r="J130" s="160"/>
      <c r="K130" s="93"/>
      <c r="L130" s="65" t="str">
        <f t="shared" si="12"/>
        <v/>
      </c>
      <c r="M130" s="64">
        <f t="shared" si="13"/>
        <v>1</v>
      </c>
      <c r="N130" s="66">
        <f t="shared" si="14"/>
        <v>0</v>
      </c>
      <c r="O130" s="67">
        <f>IF(COUNTA(H116:K130)&gt;0,1,0)</f>
        <v>0</v>
      </c>
      <c r="P130" s="32"/>
      <c r="Q130" s="32"/>
      <c r="R130" s="32"/>
    </row>
    <row r="131" spans="1:18" ht="30.1" customHeight="1" thickBot="1" x14ac:dyDescent="0.35">
      <c r="A131" s="319" t="s">
        <v>124</v>
      </c>
      <c r="B131" s="319"/>
      <c r="C131" s="319"/>
      <c r="D131" s="319"/>
      <c r="E131" s="319"/>
      <c r="F131" s="319"/>
      <c r="G131" s="319"/>
      <c r="H131" s="320"/>
      <c r="I131" s="199" t="s">
        <v>26</v>
      </c>
      <c r="J131" s="96">
        <f>SUM(J116:J130)+J104</f>
        <v>0</v>
      </c>
      <c r="K131" s="96">
        <f>SUM(K116:K130)+K104</f>
        <v>0</v>
      </c>
      <c r="L131" s="133"/>
      <c r="M131" s="28"/>
      <c r="N131" s="32"/>
      <c r="O131" s="32"/>
      <c r="P131" s="32"/>
      <c r="Q131" s="32"/>
      <c r="R131" s="32"/>
    </row>
    <row r="132" spans="1:18" ht="30.1" customHeight="1" x14ac:dyDescent="0.3">
      <c r="A132" s="67" t="s">
        <v>83</v>
      </c>
      <c r="B132" s="32"/>
      <c r="C132" s="135"/>
      <c r="D132" s="32"/>
      <c r="E132" s="32"/>
      <c r="F132" s="32"/>
      <c r="G132" s="32"/>
      <c r="H132" s="134"/>
      <c r="I132" s="32"/>
      <c r="J132" s="32"/>
      <c r="K132" s="32"/>
      <c r="L132" s="133"/>
      <c r="M132" s="28"/>
      <c r="N132" s="32"/>
      <c r="O132" s="32"/>
      <c r="P132" s="32"/>
      <c r="Q132" s="32"/>
      <c r="R132" s="32"/>
    </row>
    <row r="133" spans="1:18" ht="30.1" customHeight="1" x14ac:dyDescent="0.3">
      <c r="A133" s="32"/>
      <c r="B133" s="32"/>
      <c r="C133" s="135"/>
      <c r="D133" s="32"/>
      <c r="E133" s="32"/>
      <c r="F133" s="32"/>
      <c r="G133" s="32"/>
      <c r="H133" s="134"/>
      <c r="I133" s="32"/>
      <c r="J133" s="32"/>
      <c r="K133" s="32"/>
      <c r="L133" s="33"/>
      <c r="M133" s="28"/>
      <c r="N133" s="32"/>
      <c r="O133" s="32"/>
      <c r="P133" s="32"/>
      <c r="Q133" s="32"/>
      <c r="R133" s="32"/>
    </row>
    <row r="134" spans="1:18" ht="30.1" customHeight="1" x14ac:dyDescent="0.35">
      <c r="A134" s="32"/>
      <c r="B134" s="230" t="s">
        <v>21</v>
      </c>
      <c r="C134" s="227">
        <f ca="1">IF(imzatarihi&gt;0,imzatarihi,"")</f>
        <v>45653</v>
      </c>
      <c r="D134" s="237" t="s">
        <v>23</v>
      </c>
      <c r="E134" s="228" t="str">
        <f>IF(kurulusyetkilisi&gt;0,kurulusyetkilisi,"")</f>
        <v/>
      </c>
      <c r="F134" s="67"/>
      <c r="G134" s="32"/>
      <c r="H134" s="134"/>
      <c r="I134" s="32"/>
      <c r="J134" s="32"/>
      <c r="K134" s="32"/>
      <c r="L134" s="33"/>
      <c r="M134" s="28"/>
      <c r="N134" s="32"/>
      <c r="O134" s="32"/>
      <c r="P134" s="32"/>
      <c r="Q134" s="32"/>
      <c r="R134" s="32"/>
    </row>
    <row r="135" spans="1:18" ht="30.1" customHeight="1" x14ac:dyDescent="0.35">
      <c r="A135" s="32"/>
      <c r="B135" s="229"/>
      <c r="C135" s="231"/>
      <c r="D135" s="237" t="s">
        <v>24</v>
      </c>
      <c r="E135" s="231"/>
      <c r="F135" s="32"/>
      <c r="G135" s="32"/>
      <c r="H135" s="134"/>
      <c r="I135" s="32"/>
      <c r="J135" s="32"/>
      <c r="K135" s="32"/>
      <c r="L135" s="33"/>
      <c r="M135" s="28"/>
      <c r="N135" s="32"/>
      <c r="O135" s="32"/>
      <c r="P135" s="32"/>
      <c r="Q135" s="32"/>
      <c r="R135" s="32"/>
    </row>
    <row r="136" spans="1:18" ht="30.1" customHeight="1" x14ac:dyDescent="0.3">
      <c r="A136" s="305" t="s">
        <v>63</v>
      </c>
      <c r="B136" s="305"/>
      <c r="C136" s="305"/>
      <c r="D136" s="305"/>
      <c r="E136" s="305"/>
      <c r="F136" s="305"/>
      <c r="G136" s="305"/>
      <c r="H136" s="305"/>
      <c r="I136" s="305"/>
      <c r="J136" s="305"/>
      <c r="K136" s="305"/>
      <c r="L136" s="39"/>
      <c r="M136" s="40"/>
      <c r="N136" s="32"/>
      <c r="O136" s="32"/>
      <c r="P136" s="32"/>
      <c r="Q136" s="32"/>
      <c r="R136" s="32"/>
    </row>
    <row r="137" spans="1:18" ht="30.1" customHeight="1" x14ac:dyDescent="0.3">
      <c r="A137" s="308" t="str">
        <f>IF(YilDonem&lt;&gt;"",CONCATENATE(YilDonem,". döneme aittir."),"")</f>
        <v/>
      </c>
      <c r="B137" s="308"/>
      <c r="C137" s="308"/>
      <c r="D137" s="308"/>
      <c r="E137" s="308"/>
      <c r="F137" s="308"/>
      <c r="G137" s="308"/>
      <c r="H137" s="308"/>
      <c r="I137" s="308"/>
      <c r="J137" s="308"/>
      <c r="K137" s="308"/>
      <c r="L137" s="131"/>
      <c r="M137" s="40"/>
      <c r="N137" s="132"/>
      <c r="O137" s="32"/>
      <c r="P137" s="32"/>
      <c r="Q137" s="32"/>
      <c r="R137" s="32"/>
    </row>
    <row r="138" spans="1:18" ht="30.1" customHeight="1" thickBot="1" x14ac:dyDescent="0.35">
      <c r="A138" s="323" t="s">
        <v>67</v>
      </c>
      <c r="B138" s="323"/>
      <c r="C138" s="323"/>
      <c r="D138" s="323"/>
      <c r="E138" s="323"/>
      <c r="F138" s="323"/>
      <c r="G138" s="323"/>
      <c r="H138" s="323"/>
      <c r="I138" s="323"/>
      <c r="J138" s="323"/>
      <c r="K138" s="323"/>
      <c r="L138" s="131"/>
      <c r="M138" s="40"/>
      <c r="N138" s="132"/>
      <c r="O138" s="32"/>
      <c r="P138" s="32"/>
      <c r="Q138" s="32"/>
      <c r="R138" s="32"/>
    </row>
    <row r="139" spans="1:18" ht="30.1" customHeight="1" thickBot="1" x14ac:dyDescent="0.35">
      <c r="A139" s="306" t="s">
        <v>1</v>
      </c>
      <c r="B139" s="307"/>
      <c r="C139" s="306" t="str">
        <f>IF(ProjeNo&gt;0,ProjeNo,"")</f>
        <v/>
      </c>
      <c r="D139" s="314"/>
      <c r="E139" s="314"/>
      <c r="F139" s="314"/>
      <c r="G139" s="314"/>
      <c r="H139" s="314"/>
      <c r="I139" s="314"/>
      <c r="J139" s="314"/>
      <c r="K139" s="307"/>
      <c r="L139" s="33"/>
      <c r="M139" s="28"/>
      <c r="N139" s="32"/>
      <c r="O139" s="32"/>
      <c r="P139" s="32"/>
      <c r="Q139" s="32"/>
      <c r="R139" s="32"/>
    </row>
    <row r="140" spans="1:18" ht="30.1" customHeight="1" thickBot="1" x14ac:dyDescent="0.35">
      <c r="A140" s="311" t="s">
        <v>7</v>
      </c>
      <c r="B140" s="312"/>
      <c r="C140" s="315" t="str">
        <f>IF(ProjeAdi&gt;0,ProjeAdi,"")</f>
        <v/>
      </c>
      <c r="D140" s="316"/>
      <c r="E140" s="316"/>
      <c r="F140" s="316"/>
      <c r="G140" s="316"/>
      <c r="H140" s="316"/>
      <c r="I140" s="316"/>
      <c r="J140" s="316"/>
      <c r="K140" s="317"/>
      <c r="L140" s="33"/>
      <c r="M140" s="28"/>
      <c r="N140" s="32"/>
      <c r="O140" s="32"/>
      <c r="P140" s="32"/>
      <c r="Q140" s="32"/>
      <c r="R140" s="32"/>
    </row>
    <row r="141" spans="1:18" ht="30.1" customHeight="1" thickBot="1" x14ac:dyDescent="0.35">
      <c r="A141" s="309" t="s">
        <v>5</v>
      </c>
      <c r="B141" s="309" t="s">
        <v>64</v>
      </c>
      <c r="C141" s="309" t="s">
        <v>102</v>
      </c>
      <c r="D141" s="309" t="s">
        <v>65</v>
      </c>
      <c r="E141" s="309" t="s">
        <v>62</v>
      </c>
      <c r="F141" s="309" t="s">
        <v>60</v>
      </c>
      <c r="G141" s="309" t="s">
        <v>61</v>
      </c>
      <c r="H141" s="321" t="s">
        <v>49</v>
      </c>
      <c r="I141" s="309" t="s">
        <v>50</v>
      </c>
      <c r="J141" s="204" t="s">
        <v>51</v>
      </c>
      <c r="K141" s="204" t="s">
        <v>51</v>
      </c>
      <c r="L141" s="33"/>
      <c r="M141" s="28"/>
      <c r="N141" s="32"/>
      <c r="O141" s="32"/>
      <c r="P141" s="32"/>
      <c r="Q141" s="32"/>
      <c r="R141" s="32"/>
    </row>
    <row r="142" spans="1:18" ht="30.1" customHeight="1" thickBot="1" x14ac:dyDescent="0.35">
      <c r="A142" s="310"/>
      <c r="B142" s="310"/>
      <c r="C142" s="318"/>
      <c r="D142" s="310"/>
      <c r="E142" s="310"/>
      <c r="F142" s="310"/>
      <c r="G142" s="310"/>
      <c r="H142" s="322"/>
      <c r="I142" s="310"/>
      <c r="J142" s="204" t="s">
        <v>139</v>
      </c>
      <c r="K142" s="205" t="s">
        <v>54</v>
      </c>
      <c r="L142" s="33"/>
      <c r="M142" s="28"/>
      <c r="N142" s="32"/>
      <c r="O142" s="32"/>
      <c r="P142" s="32"/>
      <c r="Q142" s="32"/>
      <c r="R142" s="32"/>
    </row>
    <row r="143" spans="1:18" ht="30.1" customHeight="1" x14ac:dyDescent="0.3">
      <c r="A143" s="200">
        <v>76</v>
      </c>
      <c r="B143" s="19"/>
      <c r="C143" s="105"/>
      <c r="D143" s="20"/>
      <c r="E143" s="20"/>
      <c r="F143" s="20"/>
      <c r="G143" s="20"/>
      <c r="H143" s="21"/>
      <c r="I143" s="20"/>
      <c r="J143" s="182"/>
      <c r="K143" s="178"/>
      <c r="L143" s="65" t="str">
        <f t="shared" ref="L143:L157" si="15">IF(AND(COUNTA(B143:G143)&gt;0,M143=1),"Belge Tarihi ve Belge Numarası doldurulduktan sonra Ödenen Tutarlar doldurulabilir.","")</f>
        <v/>
      </c>
      <c r="M143" s="64">
        <f>IF(COUNTA(H143:I143)=2,0,1)</f>
        <v>1</v>
      </c>
      <c r="N143" s="66">
        <f>IF(M143=1,0,100000000)</f>
        <v>0</v>
      </c>
      <c r="O143" s="32"/>
      <c r="P143" s="32"/>
      <c r="Q143" s="32"/>
      <c r="R143" s="32"/>
    </row>
    <row r="144" spans="1:18" ht="30.1" customHeight="1" x14ac:dyDescent="0.3">
      <c r="A144" s="201">
        <v>77</v>
      </c>
      <c r="B144" s="6"/>
      <c r="C144" s="121"/>
      <c r="D144" s="7"/>
      <c r="E144" s="7"/>
      <c r="F144" s="7"/>
      <c r="G144" s="7"/>
      <c r="H144" s="8"/>
      <c r="I144" s="7"/>
      <c r="J144" s="158"/>
      <c r="K144" s="90"/>
      <c r="L144" s="65" t="str">
        <f t="shared" si="15"/>
        <v/>
      </c>
      <c r="M144" s="64">
        <f t="shared" ref="M144:M157" si="16">IF(COUNTA(H144:I144)=2,0,1)</f>
        <v>1</v>
      </c>
      <c r="N144" s="66">
        <f t="shared" ref="N144:N157" si="17">IF(M144=1,0,100000000)</f>
        <v>0</v>
      </c>
      <c r="O144" s="32"/>
      <c r="P144" s="32"/>
      <c r="Q144" s="32"/>
      <c r="R144" s="32"/>
    </row>
    <row r="145" spans="1:18" ht="30.1" customHeight="1" x14ac:dyDescent="0.3">
      <c r="A145" s="201">
        <v>78</v>
      </c>
      <c r="B145" s="6"/>
      <c r="C145" s="121"/>
      <c r="D145" s="7"/>
      <c r="E145" s="7"/>
      <c r="F145" s="7"/>
      <c r="G145" s="7"/>
      <c r="H145" s="8"/>
      <c r="I145" s="7"/>
      <c r="J145" s="158"/>
      <c r="K145" s="90"/>
      <c r="L145" s="65" t="str">
        <f t="shared" si="15"/>
        <v/>
      </c>
      <c r="M145" s="64">
        <f t="shared" si="16"/>
        <v>1</v>
      </c>
      <c r="N145" s="66">
        <f t="shared" si="17"/>
        <v>0</v>
      </c>
      <c r="O145" s="32"/>
      <c r="P145" s="32"/>
      <c r="Q145" s="32"/>
      <c r="R145" s="32"/>
    </row>
    <row r="146" spans="1:18" ht="30.1" customHeight="1" x14ac:dyDescent="0.3">
      <c r="A146" s="201">
        <v>79</v>
      </c>
      <c r="B146" s="6"/>
      <c r="C146" s="121"/>
      <c r="D146" s="7"/>
      <c r="E146" s="7"/>
      <c r="F146" s="7"/>
      <c r="G146" s="7"/>
      <c r="H146" s="8"/>
      <c r="I146" s="7"/>
      <c r="J146" s="158"/>
      <c r="K146" s="90"/>
      <c r="L146" s="65" t="str">
        <f t="shared" si="15"/>
        <v/>
      </c>
      <c r="M146" s="64">
        <f t="shared" si="16"/>
        <v>1</v>
      </c>
      <c r="N146" s="66">
        <f t="shared" si="17"/>
        <v>0</v>
      </c>
      <c r="O146" s="32"/>
      <c r="P146" s="32"/>
      <c r="Q146" s="32"/>
      <c r="R146" s="32"/>
    </row>
    <row r="147" spans="1:18" ht="30.1" customHeight="1" x14ac:dyDescent="0.3">
      <c r="A147" s="201">
        <v>80</v>
      </c>
      <c r="B147" s="6"/>
      <c r="C147" s="121"/>
      <c r="D147" s="7"/>
      <c r="E147" s="7"/>
      <c r="F147" s="7"/>
      <c r="G147" s="7"/>
      <c r="H147" s="8"/>
      <c r="I147" s="7"/>
      <c r="J147" s="158"/>
      <c r="K147" s="90"/>
      <c r="L147" s="65" t="str">
        <f t="shared" si="15"/>
        <v/>
      </c>
      <c r="M147" s="64">
        <f t="shared" si="16"/>
        <v>1</v>
      </c>
      <c r="N147" s="66">
        <f t="shared" si="17"/>
        <v>0</v>
      </c>
      <c r="O147" s="32"/>
      <c r="P147" s="32"/>
      <c r="Q147" s="32"/>
      <c r="R147" s="32"/>
    </row>
    <row r="148" spans="1:18" ht="30.1" customHeight="1" x14ac:dyDescent="0.3">
      <c r="A148" s="201">
        <v>81</v>
      </c>
      <c r="B148" s="6"/>
      <c r="C148" s="121"/>
      <c r="D148" s="7"/>
      <c r="E148" s="7"/>
      <c r="F148" s="7"/>
      <c r="G148" s="7"/>
      <c r="H148" s="8"/>
      <c r="I148" s="7"/>
      <c r="J148" s="158"/>
      <c r="K148" s="90"/>
      <c r="L148" s="65" t="str">
        <f t="shared" si="15"/>
        <v/>
      </c>
      <c r="M148" s="64">
        <f t="shared" si="16"/>
        <v>1</v>
      </c>
      <c r="N148" s="66">
        <f t="shared" si="17"/>
        <v>0</v>
      </c>
      <c r="O148" s="32"/>
      <c r="P148" s="32"/>
      <c r="Q148" s="32"/>
      <c r="R148" s="32"/>
    </row>
    <row r="149" spans="1:18" ht="30.1" customHeight="1" x14ac:dyDescent="0.3">
      <c r="A149" s="207">
        <v>82</v>
      </c>
      <c r="B149" s="9"/>
      <c r="C149" s="103"/>
      <c r="D149" s="10"/>
      <c r="E149" s="10"/>
      <c r="F149" s="10"/>
      <c r="G149" s="10"/>
      <c r="H149" s="30"/>
      <c r="I149" s="10"/>
      <c r="J149" s="159"/>
      <c r="K149" s="92"/>
      <c r="L149" s="65" t="str">
        <f t="shared" si="15"/>
        <v/>
      </c>
      <c r="M149" s="64">
        <f t="shared" si="16"/>
        <v>1</v>
      </c>
      <c r="N149" s="66">
        <f t="shared" si="17"/>
        <v>0</v>
      </c>
      <c r="O149" s="32"/>
      <c r="P149" s="32"/>
      <c r="Q149" s="32"/>
      <c r="R149" s="32"/>
    </row>
    <row r="150" spans="1:18" ht="30.1" customHeight="1" x14ac:dyDescent="0.3">
      <c r="A150" s="207">
        <v>83</v>
      </c>
      <c r="B150" s="9"/>
      <c r="C150" s="103"/>
      <c r="D150" s="10"/>
      <c r="E150" s="10"/>
      <c r="F150" s="10"/>
      <c r="G150" s="10"/>
      <c r="H150" s="30"/>
      <c r="I150" s="10"/>
      <c r="J150" s="159"/>
      <c r="K150" s="92"/>
      <c r="L150" s="65" t="str">
        <f t="shared" si="15"/>
        <v/>
      </c>
      <c r="M150" s="64">
        <f t="shared" si="16"/>
        <v>1</v>
      </c>
      <c r="N150" s="66">
        <f t="shared" si="17"/>
        <v>0</v>
      </c>
      <c r="O150" s="32"/>
      <c r="P150" s="32"/>
      <c r="Q150" s="32"/>
      <c r="R150" s="32"/>
    </row>
    <row r="151" spans="1:18" ht="30.1" customHeight="1" x14ac:dyDescent="0.3">
      <c r="A151" s="207">
        <v>84</v>
      </c>
      <c r="B151" s="9"/>
      <c r="C151" s="103"/>
      <c r="D151" s="10"/>
      <c r="E151" s="10"/>
      <c r="F151" s="10"/>
      <c r="G151" s="10"/>
      <c r="H151" s="30"/>
      <c r="I151" s="10"/>
      <c r="J151" s="159"/>
      <c r="K151" s="92"/>
      <c r="L151" s="65" t="str">
        <f t="shared" si="15"/>
        <v/>
      </c>
      <c r="M151" s="64">
        <f t="shared" si="16"/>
        <v>1</v>
      </c>
      <c r="N151" s="66">
        <f t="shared" si="17"/>
        <v>0</v>
      </c>
      <c r="O151" s="32"/>
      <c r="P151" s="32"/>
      <c r="Q151" s="32"/>
      <c r="R151" s="32"/>
    </row>
    <row r="152" spans="1:18" ht="30.1" customHeight="1" x14ac:dyDescent="0.3">
      <c r="A152" s="207">
        <v>85</v>
      </c>
      <c r="B152" s="9"/>
      <c r="C152" s="103"/>
      <c r="D152" s="10"/>
      <c r="E152" s="10"/>
      <c r="F152" s="10"/>
      <c r="G152" s="10"/>
      <c r="H152" s="30"/>
      <c r="I152" s="10"/>
      <c r="J152" s="159"/>
      <c r="K152" s="92"/>
      <c r="L152" s="65" t="str">
        <f t="shared" si="15"/>
        <v/>
      </c>
      <c r="M152" s="64">
        <f t="shared" si="16"/>
        <v>1</v>
      </c>
      <c r="N152" s="66">
        <f t="shared" si="17"/>
        <v>0</v>
      </c>
      <c r="O152" s="32"/>
      <c r="P152" s="32"/>
      <c r="Q152" s="32"/>
      <c r="R152" s="32"/>
    </row>
    <row r="153" spans="1:18" ht="30.1" customHeight="1" x14ac:dyDescent="0.3">
      <c r="A153" s="207">
        <v>86</v>
      </c>
      <c r="B153" s="9"/>
      <c r="C153" s="103"/>
      <c r="D153" s="10"/>
      <c r="E153" s="10"/>
      <c r="F153" s="10"/>
      <c r="G153" s="10"/>
      <c r="H153" s="30"/>
      <c r="I153" s="10"/>
      <c r="J153" s="159"/>
      <c r="K153" s="92"/>
      <c r="L153" s="65" t="str">
        <f t="shared" si="15"/>
        <v/>
      </c>
      <c r="M153" s="64">
        <f t="shared" si="16"/>
        <v>1</v>
      </c>
      <c r="N153" s="66">
        <f t="shared" si="17"/>
        <v>0</v>
      </c>
      <c r="O153" s="32"/>
      <c r="P153" s="32"/>
      <c r="Q153" s="32"/>
      <c r="R153" s="32"/>
    </row>
    <row r="154" spans="1:18" ht="30.1" customHeight="1" x14ac:dyDescent="0.3">
      <c r="A154" s="207">
        <v>87</v>
      </c>
      <c r="B154" s="9"/>
      <c r="C154" s="103"/>
      <c r="D154" s="10"/>
      <c r="E154" s="10"/>
      <c r="F154" s="10"/>
      <c r="G154" s="10"/>
      <c r="H154" s="30"/>
      <c r="I154" s="10"/>
      <c r="J154" s="159"/>
      <c r="K154" s="92"/>
      <c r="L154" s="65" t="str">
        <f t="shared" si="15"/>
        <v/>
      </c>
      <c r="M154" s="64">
        <f t="shared" si="16"/>
        <v>1</v>
      </c>
      <c r="N154" s="66">
        <f t="shared" si="17"/>
        <v>0</v>
      </c>
      <c r="O154" s="32"/>
      <c r="P154" s="32"/>
      <c r="Q154" s="32"/>
      <c r="R154" s="32"/>
    </row>
    <row r="155" spans="1:18" ht="30.1" customHeight="1" x14ac:dyDescent="0.3">
      <c r="A155" s="207">
        <v>88</v>
      </c>
      <c r="B155" s="9"/>
      <c r="C155" s="103"/>
      <c r="D155" s="10"/>
      <c r="E155" s="10"/>
      <c r="F155" s="10"/>
      <c r="G155" s="10"/>
      <c r="H155" s="30"/>
      <c r="I155" s="10"/>
      <c r="J155" s="159"/>
      <c r="K155" s="92"/>
      <c r="L155" s="65" t="str">
        <f t="shared" si="15"/>
        <v/>
      </c>
      <c r="M155" s="64">
        <f t="shared" si="16"/>
        <v>1</v>
      </c>
      <c r="N155" s="66">
        <f t="shared" si="17"/>
        <v>0</v>
      </c>
      <c r="O155" s="32"/>
      <c r="P155" s="32"/>
      <c r="Q155" s="32"/>
      <c r="R155" s="32"/>
    </row>
    <row r="156" spans="1:18" ht="30.1" customHeight="1" x14ac:dyDescent="0.3">
      <c r="A156" s="207">
        <v>89</v>
      </c>
      <c r="B156" s="9"/>
      <c r="C156" s="103"/>
      <c r="D156" s="10"/>
      <c r="E156" s="10"/>
      <c r="F156" s="10"/>
      <c r="G156" s="10"/>
      <c r="H156" s="30"/>
      <c r="I156" s="10"/>
      <c r="J156" s="159"/>
      <c r="K156" s="92"/>
      <c r="L156" s="65" t="str">
        <f t="shared" si="15"/>
        <v/>
      </c>
      <c r="M156" s="64">
        <f t="shared" si="16"/>
        <v>1</v>
      </c>
      <c r="N156" s="66">
        <f t="shared" si="17"/>
        <v>0</v>
      </c>
      <c r="O156" s="130"/>
      <c r="P156" s="130"/>
      <c r="Q156" s="32"/>
      <c r="R156" s="32"/>
    </row>
    <row r="157" spans="1:18" ht="30.1" customHeight="1" thickBot="1" x14ac:dyDescent="0.35">
      <c r="A157" s="208">
        <v>90</v>
      </c>
      <c r="B157" s="12"/>
      <c r="C157" s="104"/>
      <c r="D157" s="13"/>
      <c r="E157" s="13"/>
      <c r="F157" s="13"/>
      <c r="G157" s="13"/>
      <c r="H157" s="31"/>
      <c r="I157" s="13"/>
      <c r="J157" s="160"/>
      <c r="K157" s="93"/>
      <c r="L157" s="65" t="str">
        <f t="shared" si="15"/>
        <v/>
      </c>
      <c r="M157" s="64">
        <f t="shared" si="16"/>
        <v>1</v>
      </c>
      <c r="N157" s="66">
        <f t="shared" si="17"/>
        <v>0</v>
      </c>
      <c r="O157" s="67">
        <f>IF(COUNTA(H143:K157)&gt;0,1,0)</f>
        <v>0</v>
      </c>
      <c r="P157" s="32"/>
      <c r="Q157" s="32"/>
      <c r="R157" s="32"/>
    </row>
    <row r="158" spans="1:18" ht="30.1" customHeight="1" thickBot="1" x14ac:dyDescent="0.35">
      <c r="A158" s="319" t="s">
        <v>124</v>
      </c>
      <c r="B158" s="319"/>
      <c r="C158" s="319"/>
      <c r="D158" s="319"/>
      <c r="E158" s="319"/>
      <c r="F158" s="319"/>
      <c r="G158" s="319"/>
      <c r="H158" s="320"/>
      <c r="I158" s="199" t="s">
        <v>26</v>
      </c>
      <c r="J158" s="96">
        <f>SUM(J143:J157)+J131</f>
        <v>0</v>
      </c>
      <c r="K158" s="96">
        <f>SUM(K143:K157)+K131</f>
        <v>0</v>
      </c>
      <c r="L158" s="133"/>
      <c r="M158" s="63">
        <f>IF(K158&gt;K131,ROW(A162),0)</f>
        <v>0</v>
      </c>
      <c r="N158" s="32"/>
      <c r="O158" s="32"/>
      <c r="P158" s="32"/>
      <c r="Q158" s="32"/>
      <c r="R158" s="32"/>
    </row>
    <row r="159" spans="1:18" ht="30.1" customHeight="1" x14ac:dyDescent="0.3">
      <c r="A159" s="67" t="s">
        <v>83</v>
      </c>
      <c r="B159" s="32"/>
      <c r="C159" s="135"/>
      <c r="D159" s="32"/>
      <c r="E159" s="32"/>
      <c r="F159" s="32"/>
      <c r="G159" s="32"/>
      <c r="H159" s="134"/>
      <c r="I159" s="32"/>
      <c r="J159" s="32"/>
      <c r="K159" s="32"/>
      <c r="L159" s="133"/>
      <c r="M159" s="28"/>
      <c r="N159" s="32"/>
      <c r="O159" s="32"/>
      <c r="P159" s="32"/>
      <c r="Q159" s="32"/>
      <c r="R159" s="32"/>
    </row>
    <row r="160" spans="1:18" ht="30.1" customHeight="1" x14ac:dyDescent="0.3">
      <c r="A160" s="32"/>
      <c r="B160" s="32"/>
      <c r="C160" s="135"/>
      <c r="D160" s="32"/>
      <c r="E160" s="32"/>
      <c r="F160" s="32"/>
      <c r="G160" s="32"/>
      <c r="H160" s="134"/>
      <c r="I160" s="32"/>
      <c r="J160" s="32"/>
      <c r="K160" s="32"/>
      <c r="L160" s="33"/>
      <c r="M160" s="28"/>
      <c r="N160" s="32"/>
      <c r="O160" s="32"/>
      <c r="P160" s="32"/>
      <c r="Q160" s="32"/>
      <c r="R160" s="32"/>
    </row>
    <row r="161" spans="1:18" ht="30.1" customHeight="1" x14ac:dyDescent="0.35">
      <c r="A161" s="32"/>
      <c r="B161" s="230" t="s">
        <v>21</v>
      </c>
      <c r="C161" s="227">
        <f ca="1">IF(imzatarihi&gt;0,imzatarihi,"")</f>
        <v>45653</v>
      </c>
      <c r="D161" s="237" t="s">
        <v>23</v>
      </c>
      <c r="E161" s="228" t="str">
        <f>IF(kurulusyetkilisi&gt;0,kurulusyetkilisi,"")</f>
        <v/>
      </c>
      <c r="F161" s="67"/>
      <c r="G161" s="32"/>
      <c r="H161" s="134"/>
      <c r="I161" s="32"/>
      <c r="J161" s="32"/>
      <c r="K161" s="32"/>
      <c r="L161" s="33"/>
      <c r="M161" s="28"/>
      <c r="N161" s="32"/>
      <c r="O161" s="32"/>
      <c r="P161" s="32"/>
      <c r="Q161" s="32"/>
      <c r="R161" s="32"/>
    </row>
    <row r="162" spans="1:18" ht="30.1" customHeight="1" x14ac:dyDescent="0.35">
      <c r="A162" s="32"/>
      <c r="B162" s="229"/>
      <c r="C162" s="231"/>
      <c r="D162" s="237" t="s">
        <v>24</v>
      </c>
      <c r="E162" s="231"/>
      <c r="F162" s="32"/>
      <c r="G162" s="32"/>
      <c r="H162" s="134"/>
      <c r="I162" s="32"/>
      <c r="J162" s="32"/>
      <c r="K162" s="32"/>
      <c r="L162" s="33"/>
      <c r="M162" s="28"/>
      <c r="N162" s="32"/>
      <c r="O162" s="32"/>
      <c r="P162" s="32"/>
      <c r="Q162" s="32"/>
      <c r="R162" s="32"/>
    </row>
    <row r="163" spans="1:18" ht="30.1" customHeight="1" x14ac:dyDescent="0.3">
      <c r="A163" s="32"/>
      <c r="B163" s="32"/>
      <c r="C163" s="135"/>
      <c r="D163" s="32"/>
      <c r="E163" s="32"/>
      <c r="F163" s="32"/>
      <c r="G163" s="32"/>
      <c r="H163" s="134"/>
      <c r="I163" s="32"/>
      <c r="J163" s="32"/>
      <c r="K163" s="32"/>
      <c r="L163" s="33"/>
      <c r="M163" s="28"/>
      <c r="N163" s="32"/>
      <c r="O163" s="32"/>
      <c r="P163" s="32"/>
      <c r="Q163" s="32"/>
      <c r="R163" s="32"/>
    </row>
    <row r="164" spans="1:18" ht="30.1" customHeight="1" x14ac:dyDescent="0.3">
      <c r="A164" s="32"/>
      <c r="B164" s="32"/>
      <c r="C164" s="135"/>
      <c r="D164" s="32"/>
      <c r="E164" s="32"/>
      <c r="F164" s="32"/>
      <c r="G164" s="32"/>
      <c r="H164" s="134"/>
      <c r="I164" s="32"/>
      <c r="J164" s="32"/>
      <c r="K164" s="32"/>
      <c r="L164" s="33"/>
      <c r="M164" s="28"/>
      <c r="N164" s="32"/>
      <c r="O164" s="32"/>
      <c r="P164" s="32"/>
      <c r="Q164" s="32"/>
      <c r="R164" s="32"/>
    </row>
    <row r="165" spans="1:18" ht="30.1" customHeight="1" x14ac:dyDescent="0.3">
      <c r="A165" s="32"/>
      <c r="B165" s="32"/>
      <c r="C165" s="135"/>
      <c r="D165" s="32"/>
      <c r="E165" s="32"/>
      <c r="F165" s="32"/>
      <c r="G165" s="32"/>
      <c r="H165" s="134"/>
      <c r="I165" s="32"/>
      <c r="J165" s="32"/>
      <c r="K165" s="32"/>
      <c r="L165" s="33"/>
      <c r="M165" s="28"/>
      <c r="N165" s="32"/>
      <c r="O165" s="32"/>
      <c r="P165" s="32"/>
      <c r="Q165" s="32"/>
      <c r="R165" s="32"/>
    </row>
    <row r="166" spans="1:18" ht="30.1" customHeight="1" x14ac:dyDescent="0.3">
      <c r="A166" s="32"/>
      <c r="B166" s="32"/>
      <c r="C166" s="135"/>
      <c r="D166" s="32"/>
      <c r="E166" s="32"/>
      <c r="F166" s="32"/>
      <c r="G166" s="32"/>
      <c r="H166" s="134"/>
      <c r="I166" s="32"/>
      <c r="J166" s="32"/>
      <c r="K166" s="32"/>
      <c r="L166" s="33"/>
      <c r="M166" s="28"/>
      <c r="N166" s="32"/>
      <c r="O166" s="32"/>
      <c r="P166" s="32"/>
      <c r="Q166" s="32"/>
      <c r="R166" s="32"/>
    </row>
    <row r="167" spans="1:18" ht="30.1" customHeight="1" x14ac:dyDescent="0.3">
      <c r="A167" s="32"/>
      <c r="B167" s="32"/>
      <c r="C167" s="135"/>
      <c r="D167" s="32"/>
      <c r="E167" s="32"/>
      <c r="F167" s="32"/>
      <c r="G167" s="32"/>
      <c r="H167" s="134"/>
      <c r="I167" s="32"/>
      <c r="J167" s="32"/>
      <c r="K167" s="32"/>
      <c r="L167" s="33"/>
      <c r="M167" s="28"/>
      <c r="N167" s="32"/>
      <c r="O167" s="32"/>
      <c r="P167" s="32"/>
      <c r="Q167" s="32"/>
      <c r="R167" s="32"/>
    </row>
    <row r="168" spans="1:18" ht="30.1" customHeight="1" x14ac:dyDescent="0.3">
      <c r="A168" s="32"/>
      <c r="B168" s="32"/>
      <c r="C168" s="135"/>
      <c r="D168" s="32"/>
      <c r="E168" s="32"/>
      <c r="F168" s="32"/>
      <c r="G168" s="32"/>
      <c r="H168" s="134"/>
      <c r="I168" s="32"/>
      <c r="J168" s="32"/>
      <c r="K168" s="32"/>
      <c r="L168" s="33"/>
      <c r="M168" s="28"/>
      <c r="N168" s="32"/>
      <c r="O168" s="32"/>
      <c r="P168" s="32"/>
      <c r="Q168" s="32"/>
      <c r="R168" s="32"/>
    </row>
    <row r="169" spans="1:18" ht="30.1" customHeight="1" x14ac:dyDescent="0.3">
      <c r="A169" s="32"/>
      <c r="B169" s="32"/>
      <c r="C169" s="135"/>
      <c r="D169" s="32"/>
      <c r="E169" s="32"/>
      <c r="F169" s="32"/>
      <c r="G169" s="32"/>
      <c r="H169" s="134"/>
      <c r="I169" s="32"/>
      <c r="J169" s="32"/>
      <c r="K169" s="32"/>
      <c r="L169" s="33"/>
      <c r="M169" s="28"/>
      <c r="N169" s="32"/>
      <c r="O169" s="32"/>
      <c r="P169" s="32"/>
      <c r="Q169" s="32"/>
      <c r="R169" s="32"/>
    </row>
    <row r="170" spans="1:18" ht="30.1" customHeight="1" x14ac:dyDescent="0.3">
      <c r="A170" s="32"/>
      <c r="B170" s="32"/>
      <c r="C170" s="135"/>
      <c r="D170" s="32"/>
      <c r="E170" s="32"/>
      <c r="F170" s="32"/>
      <c r="G170" s="32"/>
      <c r="H170" s="134"/>
      <c r="I170" s="32"/>
      <c r="J170" s="32"/>
      <c r="K170" s="32"/>
      <c r="L170" s="33"/>
      <c r="M170" s="28"/>
      <c r="N170" s="32"/>
      <c r="O170" s="32"/>
      <c r="P170" s="32"/>
      <c r="Q170" s="32"/>
      <c r="R170" s="32"/>
    </row>
    <row r="171" spans="1:18" ht="30.1" customHeight="1" x14ac:dyDescent="0.3">
      <c r="A171" s="32"/>
      <c r="B171" s="32"/>
      <c r="C171" s="135"/>
      <c r="D171" s="32"/>
      <c r="E171" s="32"/>
      <c r="F171" s="32"/>
      <c r="G171" s="32"/>
      <c r="H171" s="134"/>
      <c r="I171" s="32"/>
      <c r="J171" s="32"/>
      <c r="K171" s="32"/>
      <c r="L171" s="33"/>
      <c r="M171" s="28"/>
      <c r="N171" s="32"/>
      <c r="O171" s="32"/>
      <c r="P171" s="32"/>
      <c r="Q171" s="32"/>
      <c r="R171" s="32"/>
    </row>
    <row r="172" spans="1:18" ht="30.1" customHeight="1" x14ac:dyDescent="0.3">
      <c r="A172" s="32"/>
      <c r="B172" s="32"/>
      <c r="C172" s="135"/>
      <c r="D172" s="32"/>
      <c r="E172" s="32"/>
      <c r="F172" s="32"/>
      <c r="G172" s="32"/>
      <c r="H172" s="134"/>
      <c r="I172" s="32"/>
      <c r="J172" s="32"/>
      <c r="K172" s="32"/>
      <c r="L172" s="33"/>
      <c r="M172" s="28"/>
      <c r="N172" s="32"/>
      <c r="O172" s="32"/>
      <c r="P172" s="32"/>
      <c r="Q172" s="32"/>
      <c r="R172" s="32"/>
    </row>
    <row r="173" spans="1:18" ht="30.1" customHeight="1" x14ac:dyDescent="0.3">
      <c r="A173" s="32"/>
      <c r="B173" s="32"/>
      <c r="C173" s="135"/>
      <c r="D173" s="32"/>
      <c r="E173" s="32"/>
      <c r="F173" s="32"/>
      <c r="G173" s="32"/>
      <c r="H173" s="134"/>
      <c r="I173" s="32"/>
      <c r="J173" s="32"/>
      <c r="K173" s="32"/>
      <c r="L173" s="33"/>
      <c r="M173" s="28"/>
      <c r="N173" s="32"/>
      <c r="O173" s="32"/>
      <c r="P173" s="32"/>
      <c r="Q173" s="32"/>
      <c r="R173" s="32"/>
    </row>
    <row r="174" spans="1:18" ht="30.1" customHeight="1" x14ac:dyDescent="0.3">
      <c r="A174" s="32"/>
      <c r="B174" s="32"/>
      <c r="C174" s="135"/>
      <c r="D174" s="32"/>
      <c r="E174" s="32"/>
      <c r="F174" s="32"/>
      <c r="G174" s="32"/>
      <c r="H174" s="134"/>
      <c r="I174" s="32"/>
      <c r="J174" s="32"/>
      <c r="K174" s="32"/>
      <c r="L174" s="33"/>
      <c r="M174" s="28"/>
      <c r="N174" s="32"/>
      <c r="O174" s="32"/>
      <c r="P174" s="32"/>
      <c r="Q174" s="32"/>
      <c r="R174" s="32"/>
    </row>
    <row r="175" spans="1:18" ht="30.1" customHeight="1" x14ac:dyDescent="0.3">
      <c r="A175" s="32"/>
      <c r="B175" s="32"/>
      <c r="C175" s="135"/>
      <c r="D175" s="32"/>
      <c r="E175" s="32"/>
      <c r="F175" s="32"/>
      <c r="G175" s="32"/>
      <c r="H175" s="134"/>
      <c r="I175" s="32"/>
      <c r="J175" s="32"/>
      <c r="K175" s="32"/>
      <c r="L175" s="33"/>
      <c r="M175" s="28"/>
      <c r="N175" s="32"/>
      <c r="O175" s="32"/>
      <c r="P175" s="32"/>
      <c r="Q175" s="32"/>
      <c r="R175" s="32"/>
    </row>
    <row r="176" spans="1:18" ht="30.1" customHeight="1" x14ac:dyDescent="0.3">
      <c r="A176" s="32"/>
      <c r="B176" s="32"/>
      <c r="C176" s="135"/>
      <c r="D176" s="32"/>
      <c r="E176" s="32"/>
      <c r="F176" s="32"/>
      <c r="G176" s="32"/>
      <c r="H176" s="134"/>
      <c r="I176" s="32"/>
      <c r="J176" s="32"/>
      <c r="K176" s="32"/>
      <c r="L176" s="33"/>
      <c r="M176" s="28"/>
      <c r="N176" s="32"/>
      <c r="O176" s="32"/>
      <c r="P176" s="32"/>
      <c r="Q176" s="32"/>
      <c r="R176" s="32"/>
    </row>
    <row r="177" spans="1:18" ht="30.1" customHeight="1" x14ac:dyDescent="0.3">
      <c r="A177" s="32"/>
      <c r="B177" s="32"/>
      <c r="C177" s="135"/>
      <c r="D177" s="32"/>
      <c r="E177" s="32"/>
      <c r="F177" s="32"/>
      <c r="G177" s="32"/>
      <c r="H177" s="134"/>
      <c r="I177" s="32"/>
      <c r="J177" s="32"/>
      <c r="K177" s="32"/>
      <c r="L177" s="33"/>
      <c r="M177" s="28"/>
      <c r="N177" s="32"/>
      <c r="O177" s="32"/>
      <c r="P177" s="32"/>
      <c r="Q177" s="32"/>
      <c r="R177" s="32"/>
    </row>
    <row r="178" spans="1:18" ht="30.1" customHeight="1" x14ac:dyDescent="0.3">
      <c r="A178" s="32"/>
      <c r="B178" s="32"/>
      <c r="C178" s="135"/>
      <c r="D178" s="32"/>
      <c r="E178" s="32"/>
      <c r="F178" s="32"/>
      <c r="G178" s="32"/>
      <c r="H178" s="134"/>
      <c r="I178" s="32"/>
      <c r="J178" s="32"/>
      <c r="K178" s="32"/>
      <c r="L178" s="33"/>
      <c r="M178" s="28"/>
      <c r="N178" s="32"/>
      <c r="O178" s="32"/>
      <c r="P178" s="32"/>
      <c r="Q178" s="32"/>
      <c r="R178" s="32"/>
    </row>
    <row r="179" spans="1:18" ht="30.1" customHeight="1" x14ac:dyDescent="0.3">
      <c r="A179" s="32"/>
      <c r="B179" s="32"/>
      <c r="C179" s="135"/>
      <c r="D179" s="32"/>
      <c r="E179" s="32"/>
      <c r="F179" s="32"/>
      <c r="G179" s="32"/>
      <c r="H179" s="134"/>
      <c r="I179" s="32"/>
      <c r="J179" s="32"/>
      <c r="K179" s="32"/>
      <c r="L179" s="33"/>
      <c r="M179" s="28"/>
      <c r="N179" s="32"/>
      <c r="O179" s="32"/>
      <c r="P179" s="32"/>
      <c r="Q179" s="32"/>
      <c r="R179" s="32"/>
    </row>
    <row r="180" spans="1:18" ht="30.1" customHeight="1" x14ac:dyDescent="0.3">
      <c r="A180" s="32"/>
      <c r="B180" s="32"/>
      <c r="C180" s="135"/>
      <c r="D180" s="32"/>
      <c r="E180" s="32"/>
      <c r="F180" s="32"/>
      <c r="G180" s="32"/>
      <c r="H180" s="134"/>
      <c r="I180" s="32"/>
      <c r="J180" s="32"/>
      <c r="K180" s="32"/>
      <c r="L180" s="33"/>
      <c r="M180" s="28"/>
      <c r="N180" s="32"/>
      <c r="O180" s="32"/>
      <c r="P180" s="32"/>
      <c r="Q180" s="32"/>
      <c r="R180" s="32"/>
    </row>
    <row r="181" spans="1:18" ht="30.1" customHeight="1" x14ac:dyDescent="0.3">
      <c r="A181" s="32"/>
      <c r="B181" s="32"/>
      <c r="C181" s="135"/>
      <c r="D181" s="32"/>
      <c r="E181" s="32"/>
      <c r="F181" s="32"/>
      <c r="G181" s="32"/>
      <c r="H181" s="134"/>
      <c r="I181" s="32"/>
      <c r="J181" s="32"/>
      <c r="K181" s="32"/>
      <c r="L181" s="33"/>
      <c r="M181" s="28"/>
      <c r="N181" s="32"/>
      <c r="O181" s="32"/>
      <c r="P181" s="32"/>
      <c r="Q181" s="32"/>
      <c r="R181" s="32"/>
    </row>
    <row r="182" spans="1:18" ht="30.1" customHeight="1" x14ac:dyDescent="0.3">
      <c r="A182" s="32"/>
      <c r="B182" s="32"/>
      <c r="C182" s="135"/>
      <c r="D182" s="32"/>
      <c r="E182" s="32"/>
      <c r="F182" s="32"/>
      <c r="G182" s="32"/>
      <c r="H182" s="134"/>
      <c r="I182" s="32"/>
      <c r="J182" s="32"/>
      <c r="K182" s="32"/>
      <c r="L182" s="33"/>
      <c r="M182" s="28"/>
      <c r="N182" s="32"/>
      <c r="O182" s="32"/>
      <c r="P182" s="32"/>
      <c r="Q182" s="32"/>
      <c r="R182" s="32"/>
    </row>
    <row r="183" spans="1:18" ht="30.1" customHeight="1" x14ac:dyDescent="0.3">
      <c r="A183" s="32"/>
      <c r="B183" s="32"/>
      <c r="C183" s="135"/>
      <c r="D183" s="32"/>
      <c r="E183" s="32"/>
      <c r="F183" s="32"/>
      <c r="G183" s="32"/>
      <c r="H183" s="134"/>
      <c r="I183" s="32"/>
      <c r="J183" s="32"/>
      <c r="K183" s="32"/>
      <c r="L183" s="33"/>
      <c r="M183" s="28"/>
      <c r="N183" s="32"/>
      <c r="O183" s="32"/>
      <c r="P183" s="32"/>
      <c r="Q183" s="32"/>
      <c r="R183" s="32"/>
    </row>
    <row r="184" spans="1:18" ht="30.1" customHeight="1" x14ac:dyDescent="0.3">
      <c r="A184" s="32"/>
      <c r="B184" s="32"/>
      <c r="C184" s="135"/>
      <c r="D184" s="32"/>
      <c r="E184" s="32"/>
      <c r="F184" s="32"/>
      <c r="G184" s="32"/>
      <c r="H184" s="134"/>
      <c r="I184" s="32"/>
      <c r="J184" s="32"/>
      <c r="K184" s="32"/>
      <c r="L184" s="33"/>
      <c r="M184" s="28"/>
      <c r="N184" s="32"/>
      <c r="O184" s="32"/>
      <c r="P184" s="32"/>
      <c r="Q184" s="32"/>
      <c r="R184" s="32"/>
    </row>
    <row r="185" spans="1:18" ht="30.1" customHeight="1" x14ac:dyDescent="0.3">
      <c r="A185" s="32"/>
      <c r="B185" s="32"/>
      <c r="C185" s="135"/>
      <c r="D185" s="32"/>
      <c r="E185" s="32"/>
      <c r="F185" s="32"/>
      <c r="G185" s="32"/>
      <c r="H185" s="134"/>
      <c r="I185" s="32"/>
      <c r="J185" s="32"/>
      <c r="K185" s="32"/>
      <c r="L185" s="33"/>
      <c r="M185" s="28"/>
      <c r="N185" s="32"/>
      <c r="O185" s="32"/>
      <c r="P185" s="32"/>
      <c r="Q185" s="32"/>
      <c r="R185" s="32"/>
    </row>
    <row r="186" spans="1:18" ht="30.1" customHeight="1" x14ac:dyDescent="0.3">
      <c r="A186" s="32"/>
      <c r="B186" s="32"/>
      <c r="C186" s="135"/>
      <c r="D186" s="32"/>
      <c r="E186" s="32"/>
      <c r="F186" s="32"/>
      <c r="G186" s="32"/>
      <c r="H186" s="134"/>
      <c r="I186" s="32"/>
      <c r="J186" s="32"/>
      <c r="K186" s="32"/>
      <c r="L186" s="33"/>
      <c r="M186" s="28"/>
      <c r="N186" s="32"/>
      <c r="O186" s="130"/>
      <c r="P186" s="130"/>
      <c r="Q186" s="32"/>
      <c r="R186" s="32"/>
    </row>
    <row r="187" spans="1:18" ht="30.1" customHeight="1" x14ac:dyDescent="0.3">
      <c r="A187" s="32"/>
      <c r="B187" s="32"/>
      <c r="C187" s="135"/>
      <c r="D187" s="32"/>
      <c r="E187" s="32"/>
      <c r="F187" s="32"/>
      <c r="G187" s="32"/>
      <c r="H187" s="134"/>
      <c r="I187" s="32"/>
      <c r="J187" s="32"/>
      <c r="K187" s="32"/>
      <c r="L187" s="33"/>
      <c r="M187" s="28"/>
      <c r="N187" s="32"/>
      <c r="O187" s="32"/>
      <c r="P187" s="32"/>
      <c r="Q187" s="32"/>
      <c r="R187" s="32"/>
    </row>
    <row r="188" spans="1:18" ht="30.1" customHeight="1" x14ac:dyDescent="0.3">
      <c r="A188" s="32"/>
      <c r="B188" s="32"/>
      <c r="C188" s="135"/>
      <c r="D188" s="32"/>
      <c r="E188" s="32"/>
      <c r="F188" s="32"/>
      <c r="G188" s="32"/>
      <c r="H188" s="134"/>
      <c r="I188" s="32"/>
      <c r="J188" s="32"/>
      <c r="K188" s="32"/>
      <c r="L188" s="33"/>
      <c r="M188" s="28"/>
      <c r="N188" s="32"/>
      <c r="O188" s="32"/>
      <c r="P188" s="32"/>
      <c r="Q188" s="32"/>
      <c r="R188" s="32"/>
    </row>
    <row r="189" spans="1:18" ht="30.1" customHeight="1" x14ac:dyDescent="0.3">
      <c r="A189" s="32"/>
      <c r="B189" s="32"/>
      <c r="C189" s="135"/>
      <c r="D189" s="32"/>
      <c r="E189" s="32"/>
      <c r="F189" s="32"/>
      <c r="G189" s="32"/>
      <c r="H189" s="134"/>
      <c r="I189" s="32"/>
      <c r="J189" s="32"/>
      <c r="K189" s="32"/>
      <c r="L189" s="33"/>
      <c r="M189" s="28"/>
      <c r="N189" s="32"/>
      <c r="O189" s="32"/>
      <c r="P189" s="32"/>
      <c r="Q189" s="32"/>
      <c r="R189" s="32"/>
    </row>
    <row r="190" spans="1:18" ht="30.1" customHeight="1" x14ac:dyDescent="0.3">
      <c r="A190" s="32"/>
      <c r="B190" s="32"/>
      <c r="C190" s="135"/>
      <c r="D190" s="32"/>
      <c r="E190" s="32"/>
      <c r="F190" s="32"/>
      <c r="G190" s="32"/>
      <c r="H190" s="134"/>
      <c r="I190" s="32"/>
      <c r="J190" s="32"/>
      <c r="K190" s="32"/>
      <c r="L190" s="33"/>
      <c r="M190" s="28"/>
      <c r="N190" s="32"/>
      <c r="O190" s="32"/>
      <c r="P190" s="32"/>
      <c r="Q190" s="32"/>
      <c r="R190" s="32"/>
    </row>
    <row r="191" spans="1:18" ht="30.1" customHeight="1" x14ac:dyDescent="0.3">
      <c r="A191" s="32"/>
      <c r="B191" s="32"/>
      <c r="C191" s="135"/>
      <c r="D191" s="32"/>
      <c r="E191" s="32"/>
      <c r="F191" s="32"/>
      <c r="G191" s="32"/>
      <c r="H191" s="134"/>
      <c r="I191" s="32"/>
      <c r="J191" s="32"/>
      <c r="K191" s="32"/>
      <c r="L191" s="33"/>
      <c r="M191" s="28"/>
      <c r="N191" s="32"/>
      <c r="O191" s="32"/>
      <c r="P191" s="32"/>
      <c r="Q191" s="32"/>
      <c r="R191" s="32"/>
    </row>
    <row r="192" spans="1:18" ht="30.1" customHeight="1" x14ac:dyDescent="0.3">
      <c r="A192" s="32"/>
      <c r="B192" s="32"/>
      <c r="C192" s="135"/>
      <c r="D192" s="32"/>
      <c r="E192" s="32"/>
      <c r="F192" s="32"/>
      <c r="G192" s="32"/>
      <c r="H192" s="134"/>
      <c r="I192" s="32"/>
      <c r="J192" s="32"/>
      <c r="K192" s="32"/>
      <c r="L192" s="33"/>
      <c r="M192" s="28"/>
      <c r="N192" s="32"/>
      <c r="O192" s="32"/>
      <c r="P192" s="32"/>
      <c r="Q192" s="32"/>
      <c r="R192" s="32"/>
    </row>
    <row r="193" spans="1:18" ht="30.1" customHeight="1" x14ac:dyDescent="0.3">
      <c r="A193" s="32"/>
      <c r="B193" s="32"/>
      <c r="C193" s="135"/>
      <c r="D193" s="32"/>
      <c r="E193" s="32"/>
      <c r="F193" s="32"/>
      <c r="G193" s="32"/>
      <c r="H193" s="134"/>
      <c r="I193" s="32"/>
      <c r="J193" s="32"/>
      <c r="K193" s="32"/>
      <c r="L193" s="33"/>
      <c r="M193" s="28"/>
      <c r="N193" s="32"/>
      <c r="O193" s="32"/>
      <c r="P193" s="32"/>
      <c r="Q193" s="32"/>
      <c r="R193" s="32"/>
    </row>
    <row r="194" spans="1:18" ht="30.1" customHeight="1" x14ac:dyDescent="0.3">
      <c r="A194" s="32"/>
      <c r="B194" s="32"/>
      <c r="C194" s="135"/>
      <c r="D194" s="32"/>
      <c r="E194" s="32"/>
      <c r="F194" s="32"/>
      <c r="G194" s="32"/>
      <c r="H194" s="134"/>
      <c r="I194" s="32"/>
      <c r="J194" s="32"/>
      <c r="K194" s="32"/>
      <c r="L194" s="33"/>
      <c r="M194" s="28"/>
      <c r="N194" s="32"/>
      <c r="O194" s="32"/>
      <c r="P194" s="32"/>
      <c r="Q194" s="32"/>
      <c r="R194" s="32"/>
    </row>
    <row r="195" spans="1:18" ht="30.1" customHeight="1" x14ac:dyDescent="0.3">
      <c r="A195" s="32"/>
      <c r="B195" s="32"/>
      <c r="C195" s="135"/>
      <c r="D195" s="32"/>
      <c r="E195" s="32"/>
      <c r="F195" s="32"/>
      <c r="G195" s="32"/>
      <c r="H195" s="134"/>
      <c r="I195" s="32"/>
      <c r="J195" s="32"/>
      <c r="K195" s="32"/>
      <c r="L195" s="33"/>
      <c r="M195" s="28"/>
      <c r="N195" s="32"/>
      <c r="O195" s="32"/>
      <c r="P195" s="32"/>
      <c r="Q195" s="32"/>
      <c r="R195" s="32"/>
    </row>
    <row r="196" spans="1:18" ht="30.1" customHeight="1" x14ac:dyDescent="0.3">
      <c r="A196" s="32"/>
      <c r="B196" s="32"/>
      <c r="C196" s="135"/>
      <c r="D196" s="32"/>
      <c r="E196" s="32"/>
      <c r="F196" s="32"/>
      <c r="G196" s="32"/>
      <c r="H196" s="134"/>
      <c r="I196" s="32"/>
      <c r="J196" s="32"/>
      <c r="K196" s="32"/>
      <c r="L196" s="33"/>
      <c r="M196" s="28"/>
      <c r="N196" s="32"/>
      <c r="O196" s="32"/>
      <c r="P196" s="32"/>
      <c r="Q196" s="32"/>
      <c r="R196" s="32"/>
    </row>
    <row r="197" spans="1:18" ht="30.1" customHeight="1" x14ac:dyDescent="0.3">
      <c r="A197" s="32"/>
      <c r="B197" s="32"/>
      <c r="C197" s="135"/>
      <c r="D197" s="32"/>
      <c r="E197" s="32"/>
      <c r="F197" s="32"/>
      <c r="G197" s="32"/>
      <c r="H197" s="134"/>
      <c r="I197" s="32"/>
      <c r="J197" s="32"/>
      <c r="K197" s="32"/>
      <c r="L197" s="33"/>
      <c r="M197" s="28"/>
      <c r="N197" s="32"/>
      <c r="O197" s="32"/>
      <c r="P197" s="32"/>
      <c r="Q197" s="32"/>
      <c r="R197" s="32"/>
    </row>
    <row r="198" spans="1:18" ht="30.1" customHeight="1" x14ac:dyDescent="0.3">
      <c r="A198" s="32"/>
      <c r="B198" s="32"/>
      <c r="C198" s="135"/>
      <c r="D198" s="32"/>
      <c r="E198" s="32"/>
      <c r="F198" s="32"/>
      <c r="G198" s="32"/>
      <c r="H198" s="134"/>
      <c r="I198" s="32"/>
      <c r="J198" s="32"/>
      <c r="K198" s="32"/>
      <c r="L198" s="33"/>
      <c r="M198" s="28"/>
      <c r="N198" s="32"/>
      <c r="O198" s="32"/>
      <c r="P198" s="32"/>
      <c r="Q198" s="32"/>
      <c r="R198" s="32"/>
    </row>
    <row r="199" spans="1:18" ht="30.1" customHeight="1" x14ac:dyDescent="0.3">
      <c r="A199" s="32"/>
      <c r="B199" s="32"/>
      <c r="C199" s="135"/>
      <c r="D199" s="32"/>
      <c r="E199" s="32"/>
      <c r="F199" s="32"/>
      <c r="G199" s="32"/>
      <c r="H199" s="134"/>
      <c r="I199" s="32"/>
      <c r="J199" s="32"/>
      <c r="K199" s="32"/>
      <c r="L199" s="33"/>
      <c r="M199" s="28"/>
      <c r="N199" s="32"/>
      <c r="O199" s="32"/>
      <c r="P199" s="32"/>
      <c r="Q199" s="32"/>
      <c r="R199" s="32"/>
    </row>
    <row r="200" spans="1:18" ht="30.1" customHeight="1" x14ac:dyDescent="0.3">
      <c r="A200" s="32"/>
      <c r="B200" s="32"/>
      <c r="C200" s="135"/>
      <c r="D200" s="32"/>
      <c r="E200" s="32"/>
      <c r="F200" s="32"/>
      <c r="G200" s="32"/>
      <c r="H200" s="134"/>
      <c r="I200" s="32"/>
      <c r="J200" s="32"/>
      <c r="K200" s="32"/>
      <c r="L200" s="33"/>
      <c r="M200" s="28"/>
      <c r="N200" s="32"/>
      <c r="O200" s="32"/>
      <c r="P200" s="32"/>
      <c r="Q200" s="32"/>
      <c r="R200" s="32"/>
    </row>
    <row r="201" spans="1:18" ht="30.1" customHeight="1" x14ac:dyDescent="0.3">
      <c r="A201" s="32"/>
      <c r="B201" s="32"/>
      <c r="C201" s="135"/>
      <c r="D201" s="32"/>
      <c r="E201" s="32"/>
      <c r="F201" s="32"/>
      <c r="G201" s="32"/>
      <c r="H201" s="134"/>
      <c r="I201" s="32"/>
      <c r="J201" s="32"/>
      <c r="K201" s="32"/>
      <c r="L201" s="33"/>
      <c r="M201" s="28"/>
      <c r="N201" s="32"/>
      <c r="O201" s="32"/>
      <c r="P201" s="32"/>
      <c r="Q201" s="32"/>
      <c r="R201" s="32"/>
    </row>
    <row r="202" spans="1:18" ht="30.1" customHeight="1" x14ac:dyDescent="0.3">
      <c r="A202" s="32"/>
      <c r="B202" s="32"/>
      <c r="C202" s="135"/>
      <c r="D202" s="32"/>
      <c r="E202" s="32"/>
      <c r="F202" s="32"/>
      <c r="G202" s="32"/>
      <c r="H202" s="134"/>
      <c r="I202" s="32"/>
      <c r="J202" s="32"/>
      <c r="K202" s="32"/>
      <c r="L202" s="33"/>
      <c r="M202" s="28"/>
      <c r="N202" s="32"/>
      <c r="O202" s="32"/>
      <c r="P202" s="32"/>
      <c r="Q202" s="32"/>
      <c r="R202" s="32"/>
    </row>
  </sheetData>
  <sheetProtection algorithmName="SHA-512" hashValue="mOd2rAh99ITG8FzhCS2eHUzLFpziKNJFfluv/xP+HfUSdkZDT9Zr5/DIonl4Qjz53w5YzgB5PzA7J30J9uHleg==" saltValue="QSQjmW3Y3sc7U7SgM/E/mA==" spinCount="100000" sheet="1" objects="1" scenarios="1"/>
  <mergeCells count="102">
    <mergeCell ref="A28:K28"/>
    <mergeCell ref="A29:K29"/>
    <mergeCell ref="A30:K30"/>
    <mergeCell ref="A31:B31"/>
    <mergeCell ref="C31:K31"/>
    <mergeCell ref="A32:B32"/>
    <mergeCell ref="A5:B5"/>
    <mergeCell ref="C5:K5"/>
    <mergeCell ref="A1:K1"/>
    <mergeCell ref="A2:K2"/>
    <mergeCell ref="A3:K3"/>
    <mergeCell ref="A4:B4"/>
    <mergeCell ref="C4:K4"/>
    <mergeCell ref="F6:F7"/>
    <mergeCell ref="G6:G7"/>
    <mergeCell ref="H6:H7"/>
    <mergeCell ref="A6:A7"/>
    <mergeCell ref="B6:B7"/>
    <mergeCell ref="C6:C7"/>
    <mergeCell ref="D6:D7"/>
    <mergeCell ref="E6:E7"/>
    <mergeCell ref="A55:K55"/>
    <mergeCell ref="A56:K56"/>
    <mergeCell ref="A57:K57"/>
    <mergeCell ref="A58:B58"/>
    <mergeCell ref="C58:K58"/>
    <mergeCell ref="C32:K32"/>
    <mergeCell ref="A33:A34"/>
    <mergeCell ref="B33:B34"/>
    <mergeCell ref="C33:C34"/>
    <mergeCell ref="D33:D34"/>
    <mergeCell ref="E33:E34"/>
    <mergeCell ref="F33:F34"/>
    <mergeCell ref="G33:G34"/>
    <mergeCell ref="H33:H34"/>
    <mergeCell ref="A77:H77"/>
    <mergeCell ref="A59:B59"/>
    <mergeCell ref="C59:K59"/>
    <mergeCell ref="A60:A61"/>
    <mergeCell ref="B60:B61"/>
    <mergeCell ref="C60:C61"/>
    <mergeCell ref="D60:D61"/>
    <mergeCell ref="E60:E61"/>
    <mergeCell ref="F60:F61"/>
    <mergeCell ref="G60:G61"/>
    <mergeCell ref="H60:H61"/>
    <mergeCell ref="A82:K82"/>
    <mergeCell ref="A83:K83"/>
    <mergeCell ref="A84:K84"/>
    <mergeCell ref="A85:B85"/>
    <mergeCell ref="C85:K85"/>
    <mergeCell ref="A86:B86"/>
    <mergeCell ref="C86:K86"/>
    <mergeCell ref="A87:A88"/>
    <mergeCell ref="B87:B88"/>
    <mergeCell ref="C87:C88"/>
    <mergeCell ref="D87:D88"/>
    <mergeCell ref="E87:E88"/>
    <mergeCell ref="F87:F88"/>
    <mergeCell ref="G87:G88"/>
    <mergeCell ref="H87:H88"/>
    <mergeCell ref="I87:I88"/>
    <mergeCell ref="C112:K112"/>
    <mergeCell ref="C139:K139"/>
    <mergeCell ref="A113:B113"/>
    <mergeCell ref="C113:K113"/>
    <mergeCell ref="G114:G115"/>
    <mergeCell ref="H114:H115"/>
    <mergeCell ref="I114:I115"/>
    <mergeCell ref="I141:I142"/>
    <mergeCell ref="A104:H104"/>
    <mergeCell ref="A114:A115"/>
    <mergeCell ref="B114:B115"/>
    <mergeCell ref="C114:C115"/>
    <mergeCell ref="D114:D115"/>
    <mergeCell ref="E114:E115"/>
    <mergeCell ref="F114:F115"/>
    <mergeCell ref="A111:K111"/>
    <mergeCell ref="A158:H158"/>
    <mergeCell ref="I6:I7"/>
    <mergeCell ref="A23:H23"/>
    <mergeCell ref="I33:I34"/>
    <mergeCell ref="A50:H50"/>
    <mergeCell ref="I60:I61"/>
    <mergeCell ref="A140:B140"/>
    <mergeCell ref="C140:K140"/>
    <mergeCell ref="A141:A142"/>
    <mergeCell ref="B141:B142"/>
    <mergeCell ref="C141:C142"/>
    <mergeCell ref="D141:D142"/>
    <mergeCell ref="E141:E142"/>
    <mergeCell ref="F141:F142"/>
    <mergeCell ref="G141:G142"/>
    <mergeCell ref="H141:H142"/>
    <mergeCell ref="A136:K136"/>
    <mergeCell ref="A137:K137"/>
    <mergeCell ref="A138:K138"/>
    <mergeCell ref="A139:B139"/>
    <mergeCell ref="A131:H131"/>
    <mergeCell ref="A109:K109"/>
    <mergeCell ref="A110:K110"/>
    <mergeCell ref="A112:B112"/>
  </mergeCells>
  <dataValidations count="3">
    <dataValidation type="list" allowBlank="1" showInputMessage="1" showErrorMessage="1" sqref="C8:C22 C116:C130 C35:C49 C62:C76 C89:C103 C143:C157" xr:uid="{00000000-0002-0000-0800-000000000000}">
      <formula1>$R$1:$R$9</formula1>
    </dataValidation>
    <dataValidation type="decimal" allowBlank="1" showInputMessage="1" showErrorMessage="1" error="Belge Tarihi ve Belge Numarası doldurulduktan sonra Ödenen Tutarlar doldurulabilir." prompt="Belge Tarihi ve Belge Numarası doldurulduktan sonra Ödenen Tutarlar doldurulabilir." sqref="J8:J22 J35:J49 J62:J76 J89:J103 J116:J130 J143:J157" xr:uid="{00000000-0002-0000-0800-000001000000}">
      <formula1>0</formula1>
      <formula2>$N8</formula2>
    </dataValidation>
    <dataValidation type="decimal" allowBlank="1" showInputMessage="1" showErrorMessage="1" error="Belge Tarihi ve Belge Numarası doldurulduktan sonra KDV Dahil Tutar doldurulabilir." prompt="Belge Tarihi ve Belge Numarası doldurulduktan sonra KDV Dahil Tutar doldurulabilir." sqref="K8:K22 K35:K49 K62:K76 K89:K103 K116:K130 K143:K157" xr:uid="{00000000-0002-0000-0800-000002000000}">
      <formula1>0</formula1>
      <formula2>$N8</formula2>
    </dataValidation>
  </dataValidations>
  <pageMargins left="0.39370078740157483" right="0.39370078740157483" top="0.74803149606299213" bottom="0.74803149606299213" header="0.31496062992125984" footer="0.31496062992125984"/>
  <pageSetup paperSize="9" scale="46" orientation="landscape" r:id="rId1"/>
  <rowBreaks count="5" manualBreakCount="5">
    <brk id="27" max="9" man="1"/>
    <brk id="54" max="9" man="1"/>
    <brk id="81" max="9" man="1"/>
    <brk id="108" max="9" man="1"/>
    <brk id="135" max="9" man="1"/>
  </rowBreaks>
  <colBreaks count="1" manualBreakCount="1">
    <brk id="11" max="1048575" man="1"/>
  </colBreaks>
  <ignoredErrors>
    <ignoredError sqref="L1:L1048576"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11</vt:i4>
      </vt:variant>
      <vt:variant>
        <vt:lpstr>Adlandırılmış Aralıklar</vt:lpstr>
      </vt:variant>
      <vt:variant>
        <vt:i4>15</vt:i4>
      </vt:variant>
    </vt:vector>
  </HeadingPairs>
  <TitlesOfParts>
    <vt:vector size="26" baseType="lpstr">
      <vt:lpstr>Proje Bilgileri</vt:lpstr>
      <vt:lpstr>KAPAK</vt:lpstr>
      <vt:lpstr>İÇİNDEKİLER</vt:lpstr>
      <vt:lpstr>TAAHHÜTNAME (VAKIF)</vt:lpstr>
      <vt:lpstr>G011C</vt:lpstr>
      <vt:lpstr>G012</vt:lpstr>
      <vt:lpstr>G013</vt:lpstr>
      <vt:lpstr>G015A</vt:lpstr>
      <vt:lpstr>G015B</vt:lpstr>
      <vt:lpstr>G018</vt:lpstr>
      <vt:lpstr>G020</vt:lpstr>
      <vt:lpstr>AUcret</vt:lpstr>
      <vt:lpstr>AyTablo</vt:lpstr>
      <vt:lpstr>BasvuruTarihi</vt:lpstr>
      <vt:lpstr>DönBasAy</vt:lpstr>
      <vt:lpstr>imzatarihi</vt:lpstr>
      <vt:lpstr>kurulusyetkilisi</vt:lpstr>
      <vt:lpstr>ProjeAdi</vt:lpstr>
      <vt:lpstr>ProjeNo</vt:lpstr>
      <vt:lpstr>'G013'!Yazdırma_Alanı</vt:lpstr>
      <vt:lpstr>'G018'!Yazdırma_Alanı</vt:lpstr>
      <vt:lpstr>'G020'!Yazdırma_Alanı</vt:lpstr>
      <vt:lpstr>KAPAK!Yazdırma_Alanı</vt:lpstr>
      <vt:lpstr>'TAAHHÜTNAME (VAKIF)'!Yazdırma_Alanı</vt:lpstr>
      <vt:lpstr>Yıl</vt:lpstr>
      <vt:lpstr>YilDonem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Murat Bozlağan</dc:creator>
  <cp:lastModifiedBy>Murat Bozlağan</cp:lastModifiedBy>
  <cp:lastPrinted>2021-04-06T12:37:47Z</cp:lastPrinted>
  <dcterms:created xsi:type="dcterms:W3CDTF">2019-01-30T11:52:38Z</dcterms:created>
  <dcterms:modified xsi:type="dcterms:W3CDTF">2024-12-27T14:39:32Z</dcterms:modified>
</cp:coreProperties>
</file>