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4" i="1" l="1"/>
  <c r="O26" i="1"/>
  <c r="P26" i="1" s="1"/>
  <c r="O22" i="1"/>
  <c r="O29" i="1"/>
  <c r="O6" i="1"/>
  <c r="O27" i="1"/>
  <c r="P27" i="1" s="1"/>
  <c r="O21" i="1"/>
  <c r="O7" i="1"/>
  <c r="O36" i="1"/>
  <c r="O12" i="1"/>
  <c r="P12" i="1" s="1"/>
  <c r="O42" i="1"/>
  <c r="O20" i="1"/>
  <c r="O28" i="1"/>
  <c r="O32" i="1"/>
  <c r="Q32" i="1" s="1"/>
  <c r="O13" i="1"/>
  <c r="O34" i="1"/>
  <c r="O33" i="1"/>
  <c r="O38" i="1"/>
  <c r="P38" i="1" s="1"/>
  <c r="O40" i="1"/>
  <c r="O46" i="1"/>
  <c r="O10" i="1"/>
  <c r="O11" i="1"/>
  <c r="P11" i="1" s="1"/>
  <c r="O44" i="1"/>
  <c r="O18" i="1"/>
  <c r="O30" i="1"/>
  <c r="O4" i="1"/>
  <c r="P4" i="1" s="1"/>
  <c r="O3" i="1"/>
  <c r="O5" i="1"/>
  <c r="O2" i="1"/>
  <c r="O37" i="1"/>
  <c r="P37" i="1" s="1"/>
  <c r="O45" i="1"/>
  <c r="O41" i="1"/>
  <c r="O35" i="1"/>
  <c r="O14" i="1"/>
  <c r="P14" i="1" s="1"/>
  <c r="O39" i="1"/>
  <c r="O17" i="1"/>
  <c r="O16" i="1"/>
  <c r="O25" i="1"/>
  <c r="P25" i="1" s="1"/>
  <c r="O31" i="1"/>
  <c r="O43" i="1"/>
  <c r="O15" i="1"/>
  <c r="O23" i="1"/>
  <c r="P23" i="1" s="1"/>
  <c r="O19" i="1"/>
  <c r="O9" i="1"/>
  <c r="O8" i="1"/>
  <c r="P8" i="1" s="1"/>
  <c r="K24" i="1"/>
  <c r="Q24" i="1" s="1"/>
  <c r="K26" i="1"/>
  <c r="K22" i="1"/>
  <c r="Q22" i="1" s="1"/>
  <c r="K29" i="1"/>
  <c r="K6" i="1"/>
  <c r="Q6" i="1" s="1"/>
  <c r="K27" i="1"/>
  <c r="Q27" i="1" s="1"/>
  <c r="K21" i="1"/>
  <c r="Q21" i="1" s="1"/>
  <c r="K7" i="1"/>
  <c r="K36" i="1"/>
  <c r="Q36" i="1" s="1"/>
  <c r="K12" i="1"/>
  <c r="K42" i="1"/>
  <c r="Q42" i="1" s="1"/>
  <c r="K20" i="1"/>
  <c r="K28" i="1"/>
  <c r="Q28" i="1" s="1"/>
  <c r="K32" i="1"/>
  <c r="K13" i="1"/>
  <c r="Q13" i="1" s="1"/>
  <c r="K34" i="1"/>
  <c r="K33" i="1"/>
  <c r="Q33" i="1" s="1"/>
  <c r="K38" i="1"/>
  <c r="K40" i="1"/>
  <c r="Q40" i="1" s="1"/>
  <c r="K46" i="1"/>
  <c r="K10" i="1"/>
  <c r="Q10" i="1" s="1"/>
  <c r="K11" i="1"/>
  <c r="K44" i="1"/>
  <c r="Q44" i="1" s="1"/>
  <c r="K18" i="1"/>
  <c r="K30" i="1"/>
  <c r="Q30" i="1" s="1"/>
  <c r="K4" i="1"/>
  <c r="K3" i="1"/>
  <c r="Q3" i="1" s="1"/>
  <c r="K5" i="1"/>
  <c r="K2" i="1"/>
  <c r="Q2" i="1" s="1"/>
  <c r="K37" i="1"/>
  <c r="Q37" i="1" s="1"/>
  <c r="K45" i="1"/>
  <c r="Q45" i="1" s="1"/>
  <c r="K41" i="1"/>
  <c r="K35" i="1"/>
  <c r="Q35" i="1" s="1"/>
  <c r="K14" i="1"/>
  <c r="K39" i="1"/>
  <c r="Q39" i="1" s="1"/>
  <c r="K17" i="1"/>
  <c r="K16" i="1"/>
  <c r="Q16" i="1" s="1"/>
  <c r="K25" i="1"/>
  <c r="Q25" i="1" s="1"/>
  <c r="K31" i="1"/>
  <c r="Q31" i="1" s="1"/>
  <c r="K43" i="1"/>
  <c r="K15" i="1"/>
  <c r="Q15" i="1" s="1"/>
  <c r="K23" i="1"/>
  <c r="K19" i="1"/>
  <c r="Q19" i="1" s="1"/>
  <c r="K9" i="1"/>
  <c r="K8" i="1"/>
  <c r="Q8" i="1" s="1"/>
  <c r="G24" i="1"/>
  <c r="G26" i="1"/>
  <c r="G22" i="1"/>
  <c r="G29" i="1"/>
  <c r="G6" i="1"/>
  <c r="G27" i="1"/>
  <c r="G21" i="1"/>
  <c r="G7" i="1"/>
  <c r="G36" i="1"/>
  <c r="G12" i="1"/>
  <c r="G42" i="1"/>
  <c r="G20" i="1"/>
  <c r="G28" i="1"/>
  <c r="G32" i="1"/>
  <c r="G13" i="1"/>
  <c r="G34" i="1"/>
  <c r="G33" i="1"/>
  <c r="G38" i="1"/>
  <c r="G40" i="1"/>
  <c r="G46" i="1"/>
  <c r="G10" i="1"/>
  <c r="G11" i="1"/>
  <c r="G44" i="1"/>
  <c r="G18" i="1"/>
  <c r="G30" i="1"/>
  <c r="G4" i="1"/>
  <c r="G3" i="1"/>
  <c r="G5" i="1"/>
  <c r="G2" i="1"/>
  <c r="G37" i="1"/>
  <c r="G45" i="1"/>
  <c r="G41" i="1"/>
  <c r="G35" i="1"/>
  <c r="G14" i="1"/>
  <c r="G39" i="1"/>
  <c r="G17" i="1"/>
  <c r="G16" i="1"/>
  <c r="G25" i="1"/>
  <c r="G31" i="1"/>
  <c r="G15" i="1"/>
  <c r="G23" i="1"/>
  <c r="G19" i="1"/>
  <c r="G9" i="1"/>
  <c r="G8" i="1"/>
  <c r="R8" i="1" l="1"/>
  <c r="R38" i="1"/>
  <c r="P32" i="1"/>
  <c r="R32" i="1" s="1"/>
  <c r="P43" i="1"/>
  <c r="Q23" i="1"/>
  <c r="R23" i="1" s="1"/>
  <c r="Q14" i="1"/>
  <c r="Q4" i="1"/>
  <c r="Q38" i="1"/>
  <c r="Q12" i="1"/>
  <c r="R12" i="1" s="1"/>
  <c r="Q26" i="1"/>
  <c r="R14" i="1"/>
  <c r="R26" i="1"/>
  <c r="R25" i="1"/>
  <c r="R4" i="1"/>
  <c r="R27" i="1"/>
  <c r="Q11" i="1"/>
  <c r="R11" i="1" s="1"/>
  <c r="P9" i="1"/>
  <c r="P17" i="1"/>
  <c r="P41" i="1"/>
  <c r="P5" i="1"/>
  <c r="P18" i="1"/>
  <c r="P46" i="1"/>
  <c r="P34" i="1"/>
  <c r="P20" i="1"/>
  <c r="R20" i="1" s="1"/>
  <c r="P7" i="1"/>
  <c r="P29" i="1"/>
  <c r="R9" i="1"/>
  <c r="Q9" i="1"/>
  <c r="Q43" i="1"/>
  <c r="Q17" i="1"/>
  <c r="Q41" i="1"/>
  <c r="R41" i="1" s="1"/>
  <c r="Q5" i="1"/>
  <c r="Q18" i="1"/>
  <c r="Q46" i="1"/>
  <c r="R46" i="1" s="1"/>
  <c r="Q34" i="1"/>
  <c r="R34" i="1" s="1"/>
  <c r="Q20" i="1"/>
  <c r="Q7" i="1"/>
  <c r="R7" i="1" s="1"/>
  <c r="Q29" i="1"/>
  <c r="P15" i="1"/>
  <c r="R15" i="1" s="1"/>
  <c r="P16" i="1"/>
  <c r="P35" i="1"/>
  <c r="R35" i="1" s="1"/>
  <c r="P2" i="1"/>
  <c r="P30" i="1"/>
  <c r="R30" i="1" s="1"/>
  <c r="P10" i="1"/>
  <c r="P33" i="1"/>
  <c r="R33" i="1" s="1"/>
  <c r="P28" i="1"/>
  <c r="R28" i="1" s="1"/>
  <c r="P36" i="1"/>
  <c r="R36" i="1" s="1"/>
  <c r="P6" i="1"/>
  <c r="P24" i="1"/>
  <c r="R24" i="1" s="1"/>
  <c r="R17" i="1"/>
  <c r="R18" i="1"/>
  <c r="R29" i="1"/>
  <c r="R37" i="1"/>
  <c r="P19" i="1"/>
  <c r="R19" i="1" s="1"/>
  <c r="P31" i="1"/>
  <c r="R31" i="1" s="1"/>
  <c r="P39" i="1"/>
  <c r="R39" i="1" s="1"/>
  <c r="P45" i="1"/>
  <c r="R45" i="1" s="1"/>
  <c r="P3" i="1"/>
  <c r="R3" i="1" s="1"/>
  <c r="P44" i="1"/>
  <c r="R44" i="1" s="1"/>
  <c r="P40" i="1"/>
  <c r="R40" i="1" s="1"/>
  <c r="P13" i="1"/>
  <c r="R13" i="1" s="1"/>
  <c r="P42" i="1"/>
  <c r="R42" i="1" s="1"/>
  <c r="P21" i="1"/>
  <c r="R21" i="1" s="1"/>
  <c r="P22" i="1"/>
  <c r="R22" i="1" s="1"/>
  <c r="R43" i="1"/>
  <c r="R5" i="1"/>
  <c r="R16" i="1"/>
  <c r="R2" i="1"/>
  <c r="R10" i="1"/>
  <c r="R6" i="1"/>
  <c r="F24" i="1"/>
  <c r="F26" i="1"/>
  <c r="F22" i="1"/>
  <c r="F29" i="1"/>
  <c r="F6" i="1"/>
  <c r="F27" i="1"/>
  <c r="F21" i="1"/>
  <c r="F7" i="1"/>
  <c r="F36" i="1"/>
  <c r="F12" i="1"/>
  <c r="F42" i="1"/>
  <c r="F20" i="1"/>
  <c r="F28" i="1"/>
  <c r="F32" i="1"/>
  <c r="F13" i="1"/>
  <c r="F34" i="1"/>
  <c r="F33" i="1"/>
  <c r="F38" i="1"/>
  <c r="F40" i="1"/>
  <c r="F46" i="1"/>
  <c r="F10" i="1"/>
  <c r="F11" i="1"/>
  <c r="F44" i="1"/>
  <c r="F18" i="1"/>
  <c r="F30" i="1"/>
  <c r="F4" i="1"/>
  <c r="F3" i="1"/>
  <c r="F5" i="1"/>
  <c r="F2" i="1"/>
  <c r="F37" i="1"/>
  <c r="F45" i="1"/>
  <c r="F41" i="1"/>
  <c r="F35" i="1"/>
  <c r="F14" i="1"/>
  <c r="F39" i="1"/>
  <c r="F17" i="1"/>
  <c r="F16" i="1"/>
  <c r="F25" i="1"/>
  <c r="F31" i="1"/>
  <c r="F15" i="1"/>
  <c r="F23" i="1"/>
  <c r="F19" i="1"/>
  <c r="F9" i="1"/>
  <c r="F8" i="1"/>
  <c r="E24" i="1"/>
  <c r="E26" i="1"/>
  <c r="E22" i="1"/>
  <c r="E29" i="1"/>
  <c r="E6" i="1"/>
  <c r="E27" i="1"/>
  <c r="E21" i="1"/>
  <c r="E7" i="1"/>
  <c r="E36" i="1"/>
  <c r="E12" i="1"/>
  <c r="E42" i="1"/>
  <c r="E20" i="1"/>
  <c r="E28" i="1"/>
  <c r="E32" i="1"/>
  <c r="E13" i="1"/>
  <c r="E34" i="1"/>
  <c r="E33" i="1"/>
  <c r="E38" i="1"/>
  <c r="E40" i="1"/>
  <c r="E46" i="1"/>
  <c r="E10" i="1"/>
  <c r="E11" i="1"/>
  <c r="E44" i="1"/>
  <c r="E18" i="1"/>
  <c r="E30" i="1"/>
  <c r="E4" i="1"/>
  <c r="E3" i="1"/>
  <c r="E5" i="1"/>
  <c r="E2" i="1"/>
  <c r="E37" i="1"/>
  <c r="E45" i="1"/>
  <c r="E41" i="1"/>
  <c r="E35" i="1"/>
  <c r="E14" i="1"/>
  <c r="E39" i="1"/>
  <c r="E17" i="1"/>
  <c r="E16" i="1"/>
  <c r="E25" i="1"/>
  <c r="E31" i="1"/>
  <c r="E15" i="1"/>
  <c r="E23" i="1"/>
  <c r="E19" i="1"/>
  <c r="E9" i="1"/>
  <c r="E8" i="1"/>
</calcChain>
</file>

<file path=xl/sharedStrings.xml><?xml version="1.0" encoding="utf-8"?>
<sst xmlns="http://schemas.openxmlformats.org/spreadsheetml/2006/main" count="73" uniqueCount="73">
  <si>
    <t>编号</t>
    <phoneticPr fontId="1" type="noConversion"/>
  </si>
  <si>
    <t>叶面积</t>
    <phoneticPr fontId="1" type="noConversion"/>
  </si>
  <si>
    <t>鲜重</t>
    <phoneticPr fontId="1" type="noConversion"/>
  </si>
  <si>
    <t>干重</t>
    <phoneticPr fontId="1" type="noConversion"/>
  </si>
  <si>
    <t>645nm</t>
    <phoneticPr fontId="1" type="noConversion"/>
  </si>
  <si>
    <t>663nm</t>
    <phoneticPr fontId="1" type="noConversion"/>
  </si>
  <si>
    <t>Y0</t>
    <phoneticPr fontId="1" type="noConversion"/>
  </si>
  <si>
    <t>Y1</t>
    <phoneticPr fontId="1" type="noConversion"/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</si>
  <si>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</si>
  <si>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</si>
  <si>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</si>
  <si>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</si>
  <si>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</si>
  <si>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</si>
  <si>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</si>
  <si>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</si>
  <si>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</si>
  <si>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</si>
  <si>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</si>
  <si>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</si>
  <si>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</si>
  <si>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</si>
  <si>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</si>
  <si>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</si>
  <si>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</si>
  <si>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</si>
  <si>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</si>
  <si>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</si>
  <si>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</si>
  <si>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</si>
  <si>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</si>
  <si>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</si>
  <si>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</si>
  <si>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</si>
  <si>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</si>
  <si>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</si>
  <si>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</si>
  <si>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</si>
  <si>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</si>
  <si>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</si>
  <si>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</si>
  <si>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</si>
  <si>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</si>
  <si>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</si>
  <si>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</si>
  <si>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</si>
  <si>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</si>
  <si>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</si>
  <si>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</si>
  <si>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</si>
  <si>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</si>
  <si>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</si>
  <si>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</si>
  <si>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</si>
  <si>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</si>
  <si>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</si>
  <si>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</si>
  <si>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</si>
  <si>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</si>
  <si>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</si>
  <si>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</si>
  <si>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</si>
  <si>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</si>
  <si>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</si>
  <si>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</si>
  <si>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r>
      <t>叶片比叶重（SLW）mg/cm</t>
    </r>
    <r>
      <rPr>
        <vertAlign val="superscript"/>
        <sz val="18"/>
        <color theme="1"/>
        <rFont val="宋体"/>
        <family val="3"/>
        <charset val="134"/>
        <scheme val="minor"/>
      </rPr>
      <t>2</t>
    </r>
    <phoneticPr fontId="1" type="noConversion"/>
  </si>
  <si>
    <t>叶片含水量（LWC）%</t>
    <phoneticPr fontId="1" type="noConversion"/>
  </si>
  <si>
    <r>
      <t>等效水厚度（EWT）g/cm</t>
    </r>
    <r>
      <rPr>
        <vertAlign val="superscript"/>
        <sz val="18"/>
        <color theme="1"/>
        <rFont val="宋体"/>
        <family val="3"/>
        <charset val="134"/>
        <scheme val="minor"/>
      </rPr>
      <t>2</t>
    </r>
    <phoneticPr fontId="1" type="noConversion"/>
  </si>
  <si>
    <t>均值</t>
    <phoneticPr fontId="1" type="noConversion"/>
  </si>
  <si>
    <t xml:space="preserve">均值 </t>
    <phoneticPr fontId="1" type="noConversion"/>
  </si>
  <si>
    <t>Ca</t>
    <phoneticPr fontId="1" type="noConversion"/>
  </si>
  <si>
    <t>Cb</t>
    <phoneticPr fontId="1" type="noConversion"/>
  </si>
  <si>
    <t>Ca+b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</si>
</sst>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8"/>
      <name val="宋体"/>
      <family val="2"/>
      <scheme val="minor"/>
    </font>
    <font>
      <sz val="11"/>
      <name val="宋体"/>
      <family val="3"/>
      <charset val="134"/>
      <scheme val="minor"/>
    </font>
    <font>
      <vertAlign val="superscript"/>
      <sz val="1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3" fillId="3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0" fillId="5" borderId="0" xfId="0" applyFill="1"/>
    <xf numFmtId="0" fontId="5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0" fontId="0" fillId="6" borderId="0" xfId="0" applyFill="1"/>
    <xf numFmtId="0" fontId="5" fillId="6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F24" zoomScale="85" zoomScaleNormal="85" workbookViewId="0">
      <selection activeCell="T13" sqref="T13"/>
    </sheetView>
  </sheetViews>
  <sheetFormatPr defaultRowHeight="22.5"/>
  <cols>
    <col min="1" max="1" width="13.75" style="5" customWidth="1"/>
    <col min="2" max="2" width="14.25" style="5" customWidth="1"/>
    <col min="3" max="3" width="13.875" customWidth="1"/>
    <col min="4" max="4" width="14.125" customWidth="1"/>
    <col min="5" max="5" width="39.25" style="10" bestFit="1" customWidth="1"/>
    <col min="6" max="6" width="31.25" style="10" bestFit="1" customWidth="1"/>
    <col min="7" max="7" width="37.5" style="10" bestFit="1" customWidth="1"/>
    <col min="8" max="8" width="10.25" customWidth="1"/>
    <col min="9" max="9" width="10.375" customWidth="1"/>
    <col min="10" max="10" width="10.75" customWidth="1"/>
    <col min="11" max="11" width="31" style="10" customWidth="1"/>
    <col min="12" max="12" width="11.375" customWidth="1"/>
    <col min="13" max="13" width="11.25" customWidth="1"/>
    <col min="14" max="14" width="10.125" customWidth="1"/>
    <col min="15" max="15" width="19.5" style="11" bestFit="1" customWidth="1"/>
    <col min="16" max="16" width="21.125" style="6" bestFit="1" customWidth="1"/>
    <col min="17" max="17" width="19.5" style="6" bestFit="1" customWidth="1"/>
    <col min="18" max="18" width="19.5" style="12" bestFit="1" customWidth="1"/>
  </cols>
  <sheetData>
    <row r="1" spans="1:20" ht="26.25">
      <c r="A1" s="4" t="s">
        <v>0</v>
      </c>
      <c r="B1" s="4" t="s">
        <v>1</v>
      </c>
      <c r="C1" s="1" t="s">
        <v>2</v>
      </c>
      <c r="D1" s="1" t="s">
        <v>3</v>
      </c>
      <c r="E1" s="13" t="s">
        <v>65</v>
      </c>
      <c r="F1" s="13" t="s">
        <v>66</v>
      </c>
      <c r="G1" s="13" t="s">
        <v>67</v>
      </c>
      <c r="H1" s="55" t="s">
        <v>4</v>
      </c>
      <c r="I1" s="56"/>
      <c r="J1" s="56"/>
      <c r="K1" s="7" t="s">
        <v>68</v>
      </c>
      <c r="L1" s="57" t="s">
        <v>5</v>
      </c>
      <c r="M1" s="58"/>
      <c r="N1" s="58"/>
      <c r="O1" s="11" t="s">
        <v>69</v>
      </c>
      <c r="P1" s="6" t="s">
        <v>70</v>
      </c>
      <c r="Q1" s="6" t="s">
        <v>71</v>
      </c>
      <c r="R1" s="12" t="s">
        <v>72</v>
      </c>
    </row>
    <row r="2" spans="1:20" s="22" customFormat="1">
      <c r="A2" s="4" t="s">
        <v>35</v>
      </c>
      <c r="B2" s="2">
        <v>3.8538000000000001</v>
      </c>
      <c r="C2" s="1">
        <v>5.3999999999999999E-2</v>
      </c>
      <c r="D2" s="1">
        <v>1.7500000000000002E-2</v>
      </c>
      <c r="E2" s="9">
        <f t="shared" ref="E2:E42" si="0">D2*1000/B2</f>
        <v>4.5409725465774038</v>
      </c>
      <c r="F2" s="9">
        <f t="shared" ref="F2:F42" si="1">100*(C2-D2)/C2</f>
        <v>67.592592592592595</v>
      </c>
      <c r="G2" s="9">
        <f t="shared" ref="G2:G42" si="2">100*(C2-D2)/B2</f>
        <v>0.94711713114328711</v>
      </c>
      <c r="H2" s="1">
        <v>1.409</v>
      </c>
      <c r="I2" s="1">
        <v>1.5089999999999999</v>
      </c>
      <c r="J2" s="1">
        <v>1.5089999999999999</v>
      </c>
      <c r="K2" s="8">
        <f t="shared" ref="K2:K46" si="3">(H2+I2+J2)/3</f>
        <v>1.4756666666666665</v>
      </c>
      <c r="L2" s="1">
        <v>1.921</v>
      </c>
      <c r="M2" s="1">
        <v>1.8859999999999999</v>
      </c>
      <c r="N2" s="3">
        <v>1.8859999999999999</v>
      </c>
      <c r="O2" s="11">
        <f t="shared" ref="O2:O46" si="4">(L2+M2+N2)/3</f>
        <v>1.8976666666666666</v>
      </c>
      <c r="P2" s="6">
        <f t="shared" ref="P2:P46" si="5">(12.7*O2-2.69*K2)</f>
        <v>20.130823333333332</v>
      </c>
      <c r="Q2" s="6">
        <f t="shared" ref="Q2:Q46" si="6">22.88*K2-4.68*O2</f>
        <v>24.882173333333327</v>
      </c>
      <c r="R2" s="12">
        <f t="shared" ref="R2:R46" si="7">P2+Q2</f>
        <v>45.012996666666659</v>
      </c>
      <c r="S2">
        <v>29</v>
      </c>
      <c r="T2" s="22">
        <v>1</v>
      </c>
    </row>
    <row r="3" spans="1:20">
      <c r="A3" s="4" t="s">
        <v>33</v>
      </c>
      <c r="B3" s="2">
        <v>4.7622</v>
      </c>
      <c r="C3" s="1">
        <v>5.5500000000000001E-2</v>
      </c>
      <c r="D3" s="1">
        <v>2.07E-2</v>
      </c>
      <c r="E3" s="9">
        <f t="shared" si="0"/>
        <v>4.3467305027088319</v>
      </c>
      <c r="F3" s="9">
        <f t="shared" si="1"/>
        <v>62.702702702702695</v>
      </c>
      <c r="G3" s="9">
        <f t="shared" si="2"/>
        <v>0.73075469320902098</v>
      </c>
      <c r="H3" s="1">
        <v>1.4319999999999999</v>
      </c>
      <c r="I3" s="1">
        <v>1.367</v>
      </c>
      <c r="J3" s="1">
        <v>1.3280000000000001</v>
      </c>
      <c r="K3" s="8">
        <f t="shared" si="3"/>
        <v>1.3756666666666666</v>
      </c>
      <c r="L3" s="1">
        <v>1.8859999999999999</v>
      </c>
      <c r="M3" s="1">
        <v>1.8859999999999999</v>
      </c>
      <c r="N3" s="3">
        <v>1.8859999999999999</v>
      </c>
      <c r="O3" s="11">
        <f t="shared" si="4"/>
        <v>1.8859999999999999</v>
      </c>
      <c r="P3" s="6">
        <f t="shared" si="5"/>
        <v>20.251656666666666</v>
      </c>
      <c r="Q3" s="6">
        <f t="shared" si="6"/>
        <v>22.648773333333331</v>
      </c>
      <c r="R3" s="12">
        <f t="shared" si="7"/>
        <v>42.90043</v>
      </c>
      <c r="S3">
        <v>27</v>
      </c>
      <c r="T3">
        <v>2</v>
      </c>
    </row>
    <row r="4" spans="1:20">
      <c r="A4" s="2" t="s">
        <v>32</v>
      </c>
      <c r="B4" s="2">
        <v>6.6593</v>
      </c>
      <c r="C4" s="1">
        <v>0.1101</v>
      </c>
      <c r="D4" s="1">
        <v>2.93E-2</v>
      </c>
      <c r="E4" s="9">
        <f t="shared" si="0"/>
        <v>4.3998618473413122</v>
      </c>
      <c r="F4" s="9">
        <f t="shared" si="1"/>
        <v>73.387829246139887</v>
      </c>
      <c r="G4" s="9">
        <f t="shared" si="2"/>
        <v>1.2133407415193791</v>
      </c>
      <c r="H4" s="1">
        <v>1.357</v>
      </c>
      <c r="I4" s="1">
        <v>1.387</v>
      </c>
      <c r="J4" s="1">
        <v>1.357</v>
      </c>
      <c r="K4" s="8">
        <f t="shared" si="3"/>
        <v>1.367</v>
      </c>
      <c r="L4" s="1">
        <v>1.8859999999999999</v>
      </c>
      <c r="M4" s="1">
        <v>1.921</v>
      </c>
      <c r="N4" s="3">
        <v>1.8859999999999999</v>
      </c>
      <c r="O4" s="11">
        <f t="shared" si="4"/>
        <v>1.8976666666666666</v>
      </c>
      <c r="P4" s="6">
        <f t="shared" si="5"/>
        <v>20.423136666666664</v>
      </c>
      <c r="Q4" s="6">
        <f t="shared" si="6"/>
        <v>22.395879999999998</v>
      </c>
      <c r="R4" s="12">
        <f t="shared" si="7"/>
        <v>42.819016666666663</v>
      </c>
      <c r="S4" s="22">
        <v>26</v>
      </c>
      <c r="T4">
        <v>3</v>
      </c>
    </row>
    <row r="5" spans="1:20">
      <c r="A5" s="15" t="s">
        <v>34</v>
      </c>
      <c r="B5" s="15">
        <v>5.1439000000000004</v>
      </c>
      <c r="C5" s="16">
        <v>7.2400000000000006E-2</v>
      </c>
      <c r="D5" s="16">
        <v>2.3800000000000002E-2</v>
      </c>
      <c r="E5" s="16">
        <f t="shared" si="0"/>
        <v>4.6268395575341668</v>
      </c>
      <c r="F5" s="16">
        <f t="shared" si="1"/>
        <v>67.127071823204417</v>
      </c>
      <c r="G5" s="16">
        <f t="shared" si="2"/>
        <v>0.94480841384941383</v>
      </c>
      <c r="H5" s="16">
        <v>1.2370000000000001</v>
      </c>
      <c r="I5" s="16">
        <v>1.268</v>
      </c>
      <c r="J5" s="16">
        <v>1.367</v>
      </c>
      <c r="K5" s="17">
        <f t="shared" si="3"/>
        <v>1.2906666666666666</v>
      </c>
      <c r="L5" s="16">
        <v>1.8540000000000001</v>
      </c>
      <c r="M5" s="16">
        <v>1.8859999999999999</v>
      </c>
      <c r="N5" s="18">
        <v>1.8859999999999999</v>
      </c>
      <c r="O5" s="19">
        <f t="shared" si="4"/>
        <v>1.8753333333333335</v>
      </c>
      <c r="P5" s="20">
        <f t="shared" si="5"/>
        <v>20.344840000000001</v>
      </c>
      <c r="Q5" s="20">
        <f t="shared" si="6"/>
        <v>20.75389333333333</v>
      </c>
      <c r="R5" s="21">
        <f t="shared" si="7"/>
        <v>41.098733333333328</v>
      </c>
      <c r="S5" s="22">
        <v>28</v>
      </c>
    </row>
    <row r="6" spans="1:20">
      <c r="A6" s="14" t="s">
        <v>11</v>
      </c>
      <c r="B6" s="15">
        <v>6.9454000000000002</v>
      </c>
      <c r="C6" s="16">
        <v>0.1108</v>
      </c>
      <c r="D6" s="16">
        <v>2.8899999999999999E-2</v>
      </c>
      <c r="E6" s="16">
        <f t="shared" si="0"/>
        <v>4.1610274426238947</v>
      </c>
      <c r="F6" s="16">
        <f t="shared" si="1"/>
        <v>73.91696750902527</v>
      </c>
      <c r="G6" s="16">
        <f t="shared" si="2"/>
        <v>1.179197742390647</v>
      </c>
      <c r="H6" s="16">
        <v>1.268</v>
      </c>
      <c r="I6" s="16">
        <v>1.26</v>
      </c>
      <c r="J6" s="16">
        <v>1.244</v>
      </c>
      <c r="K6" s="17">
        <f t="shared" si="3"/>
        <v>1.2573333333333334</v>
      </c>
      <c r="L6" s="16">
        <v>1.8859999999999999</v>
      </c>
      <c r="M6" s="16">
        <v>1.8859999999999999</v>
      </c>
      <c r="N6" s="18">
        <v>1.921</v>
      </c>
      <c r="O6" s="19">
        <f t="shared" si="4"/>
        <v>1.8976666666666666</v>
      </c>
      <c r="P6" s="20">
        <f t="shared" si="5"/>
        <v>20.718139999999998</v>
      </c>
      <c r="Q6" s="20">
        <f t="shared" si="6"/>
        <v>19.886706666666669</v>
      </c>
      <c r="R6" s="21">
        <f t="shared" si="7"/>
        <v>40.604846666666667</v>
      </c>
      <c r="S6">
        <v>5</v>
      </c>
    </row>
    <row r="7" spans="1:20" s="22" customFormat="1">
      <c r="A7" s="2" t="s">
        <v>14</v>
      </c>
      <c r="B7" s="2">
        <v>6.8105000000000002</v>
      </c>
      <c r="C7" s="1">
        <v>0.1022</v>
      </c>
      <c r="D7" s="1">
        <v>2.7900000000000001E-2</v>
      </c>
      <c r="E7" s="9">
        <f t="shared" si="0"/>
        <v>4.0966155201527057</v>
      </c>
      <c r="F7" s="9">
        <f t="shared" si="1"/>
        <v>72.700587084148736</v>
      </c>
      <c r="G7" s="9">
        <f t="shared" si="2"/>
        <v>1.0909624843990897</v>
      </c>
      <c r="H7" s="1">
        <v>1.2010000000000001</v>
      </c>
      <c r="I7" s="1">
        <v>1.2010000000000001</v>
      </c>
      <c r="J7" s="1">
        <v>1.2150000000000001</v>
      </c>
      <c r="K7" s="8">
        <f t="shared" si="3"/>
        <v>1.2056666666666667</v>
      </c>
      <c r="L7" s="1">
        <v>1.921</v>
      </c>
      <c r="M7" s="1">
        <v>1.8859999999999999</v>
      </c>
      <c r="N7" s="3">
        <v>1.921</v>
      </c>
      <c r="O7" s="11">
        <f t="shared" si="4"/>
        <v>1.9093333333333333</v>
      </c>
      <c r="P7" s="6">
        <f t="shared" si="5"/>
        <v>21.005289999999999</v>
      </c>
      <c r="Q7" s="6">
        <f t="shared" si="6"/>
        <v>18.649973333333335</v>
      </c>
      <c r="R7" s="12">
        <f t="shared" si="7"/>
        <v>39.655263333333338</v>
      </c>
      <c r="S7" s="22">
        <v>8</v>
      </c>
    </row>
    <row r="8" spans="1:20">
      <c r="A8" s="15" t="s">
        <v>6</v>
      </c>
      <c r="B8" s="15">
        <v>4.3453999999999997</v>
      </c>
      <c r="C8" s="16">
        <v>4.3494999999999999</v>
      </c>
      <c r="D8" s="16">
        <v>4.2103000000000002</v>
      </c>
      <c r="E8" s="16">
        <f t="shared" si="0"/>
        <v>968.90965158558481</v>
      </c>
      <c r="F8" s="16">
        <f t="shared" si="1"/>
        <v>3.2003678583745208</v>
      </c>
      <c r="G8" s="16">
        <f t="shared" si="2"/>
        <v>3.2033874902195372</v>
      </c>
      <c r="H8" s="17">
        <v>1.1870000000000001</v>
      </c>
      <c r="I8" s="17">
        <v>1.2010000000000001</v>
      </c>
      <c r="J8" s="17">
        <v>1.208</v>
      </c>
      <c r="K8" s="17">
        <f t="shared" si="3"/>
        <v>1.1986666666666668</v>
      </c>
      <c r="L8" s="17">
        <v>1.8859999999999999</v>
      </c>
      <c r="M8" s="17">
        <v>1.8859999999999999</v>
      </c>
      <c r="N8" s="23">
        <v>1.8859999999999999</v>
      </c>
      <c r="O8" s="19">
        <f t="shared" si="4"/>
        <v>1.8859999999999999</v>
      </c>
      <c r="P8" s="20">
        <f t="shared" si="5"/>
        <v>20.727786666666663</v>
      </c>
      <c r="Q8" s="20">
        <f t="shared" si="6"/>
        <v>18.599013333333339</v>
      </c>
      <c r="R8" s="21">
        <f t="shared" si="7"/>
        <v>39.326800000000006</v>
      </c>
      <c r="S8" s="22">
        <v>0</v>
      </c>
    </row>
    <row r="9" spans="1:20">
      <c r="A9" s="2" t="s">
        <v>50</v>
      </c>
      <c r="B9" s="2">
        <v>5.5258000000000003</v>
      </c>
      <c r="C9" s="1">
        <v>8.7099999999999997E-2</v>
      </c>
      <c r="D9" s="1">
        <v>2.1499999999999998E-2</v>
      </c>
      <c r="E9" s="9">
        <f t="shared" si="0"/>
        <v>3.8908393354808353</v>
      </c>
      <c r="F9" s="9">
        <f t="shared" si="1"/>
        <v>75.315729047072324</v>
      </c>
      <c r="G9" s="9">
        <f t="shared" si="2"/>
        <v>1.1871584205001988</v>
      </c>
      <c r="H9" s="1">
        <v>1.167</v>
      </c>
      <c r="I9" s="1">
        <v>1.1739999999999999</v>
      </c>
      <c r="J9" s="1">
        <v>1.161</v>
      </c>
      <c r="K9" s="8">
        <f t="shared" si="3"/>
        <v>1.1673333333333333</v>
      </c>
      <c r="L9" s="1">
        <v>1.8859999999999999</v>
      </c>
      <c r="M9" s="1">
        <v>1.8540000000000001</v>
      </c>
      <c r="N9" s="3">
        <v>1.8859999999999999</v>
      </c>
      <c r="O9" s="11">
        <f t="shared" si="4"/>
        <v>1.8753333333333335</v>
      </c>
      <c r="P9" s="6">
        <f t="shared" si="5"/>
        <v>20.676606666666668</v>
      </c>
      <c r="Q9" s="6">
        <f t="shared" si="6"/>
        <v>17.932026666666665</v>
      </c>
      <c r="R9" s="12">
        <f t="shared" si="7"/>
        <v>38.60863333333333</v>
      </c>
      <c r="S9" s="22">
        <v>44</v>
      </c>
    </row>
    <row r="10" spans="1:20">
      <c r="A10" s="4" t="s">
        <v>27</v>
      </c>
      <c r="B10" s="2">
        <v>8.2946000000000009</v>
      </c>
      <c r="C10" s="1">
        <v>0.13450000000000001</v>
      </c>
      <c r="D10" s="1">
        <v>3.5700000000000003E-2</v>
      </c>
      <c r="E10" s="9">
        <f t="shared" si="0"/>
        <v>4.3040050153111666</v>
      </c>
      <c r="F10" s="9">
        <f t="shared" si="1"/>
        <v>73.45724907063196</v>
      </c>
      <c r="G10" s="9">
        <f t="shared" si="2"/>
        <v>1.1911364019964794</v>
      </c>
      <c r="H10" s="1">
        <v>1.131</v>
      </c>
      <c r="I10" s="1">
        <v>1.131</v>
      </c>
      <c r="J10" s="1">
        <v>1.1020000000000001</v>
      </c>
      <c r="K10" s="8">
        <f t="shared" si="3"/>
        <v>1.1213333333333333</v>
      </c>
      <c r="L10" s="1">
        <v>1.8240000000000001</v>
      </c>
      <c r="M10" s="1">
        <v>1.8540000000000001</v>
      </c>
      <c r="N10" s="3">
        <v>1.8240000000000001</v>
      </c>
      <c r="O10" s="11">
        <f t="shared" si="4"/>
        <v>1.8339999999999999</v>
      </c>
      <c r="P10" s="6">
        <f t="shared" si="5"/>
        <v>20.275413333333333</v>
      </c>
      <c r="Q10" s="6">
        <f t="shared" si="6"/>
        <v>17.072986666666665</v>
      </c>
      <c r="R10" s="12">
        <f t="shared" si="7"/>
        <v>37.348399999999998</v>
      </c>
      <c r="S10">
        <v>21</v>
      </c>
      <c r="T10">
        <v>8</v>
      </c>
    </row>
    <row r="11" spans="1:20">
      <c r="A11" s="2" t="s">
        <v>28</v>
      </c>
      <c r="B11" s="2">
        <v>7.6173000000000002</v>
      </c>
      <c r="C11" s="1">
        <v>0.1328</v>
      </c>
      <c r="D11" s="1">
        <v>3.5299999999999998E-2</v>
      </c>
      <c r="E11" s="9">
        <f t="shared" si="0"/>
        <v>4.6341879668648991</v>
      </c>
      <c r="F11" s="9">
        <f t="shared" si="1"/>
        <v>73.418674698795186</v>
      </c>
      <c r="G11" s="9">
        <f t="shared" si="2"/>
        <v>1.2799810956638178</v>
      </c>
      <c r="H11" s="1">
        <v>1.032</v>
      </c>
      <c r="I11" s="1">
        <v>1.0760000000000001</v>
      </c>
      <c r="J11" s="1">
        <v>1.0760000000000001</v>
      </c>
      <c r="K11" s="8">
        <f t="shared" si="3"/>
        <v>1.0613333333333335</v>
      </c>
      <c r="L11" s="1">
        <v>1.8240000000000001</v>
      </c>
      <c r="M11" s="1">
        <v>1.8240000000000001</v>
      </c>
      <c r="N11" s="3">
        <v>1.8240000000000001</v>
      </c>
      <c r="O11" s="11">
        <f t="shared" si="4"/>
        <v>1.8240000000000001</v>
      </c>
      <c r="P11" s="6">
        <f t="shared" si="5"/>
        <v>20.309813333333331</v>
      </c>
      <c r="Q11" s="6">
        <f t="shared" si="6"/>
        <v>15.746986666666668</v>
      </c>
      <c r="R11" s="12">
        <f t="shared" si="7"/>
        <v>36.056799999999996</v>
      </c>
      <c r="S11" s="22">
        <v>22</v>
      </c>
    </row>
    <row r="12" spans="1:20">
      <c r="A12" s="2" t="s">
        <v>16</v>
      </c>
      <c r="B12" s="2">
        <v>3.8258999999999999</v>
      </c>
      <c r="C12" s="1">
        <v>5.0599999999999999E-2</v>
      </c>
      <c r="D12" s="1">
        <v>1.24E-2</v>
      </c>
      <c r="E12" s="9">
        <f t="shared" si="0"/>
        <v>3.2410674612509478</v>
      </c>
      <c r="F12" s="9">
        <f t="shared" si="1"/>
        <v>75.494071146245062</v>
      </c>
      <c r="G12" s="9">
        <f t="shared" si="2"/>
        <v>0.99845787919182416</v>
      </c>
      <c r="H12" s="1">
        <v>0.92800000000000005</v>
      </c>
      <c r="I12" s="1">
        <v>0.91400000000000003</v>
      </c>
      <c r="J12" s="1">
        <v>0.90700000000000003</v>
      </c>
      <c r="K12" s="8">
        <f t="shared" si="3"/>
        <v>0.91633333333333333</v>
      </c>
      <c r="L12" s="1">
        <v>1.796</v>
      </c>
      <c r="M12" s="1">
        <v>1.77</v>
      </c>
      <c r="N12" s="3">
        <v>1.77</v>
      </c>
      <c r="O12" s="11">
        <f t="shared" si="4"/>
        <v>1.7786666666666668</v>
      </c>
      <c r="P12" s="6">
        <f t="shared" si="5"/>
        <v>20.124130000000001</v>
      </c>
      <c r="Q12" s="6">
        <f t="shared" si="6"/>
        <v>12.641546666666665</v>
      </c>
      <c r="R12" s="12">
        <f t="shared" si="7"/>
        <v>32.765676666666664</v>
      </c>
      <c r="S12" s="22">
        <v>10</v>
      </c>
      <c r="T12" s="22"/>
    </row>
    <row r="13" spans="1:20" s="32" customFormat="1">
      <c r="A13" s="4" t="s">
        <v>21</v>
      </c>
      <c r="B13" s="2">
        <v>4.0075000000000003</v>
      </c>
      <c r="C13" s="1">
        <v>6.4799999999999996E-2</v>
      </c>
      <c r="D13" s="1">
        <v>1.4999999999999999E-2</v>
      </c>
      <c r="E13" s="9">
        <f t="shared" si="0"/>
        <v>3.7429819089207732</v>
      </c>
      <c r="F13" s="9">
        <f t="shared" si="1"/>
        <v>76.851851851851848</v>
      </c>
      <c r="G13" s="9">
        <f t="shared" si="2"/>
        <v>1.2426699937616965</v>
      </c>
      <c r="H13" s="1">
        <v>0.876</v>
      </c>
      <c r="I13" s="1">
        <v>0.9</v>
      </c>
      <c r="J13" s="1">
        <v>0.92100000000000004</v>
      </c>
      <c r="K13" s="8">
        <f t="shared" si="3"/>
        <v>0.89900000000000002</v>
      </c>
      <c r="L13" s="1">
        <v>1.77</v>
      </c>
      <c r="M13" s="1">
        <v>1.796</v>
      </c>
      <c r="N13" s="3">
        <v>1.796</v>
      </c>
      <c r="O13" s="11">
        <f t="shared" si="4"/>
        <v>1.7873333333333334</v>
      </c>
      <c r="P13" s="6">
        <f t="shared" si="5"/>
        <v>20.280823333333331</v>
      </c>
      <c r="Q13" s="6">
        <f t="shared" si="6"/>
        <v>12.204399999999998</v>
      </c>
      <c r="R13" s="12">
        <f t="shared" si="7"/>
        <v>32.48522333333333</v>
      </c>
      <c r="S13">
        <v>15</v>
      </c>
      <c r="T13"/>
    </row>
    <row r="14" spans="1:20">
      <c r="A14" s="2" t="s">
        <v>40</v>
      </c>
      <c r="B14" s="2">
        <v>4.7529000000000003</v>
      </c>
      <c r="C14" s="1">
        <v>7.6300000000000007E-2</v>
      </c>
      <c r="D14" s="1">
        <v>1.66E-2</v>
      </c>
      <c r="E14" s="9">
        <f t="shared" si="0"/>
        <v>3.4926045151381264</v>
      </c>
      <c r="F14" s="9">
        <f t="shared" si="1"/>
        <v>78.243774574049809</v>
      </c>
      <c r="G14" s="9">
        <f t="shared" si="2"/>
        <v>1.2560752382755791</v>
      </c>
      <c r="H14" s="1">
        <v>1.0089999999999999</v>
      </c>
      <c r="I14" s="1">
        <v>0.81499999999999995</v>
      </c>
      <c r="J14" s="1">
        <v>0.80100000000000005</v>
      </c>
      <c r="K14" s="8">
        <f t="shared" si="3"/>
        <v>0.875</v>
      </c>
      <c r="L14" s="1">
        <v>1.8540000000000001</v>
      </c>
      <c r="M14" s="1">
        <v>1.7210000000000001</v>
      </c>
      <c r="N14" s="3">
        <v>1.7210000000000001</v>
      </c>
      <c r="O14" s="11">
        <f t="shared" si="4"/>
        <v>1.7653333333333334</v>
      </c>
      <c r="P14" s="6">
        <f t="shared" si="5"/>
        <v>20.065983333333335</v>
      </c>
      <c r="Q14" s="6">
        <f t="shared" si="6"/>
        <v>11.758239999999999</v>
      </c>
      <c r="R14" s="12">
        <f t="shared" si="7"/>
        <v>31.824223333333336</v>
      </c>
      <c r="S14" s="22">
        <v>34</v>
      </c>
    </row>
    <row r="15" spans="1:20">
      <c r="A15" s="4" t="s">
        <v>47</v>
      </c>
      <c r="B15" s="2">
        <v>3.9015</v>
      </c>
      <c r="C15" s="1">
        <v>5.67E-2</v>
      </c>
      <c r="D15" s="1">
        <v>1.38E-2</v>
      </c>
      <c r="E15" s="9">
        <f t="shared" si="0"/>
        <v>3.5371011149557861</v>
      </c>
      <c r="F15" s="9">
        <f t="shared" si="1"/>
        <v>75.661375661375658</v>
      </c>
      <c r="G15" s="9">
        <f t="shared" si="2"/>
        <v>1.0995770857362552</v>
      </c>
      <c r="H15" s="1">
        <v>0.83</v>
      </c>
      <c r="I15" s="1">
        <v>0.83</v>
      </c>
      <c r="J15" s="1">
        <v>0.85399999999999998</v>
      </c>
      <c r="K15" s="8">
        <f t="shared" si="3"/>
        <v>0.83799999999999997</v>
      </c>
      <c r="L15" s="1">
        <v>1.7450000000000001</v>
      </c>
      <c r="M15" s="1">
        <v>1.7450000000000001</v>
      </c>
      <c r="N15" s="3">
        <v>1.7450000000000001</v>
      </c>
      <c r="O15" s="11">
        <f t="shared" si="4"/>
        <v>1.7450000000000001</v>
      </c>
      <c r="P15" s="6">
        <f t="shared" si="5"/>
        <v>19.90728</v>
      </c>
      <c r="Q15" s="6">
        <f t="shared" si="6"/>
        <v>11.006839999999999</v>
      </c>
      <c r="R15" s="12">
        <f t="shared" si="7"/>
        <v>30.914119999999997</v>
      </c>
      <c r="S15">
        <v>41</v>
      </c>
    </row>
    <row r="16" spans="1:20">
      <c r="A16" s="41" t="s">
        <v>43</v>
      </c>
      <c r="B16" s="33">
        <v>3.4670000000000001</v>
      </c>
      <c r="C16" s="34">
        <v>5.0599999999999999E-2</v>
      </c>
      <c r="D16" s="34">
        <v>1.1900000000000001E-2</v>
      </c>
      <c r="E16" s="34">
        <f t="shared" si="0"/>
        <v>3.4323622728583789</v>
      </c>
      <c r="F16" s="34">
        <f t="shared" si="1"/>
        <v>76.482213438735172</v>
      </c>
      <c r="G16" s="34">
        <f t="shared" si="2"/>
        <v>1.1162388231900777</v>
      </c>
      <c r="H16" s="34">
        <v>0.82399999999999995</v>
      </c>
      <c r="I16" s="34">
        <v>0.85399999999999998</v>
      </c>
      <c r="J16" s="34">
        <v>0.83599999999999997</v>
      </c>
      <c r="K16" s="35">
        <f t="shared" si="3"/>
        <v>0.83799999999999997</v>
      </c>
      <c r="L16" s="34">
        <v>1.7210000000000001</v>
      </c>
      <c r="M16" s="34">
        <v>1.7450000000000001</v>
      </c>
      <c r="N16" s="36">
        <v>1.7450000000000001</v>
      </c>
      <c r="O16" s="37">
        <f t="shared" si="4"/>
        <v>1.7370000000000001</v>
      </c>
      <c r="P16" s="38">
        <f t="shared" si="5"/>
        <v>19.805679999999999</v>
      </c>
      <c r="Q16" s="38">
        <f t="shared" si="6"/>
        <v>11.044279999999999</v>
      </c>
      <c r="R16" s="39">
        <f t="shared" si="7"/>
        <v>30.849959999999996</v>
      </c>
      <c r="S16">
        <v>37</v>
      </c>
    </row>
    <row r="17" spans="1:20">
      <c r="A17" s="33" t="s">
        <v>42</v>
      </c>
      <c r="B17" s="33">
        <v>4.3337000000000003</v>
      </c>
      <c r="C17" s="34">
        <v>6.6199999999999995E-2</v>
      </c>
      <c r="D17" s="34">
        <v>1.55E-2</v>
      </c>
      <c r="E17" s="34">
        <f t="shared" si="0"/>
        <v>3.5766204398089392</v>
      </c>
      <c r="F17" s="34">
        <f t="shared" si="1"/>
        <v>76.586102719033235</v>
      </c>
      <c r="G17" s="34">
        <f t="shared" si="2"/>
        <v>1.169901008376214</v>
      </c>
      <c r="H17" s="34">
        <v>0.86299999999999999</v>
      </c>
      <c r="I17" s="34">
        <v>0.79300000000000004</v>
      </c>
      <c r="J17" s="34">
        <v>0.79300000000000004</v>
      </c>
      <c r="K17" s="35">
        <f t="shared" si="3"/>
        <v>0.81633333333333347</v>
      </c>
      <c r="L17" s="34">
        <v>1.77</v>
      </c>
      <c r="M17" s="34">
        <v>1.6990000000000001</v>
      </c>
      <c r="N17" s="36">
        <v>1.7210000000000001</v>
      </c>
      <c r="O17" s="37">
        <f t="shared" si="4"/>
        <v>1.7300000000000002</v>
      </c>
      <c r="P17" s="38">
        <f t="shared" si="5"/>
        <v>19.775063333333332</v>
      </c>
      <c r="Q17" s="38">
        <f t="shared" si="6"/>
        <v>10.581306666666668</v>
      </c>
      <c r="R17" s="39">
        <f t="shared" si="7"/>
        <v>30.356369999999998</v>
      </c>
      <c r="S17" s="22">
        <v>36</v>
      </c>
      <c r="T17" s="22"/>
    </row>
    <row r="18" spans="1:20">
      <c r="A18" s="33" t="s">
        <v>30</v>
      </c>
      <c r="B18" s="33">
        <v>3.9799000000000002</v>
      </c>
      <c r="C18" s="34">
        <v>7.1300000000000002E-2</v>
      </c>
      <c r="D18" s="34">
        <v>1.8800000000000001E-2</v>
      </c>
      <c r="E18" s="34">
        <f t="shared" si="0"/>
        <v>4.7237367773059624</v>
      </c>
      <c r="F18" s="34">
        <f t="shared" si="1"/>
        <v>73.63253856942498</v>
      </c>
      <c r="G18" s="34">
        <f t="shared" si="2"/>
        <v>1.319128621322144</v>
      </c>
      <c r="H18" s="34">
        <v>0.81499999999999995</v>
      </c>
      <c r="I18" s="34">
        <v>0.79900000000000004</v>
      </c>
      <c r="J18" s="34">
        <v>0.80400000000000005</v>
      </c>
      <c r="K18" s="35">
        <f t="shared" si="3"/>
        <v>0.80600000000000005</v>
      </c>
      <c r="L18" s="34">
        <v>1.7210000000000001</v>
      </c>
      <c r="M18" s="34">
        <v>1.7210000000000001</v>
      </c>
      <c r="N18" s="36">
        <v>1.7210000000000001</v>
      </c>
      <c r="O18" s="37">
        <f t="shared" si="4"/>
        <v>1.7210000000000001</v>
      </c>
      <c r="P18" s="38">
        <f t="shared" si="5"/>
        <v>19.688559999999999</v>
      </c>
      <c r="Q18" s="38">
        <f t="shared" si="6"/>
        <v>10.386999999999999</v>
      </c>
      <c r="R18" s="39">
        <f t="shared" si="7"/>
        <v>30.075559999999996</v>
      </c>
      <c r="S18" s="22">
        <v>24</v>
      </c>
    </row>
    <row r="19" spans="1:20">
      <c r="A19" s="4" t="s">
        <v>49</v>
      </c>
      <c r="B19" s="2">
        <v>3.1082000000000001</v>
      </c>
      <c r="C19" s="1">
        <v>3.9800000000000002E-2</v>
      </c>
      <c r="D19" s="1">
        <v>1.01E-2</v>
      </c>
      <c r="E19" s="9">
        <f t="shared" si="0"/>
        <v>3.2494691461295924</v>
      </c>
      <c r="F19" s="9">
        <f t="shared" si="1"/>
        <v>74.623115577889465</v>
      </c>
      <c r="G19" s="9">
        <f t="shared" si="2"/>
        <v>0.95553696673315769</v>
      </c>
      <c r="H19" s="1">
        <v>0.78800000000000003</v>
      </c>
      <c r="I19" s="1">
        <v>0.79</v>
      </c>
      <c r="J19" s="1">
        <v>0.78500000000000003</v>
      </c>
      <c r="K19" s="8">
        <f t="shared" si="3"/>
        <v>0.78766666666666663</v>
      </c>
      <c r="L19" s="1">
        <v>1.7210000000000001</v>
      </c>
      <c r="M19" s="1">
        <v>1.7210000000000001</v>
      </c>
      <c r="N19" s="3">
        <v>1.7210000000000001</v>
      </c>
      <c r="O19" s="11">
        <f t="shared" si="4"/>
        <v>1.7210000000000001</v>
      </c>
      <c r="P19" s="6">
        <f t="shared" si="5"/>
        <v>19.737876666666665</v>
      </c>
      <c r="Q19" s="6">
        <f t="shared" si="6"/>
        <v>9.9675333333333302</v>
      </c>
      <c r="R19" s="12">
        <f t="shared" si="7"/>
        <v>29.705409999999993</v>
      </c>
      <c r="S19">
        <v>43</v>
      </c>
      <c r="T19">
        <v>17</v>
      </c>
    </row>
    <row r="20" spans="1:20">
      <c r="A20" s="2" t="s">
        <v>18</v>
      </c>
      <c r="B20" s="2">
        <v>4.9291999999999998</v>
      </c>
      <c r="C20" s="1">
        <v>8.5000000000000006E-2</v>
      </c>
      <c r="D20" s="1">
        <v>1.6299999999999999E-2</v>
      </c>
      <c r="E20" s="9">
        <f t="shared" si="0"/>
        <v>3.3068246368579075</v>
      </c>
      <c r="F20" s="9">
        <f t="shared" si="1"/>
        <v>80.82352941176471</v>
      </c>
      <c r="G20" s="9">
        <f t="shared" si="2"/>
        <v>1.39373529173091</v>
      </c>
      <c r="H20" s="1">
        <v>0.75700000000000001</v>
      </c>
      <c r="I20" s="1">
        <v>0.77500000000000002</v>
      </c>
      <c r="J20" s="1">
        <v>0.79600000000000004</v>
      </c>
      <c r="K20" s="8">
        <f t="shared" si="3"/>
        <v>0.77600000000000013</v>
      </c>
      <c r="L20" s="1">
        <v>1.6779999999999999</v>
      </c>
      <c r="M20" s="1">
        <v>1.7210000000000001</v>
      </c>
      <c r="N20" s="3">
        <v>1.7210000000000001</v>
      </c>
      <c r="O20" s="11">
        <f t="shared" si="4"/>
        <v>1.7066666666666668</v>
      </c>
      <c r="P20" s="6">
        <f t="shared" si="5"/>
        <v>19.587226666666666</v>
      </c>
      <c r="Q20" s="6">
        <f t="shared" si="6"/>
        <v>9.7676800000000039</v>
      </c>
      <c r="R20" s="12">
        <f t="shared" si="7"/>
        <v>29.354906666666672</v>
      </c>
      <c r="S20" s="22">
        <v>12</v>
      </c>
    </row>
    <row r="21" spans="1:20">
      <c r="A21" s="4" t="s">
        <v>13</v>
      </c>
      <c r="B21" s="2">
        <v>4.0971000000000002</v>
      </c>
      <c r="C21" s="1">
        <v>6.1699999999999998E-2</v>
      </c>
      <c r="D21" s="1">
        <v>1.3899999999999999E-2</v>
      </c>
      <c r="E21" s="9">
        <f t="shared" si="0"/>
        <v>3.3926435771643351</v>
      </c>
      <c r="F21" s="9">
        <f t="shared" si="1"/>
        <v>77.471636952998367</v>
      </c>
      <c r="G21" s="9">
        <f t="shared" si="2"/>
        <v>1.1666788704205411</v>
      </c>
      <c r="H21" s="52">
        <v>0.76400000000000001</v>
      </c>
      <c r="I21" s="52">
        <v>0.76200000000000001</v>
      </c>
      <c r="J21" s="52">
        <v>0.75900000000000001</v>
      </c>
      <c r="K21" s="8">
        <f t="shared" si="3"/>
        <v>0.76166666666666671</v>
      </c>
      <c r="L21" s="52">
        <v>1.6779999999999999</v>
      </c>
      <c r="M21" s="52">
        <v>1.6779999999999999</v>
      </c>
      <c r="N21" s="54">
        <v>1.6779999999999999</v>
      </c>
      <c r="O21" s="11">
        <f t="shared" si="4"/>
        <v>1.6779999999999999</v>
      </c>
      <c r="P21" s="6">
        <f t="shared" si="5"/>
        <v>19.261716666666665</v>
      </c>
      <c r="Q21" s="6">
        <f t="shared" si="6"/>
        <v>9.5738933333333343</v>
      </c>
      <c r="R21" s="12">
        <f t="shared" si="7"/>
        <v>28.835609999999999</v>
      </c>
      <c r="S21">
        <v>7</v>
      </c>
    </row>
    <row r="22" spans="1:20" s="49" customFormat="1">
      <c r="A22" s="4" t="s">
        <v>9</v>
      </c>
      <c r="B22" s="2">
        <v>5.0335999999999999</v>
      </c>
      <c r="C22" s="1">
        <v>4.3579999999999997</v>
      </c>
      <c r="D22" s="1">
        <v>4.2007000000000003</v>
      </c>
      <c r="E22" s="9">
        <f t="shared" si="0"/>
        <v>834.53194532740008</v>
      </c>
      <c r="F22" s="9">
        <f t="shared" si="1"/>
        <v>3.6094538779256387</v>
      </c>
      <c r="G22" s="9">
        <f t="shared" si="2"/>
        <v>3.1249999999999867</v>
      </c>
      <c r="H22" s="1">
        <v>0.754</v>
      </c>
      <c r="I22" s="1">
        <v>0.73</v>
      </c>
      <c r="J22" s="1">
        <v>0.72399999999999998</v>
      </c>
      <c r="K22" s="8">
        <f t="shared" si="3"/>
        <v>0.7360000000000001</v>
      </c>
      <c r="L22" s="1">
        <v>1.6990000000000001</v>
      </c>
      <c r="M22" s="1">
        <v>1.6779999999999999</v>
      </c>
      <c r="N22" s="3">
        <v>1.6579999999999999</v>
      </c>
      <c r="O22" s="11">
        <f t="shared" si="4"/>
        <v>1.6783333333333335</v>
      </c>
      <c r="P22" s="6">
        <f t="shared" si="5"/>
        <v>19.334993333333333</v>
      </c>
      <c r="Q22" s="6">
        <f t="shared" si="6"/>
        <v>8.98508</v>
      </c>
      <c r="R22" s="12">
        <f t="shared" si="7"/>
        <v>28.320073333333333</v>
      </c>
      <c r="S22">
        <v>3</v>
      </c>
      <c r="T22" s="22"/>
    </row>
    <row r="23" spans="1:20">
      <c r="A23" s="2" t="s">
        <v>48</v>
      </c>
      <c r="B23" s="2">
        <v>3.7924000000000002</v>
      </c>
      <c r="C23" s="1">
        <v>5.4100000000000002E-2</v>
      </c>
      <c r="D23" s="1">
        <v>1.2800000000000001E-2</v>
      </c>
      <c r="E23" s="9">
        <f t="shared" si="0"/>
        <v>3.3751713954224236</v>
      </c>
      <c r="F23" s="9">
        <f t="shared" si="1"/>
        <v>76.340110905730143</v>
      </c>
      <c r="G23" s="9">
        <f t="shared" si="2"/>
        <v>1.0890201455542665</v>
      </c>
      <c r="H23" s="1">
        <v>0.74</v>
      </c>
      <c r="I23" s="1">
        <v>0.73799999999999999</v>
      </c>
      <c r="J23" s="1">
        <v>0.73499999999999999</v>
      </c>
      <c r="K23" s="8">
        <f t="shared" si="3"/>
        <v>0.73766666666666669</v>
      </c>
      <c r="L23" s="1">
        <v>1.6579999999999999</v>
      </c>
      <c r="M23" s="1">
        <v>1.6579999999999999</v>
      </c>
      <c r="N23" s="3">
        <v>1.6990000000000001</v>
      </c>
      <c r="O23" s="11">
        <f t="shared" si="4"/>
        <v>1.6716666666666666</v>
      </c>
      <c r="P23" s="6">
        <f t="shared" si="5"/>
        <v>19.245843333333333</v>
      </c>
      <c r="Q23" s="6">
        <f t="shared" si="6"/>
        <v>9.0544133333333328</v>
      </c>
      <c r="R23" s="12">
        <f t="shared" si="7"/>
        <v>28.300256666666666</v>
      </c>
      <c r="S23" s="22">
        <v>42</v>
      </c>
    </row>
    <row r="24" spans="1:20">
      <c r="A24" s="4" t="s">
        <v>7</v>
      </c>
      <c r="B24" s="2">
        <v>6.4844999999999997</v>
      </c>
      <c r="C24" s="1">
        <v>4.4154999999999998</v>
      </c>
      <c r="D24" s="1">
        <v>4.2282000000000002</v>
      </c>
      <c r="E24" s="9">
        <f t="shared" si="0"/>
        <v>652.04718945176955</v>
      </c>
      <c r="F24" s="9">
        <f t="shared" si="1"/>
        <v>4.2418752123202266</v>
      </c>
      <c r="G24" s="9">
        <f t="shared" si="2"/>
        <v>2.8884262472048667</v>
      </c>
      <c r="H24" s="1">
        <v>0.71</v>
      </c>
      <c r="I24" s="1">
        <v>0.72799999999999998</v>
      </c>
      <c r="J24" s="1">
        <v>0.72599999999999998</v>
      </c>
      <c r="K24" s="8">
        <f t="shared" si="3"/>
        <v>0.72133333333333327</v>
      </c>
      <c r="L24" s="1">
        <v>1.6379999999999999</v>
      </c>
      <c r="M24" s="1">
        <v>1.6579999999999999</v>
      </c>
      <c r="N24" s="3">
        <v>1.6579999999999999</v>
      </c>
      <c r="O24" s="11">
        <f t="shared" si="4"/>
        <v>1.6513333333333333</v>
      </c>
      <c r="P24" s="6">
        <f t="shared" si="5"/>
        <v>19.031546666666667</v>
      </c>
      <c r="Q24" s="6">
        <f t="shared" si="6"/>
        <v>8.7758666666666656</v>
      </c>
      <c r="R24" s="12">
        <f t="shared" si="7"/>
        <v>27.807413333333333</v>
      </c>
      <c r="S24">
        <v>1</v>
      </c>
    </row>
    <row r="25" spans="1:20" s="49" customFormat="1">
      <c r="A25" s="2" t="s">
        <v>44</v>
      </c>
      <c r="B25" s="2">
        <v>5.2679</v>
      </c>
      <c r="C25" s="1">
        <v>7.2800000000000004E-2</v>
      </c>
      <c r="D25" s="1">
        <v>1.6500000000000001E-2</v>
      </c>
      <c r="E25" s="9">
        <f t="shared" si="0"/>
        <v>3.1321779077051577</v>
      </c>
      <c r="F25" s="9">
        <f t="shared" si="1"/>
        <v>77.335164835164832</v>
      </c>
      <c r="G25" s="9">
        <f t="shared" si="2"/>
        <v>1.0687370679018204</v>
      </c>
      <c r="H25" s="1">
        <v>0.73</v>
      </c>
      <c r="I25" s="1">
        <v>0.71699999999999997</v>
      </c>
      <c r="J25" s="1">
        <v>0.73499999999999999</v>
      </c>
      <c r="K25" s="8">
        <f t="shared" si="3"/>
        <v>0.72733333333333328</v>
      </c>
      <c r="L25" s="1">
        <v>1.6379999999999999</v>
      </c>
      <c r="M25" s="1">
        <v>1.62</v>
      </c>
      <c r="N25" s="3">
        <v>1.6379999999999999</v>
      </c>
      <c r="O25" s="11">
        <f t="shared" si="4"/>
        <v>1.6319999999999999</v>
      </c>
      <c r="P25" s="6">
        <f t="shared" si="5"/>
        <v>18.769873333333333</v>
      </c>
      <c r="Q25" s="6">
        <f t="shared" si="6"/>
        <v>9.0036266666666656</v>
      </c>
      <c r="R25" s="12">
        <f t="shared" si="7"/>
        <v>27.773499999999999</v>
      </c>
      <c r="S25" s="22">
        <v>38</v>
      </c>
      <c r="T25"/>
    </row>
    <row r="26" spans="1:20" s="40" customFormat="1">
      <c r="A26" s="2" t="s">
        <v>8</v>
      </c>
      <c r="B26" s="2">
        <v>4.8411999999999997</v>
      </c>
      <c r="C26" s="1">
        <v>4.2685000000000004</v>
      </c>
      <c r="D26" s="1">
        <v>4.1040999999999999</v>
      </c>
      <c r="E26" s="9">
        <f t="shared" si="0"/>
        <v>847.74436090225561</v>
      </c>
      <c r="F26" s="9">
        <f t="shared" si="1"/>
        <v>3.8514700714536847</v>
      </c>
      <c r="G26" s="9">
        <f t="shared" si="2"/>
        <v>3.3958522680327308</v>
      </c>
      <c r="H26" s="1">
        <v>0.67200000000000004</v>
      </c>
      <c r="I26" s="1">
        <v>0.77200000000000002</v>
      </c>
      <c r="J26" s="1">
        <v>0.73</v>
      </c>
      <c r="K26" s="8">
        <f t="shared" si="3"/>
        <v>0.72466666666666668</v>
      </c>
      <c r="L26" s="1">
        <v>1.5229999999999999</v>
      </c>
      <c r="M26" s="1">
        <v>1.6579999999999999</v>
      </c>
      <c r="N26" s="3">
        <v>1.6020000000000001</v>
      </c>
      <c r="O26" s="11">
        <f t="shared" si="4"/>
        <v>1.5943333333333334</v>
      </c>
      <c r="P26" s="6">
        <f t="shared" si="5"/>
        <v>18.298679999999997</v>
      </c>
      <c r="Q26" s="6">
        <f t="shared" si="6"/>
        <v>9.1188933333333342</v>
      </c>
      <c r="R26" s="12">
        <f t="shared" si="7"/>
        <v>27.41757333333333</v>
      </c>
      <c r="S26" s="22">
        <v>2</v>
      </c>
      <c r="T26"/>
    </row>
    <row r="27" spans="1:20">
      <c r="A27" s="2" t="s">
        <v>12</v>
      </c>
      <c r="B27" s="2">
        <v>2.6248</v>
      </c>
      <c r="C27" s="1">
        <v>4.1200000000000001E-2</v>
      </c>
      <c r="D27" s="1">
        <v>8.0000000000000002E-3</v>
      </c>
      <c r="E27" s="9">
        <f t="shared" si="0"/>
        <v>3.047851264858275</v>
      </c>
      <c r="F27" s="9">
        <f t="shared" si="1"/>
        <v>80.582524271844662</v>
      </c>
      <c r="G27" s="9">
        <f t="shared" si="2"/>
        <v>1.2648582749161841</v>
      </c>
      <c r="H27" s="1">
        <v>0.70799999999999996</v>
      </c>
      <c r="I27" s="1">
        <v>0.72099999999999997</v>
      </c>
      <c r="J27" s="1">
        <v>0.69899999999999995</v>
      </c>
      <c r="K27" s="8">
        <f t="shared" si="3"/>
        <v>0.70933333333333326</v>
      </c>
      <c r="L27" s="1">
        <v>1.6020000000000001</v>
      </c>
      <c r="M27" s="1">
        <v>1.62</v>
      </c>
      <c r="N27" s="3">
        <v>1.6020000000000001</v>
      </c>
      <c r="O27" s="11">
        <f t="shared" si="4"/>
        <v>1.6080000000000003</v>
      </c>
      <c r="P27" s="6">
        <f t="shared" si="5"/>
        <v>18.513493333333336</v>
      </c>
      <c r="Q27" s="6">
        <f t="shared" si="6"/>
        <v>8.7041066666666627</v>
      </c>
      <c r="R27" s="12">
        <f t="shared" si="7"/>
        <v>27.217599999999997</v>
      </c>
      <c r="S27" s="22">
        <v>6</v>
      </c>
      <c r="T27" s="22"/>
    </row>
    <row r="28" spans="1:20">
      <c r="A28" s="4" t="s">
        <v>19</v>
      </c>
      <c r="B28" s="2">
        <v>4.0617000000000001</v>
      </c>
      <c r="C28" s="1">
        <v>6.2E-2</v>
      </c>
      <c r="D28" s="1">
        <v>1.5299999999999999E-2</v>
      </c>
      <c r="E28" s="9">
        <f t="shared" si="0"/>
        <v>3.766895634832705</v>
      </c>
      <c r="F28" s="9">
        <f t="shared" si="1"/>
        <v>75.322580645161295</v>
      </c>
      <c r="G28" s="9">
        <f t="shared" si="2"/>
        <v>1.1497648767757342</v>
      </c>
      <c r="H28" s="1">
        <v>0.71899999999999997</v>
      </c>
      <c r="I28" s="1">
        <v>0.60899999999999999</v>
      </c>
      <c r="J28" s="1">
        <v>0.623</v>
      </c>
      <c r="K28" s="8">
        <f t="shared" si="3"/>
        <v>0.65033333333333332</v>
      </c>
      <c r="L28" s="1">
        <v>1.6379999999999999</v>
      </c>
      <c r="M28" s="1">
        <v>1.4950000000000001</v>
      </c>
      <c r="N28" s="3">
        <v>1.5229999999999999</v>
      </c>
      <c r="O28" s="11">
        <f t="shared" si="4"/>
        <v>1.5519999999999998</v>
      </c>
      <c r="P28" s="6">
        <f t="shared" si="5"/>
        <v>17.961003333333331</v>
      </c>
      <c r="Q28" s="6">
        <f t="shared" si="6"/>
        <v>7.6162666666666663</v>
      </c>
      <c r="R28" s="12">
        <f t="shared" si="7"/>
        <v>25.577269999999999</v>
      </c>
      <c r="S28">
        <v>13</v>
      </c>
      <c r="T28">
        <v>26</v>
      </c>
    </row>
    <row r="29" spans="1:20">
      <c r="A29" s="2" t="s">
        <v>10</v>
      </c>
      <c r="B29" s="2">
        <v>4.3559000000000001</v>
      </c>
      <c r="C29" s="1">
        <v>5.3800000000000001E-2</v>
      </c>
      <c r="D29" s="1">
        <v>1.32E-2</v>
      </c>
      <c r="E29" s="9">
        <f t="shared" si="0"/>
        <v>3.0303725980853553</v>
      </c>
      <c r="F29" s="9">
        <f t="shared" si="1"/>
        <v>75.464684014869874</v>
      </c>
      <c r="G29" s="9">
        <f t="shared" si="2"/>
        <v>0.93206914759291981</v>
      </c>
      <c r="H29" s="1">
        <v>0.65400000000000003</v>
      </c>
      <c r="I29" s="1">
        <v>0.65</v>
      </c>
      <c r="J29" s="1">
        <v>0.64800000000000002</v>
      </c>
      <c r="K29" s="8">
        <f t="shared" si="3"/>
        <v>0.65066666666666662</v>
      </c>
      <c r="L29" s="1">
        <v>1.5529999999999999</v>
      </c>
      <c r="M29" s="1">
        <v>1.538</v>
      </c>
      <c r="N29" s="3">
        <v>1.538</v>
      </c>
      <c r="O29" s="11">
        <f t="shared" si="4"/>
        <v>1.5430000000000001</v>
      </c>
      <c r="P29" s="6">
        <f t="shared" si="5"/>
        <v>17.845806666666668</v>
      </c>
      <c r="Q29" s="6">
        <f t="shared" si="6"/>
        <v>7.666013333333332</v>
      </c>
      <c r="R29" s="12">
        <f t="shared" si="7"/>
        <v>25.51182</v>
      </c>
      <c r="S29" s="22">
        <v>4</v>
      </c>
    </row>
    <row r="30" spans="1:20" s="22" customFormat="1">
      <c r="A30" s="4" t="s">
        <v>31</v>
      </c>
      <c r="B30" s="2">
        <v>2.5781000000000001</v>
      </c>
      <c r="C30" s="1">
        <v>4.1300000000000003E-2</v>
      </c>
      <c r="D30" s="1">
        <v>8.6999999999999994E-3</v>
      </c>
      <c r="E30" s="9">
        <f t="shared" si="0"/>
        <v>3.3745781777277837</v>
      </c>
      <c r="F30" s="9">
        <f t="shared" si="1"/>
        <v>78.93462469733656</v>
      </c>
      <c r="G30" s="9">
        <f t="shared" si="2"/>
        <v>1.2644971102750089</v>
      </c>
      <c r="H30" s="1">
        <v>0.623</v>
      </c>
      <c r="I30" s="1">
        <v>0.64200000000000002</v>
      </c>
      <c r="J30" s="1">
        <v>0.66800000000000004</v>
      </c>
      <c r="K30" s="8">
        <f t="shared" si="3"/>
        <v>0.64433333333333342</v>
      </c>
      <c r="L30" s="1">
        <v>1.4810000000000001</v>
      </c>
      <c r="M30" s="1">
        <v>1.5089999999999999</v>
      </c>
      <c r="N30" s="3">
        <v>1.538</v>
      </c>
      <c r="O30" s="11">
        <f t="shared" si="4"/>
        <v>1.5093333333333334</v>
      </c>
      <c r="P30" s="6">
        <f t="shared" si="5"/>
        <v>17.435276666666667</v>
      </c>
      <c r="Q30" s="6">
        <f t="shared" si="6"/>
        <v>7.6786666666666683</v>
      </c>
      <c r="R30" s="12">
        <f t="shared" si="7"/>
        <v>25.113943333333335</v>
      </c>
      <c r="S30">
        <v>25</v>
      </c>
      <c r="T30"/>
    </row>
    <row r="31" spans="1:20">
      <c r="A31" s="4" t="s">
        <v>45</v>
      </c>
      <c r="B31" s="2">
        <v>1.7586999999999999</v>
      </c>
      <c r="C31" s="1">
        <v>2.93E-2</v>
      </c>
      <c r="D31" s="1">
        <v>5.3E-3</v>
      </c>
      <c r="E31" s="9">
        <f t="shared" si="0"/>
        <v>3.0135895832148747</v>
      </c>
      <c r="F31" s="9">
        <f t="shared" si="1"/>
        <v>81.911262798634809</v>
      </c>
      <c r="G31" s="9">
        <f t="shared" si="2"/>
        <v>1.3646443395689998</v>
      </c>
      <c r="H31" s="1">
        <v>0.63800000000000001</v>
      </c>
      <c r="I31" s="1">
        <v>0.64200000000000002</v>
      </c>
      <c r="J31" s="1">
        <v>0.67200000000000004</v>
      </c>
      <c r="K31" s="8">
        <f t="shared" si="3"/>
        <v>0.65066666666666662</v>
      </c>
      <c r="L31" s="1">
        <v>1.4690000000000001</v>
      </c>
      <c r="M31" s="1">
        <v>1.4810000000000001</v>
      </c>
      <c r="N31" s="3">
        <v>1.5229999999999999</v>
      </c>
      <c r="O31" s="11">
        <f t="shared" si="4"/>
        <v>1.4909999999999999</v>
      </c>
      <c r="P31" s="6">
        <f t="shared" si="5"/>
        <v>17.185406666666665</v>
      </c>
      <c r="Q31" s="6">
        <f t="shared" si="6"/>
        <v>7.9093733333333329</v>
      </c>
      <c r="R31" s="12">
        <f t="shared" si="7"/>
        <v>25.09478</v>
      </c>
      <c r="S31">
        <v>39</v>
      </c>
    </row>
    <row r="32" spans="1:20">
      <c r="A32" s="2" t="s">
        <v>20</v>
      </c>
      <c r="B32" s="2">
        <v>3.9678</v>
      </c>
      <c r="C32" s="1">
        <v>5.11E-2</v>
      </c>
      <c r="D32" s="1">
        <v>1.0500000000000001E-2</v>
      </c>
      <c r="E32" s="9">
        <f t="shared" si="0"/>
        <v>2.6463027370331167</v>
      </c>
      <c r="F32" s="9">
        <f t="shared" si="1"/>
        <v>79.452054794520535</v>
      </c>
      <c r="G32" s="9">
        <f t="shared" si="2"/>
        <v>1.0232370583194716</v>
      </c>
      <c r="H32" s="1">
        <v>0.67400000000000004</v>
      </c>
      <c r="I32" s="1">
        <v>0.6</v>
      </c>
      <c r="J32" s="1">
        <v>0.623</v>
      </c>
      <c r="K32" s="8">
        <f t="shared" si="3"/>
        <v>0.6323333333333333</v>
      </c>
      <c r="L32" s="1">
        <v>1.5529999999999999</v>
      </c>
      <c r="M32" s="1">
        <v>1.456</v>
      </c>
      <c r="N32" s="3">
        <v>1.4950000000000001</v>
      </c>
      <c r="O32" s="11">
        <f t="shared" si="4"/>
        <v>1.5013333333333332</v>
      </c>
      <c r="P32" s="6">
        <f t="shared" si="5"/>
        <v>17.365956666666666</v>
      </c>
      <c r="Q32" s="6">
        <f t="shared" si="6"/>
        <v>7.4415466666666665</v>
      </c>
      <c r="R32" s="12">
        <f t="shared" si="7"/>
        <v>24.807503333333333</v>
      </c>
      <c r="S32" s="22">
        <v>14</v>
      </c>
      <c r="T32" s="22"/>
    </row>
    <row r="33" spans="1:20" s="49" customFormat="1">
      <c r="A33" s="4" t="s">
        <v>23</v>
      </c>
      <c r="B33" s="2">
        <v>2.7164000000000001</v>
      </c>
      <c r="C33" s="1">
        <v>3.9100000000000003E-2</v>
      </c>
      <c r="D33" s="1">
        <v>1.0699999999999999E-2</v>
      </c>
      <c r="E33" s="9">
        <f t="shared" si="0"/>
        <v>3.9390369606832567</v>
      </c>
      <c r="F33" s="9">
        <f t="shared" si="1"/>
        <v>72.634271099744254</v>
      </c>
      <c r="G33" s="9">
        <f t="shared" si="2"/>
        <v>1.0455013989103226</v>
      </c>
      <c r="H33" s="1">
        <v>0.60699999999999998</v>
      </c>
      <c r="I33" s="1">
        <v>0.61799999999999999</v>
      </c>
      <c r="J33" s="1">
        <v>0.66</v>
      </c>
      <c r="K33" s="8">
        <f t="shared" si="3"/>
        <v>0.62833333333333341</v>
      </c>
      <c r="L33" s="1">
        <v>1.4690000000000001</v>
      </c>
      <c r="M33" s="1">
        <v>1.4810000000000001</v>
      </c>
      <c r="N33" s="3">
        <v>1.5529999999999999</v>
      </c>
      <c r="O33" s="11">
        <f t="shared" si="4"/>
        <v>1.5010000000000001</v>
      </c>
      <c r="P33" s="6">
        <f t="shared" si="5"/>
        <v>17.372483333333332</v>
      </c>
      <c r="Q33" s="6">
        <f t="shared" si="6"/>
        <v>7.3515866666666678</v>
      </c>
      <c r="R33" s="12">
        <f t="shared" si="7"/>
        <v>24.724069999999998</v>
      </c>
      <c r="S33">
        <v>17</v>
      </c>
      <c r="T33"/>
    </row>
    <row r="34" spans="1:20">
      <c r="A34" s="2" t="s">
        <v>22</v>
      </c>
      <c r="B34" s="2">
        <v>2.9571999999999998</v>
      </c>
      <c r="C34" s="1">
        <v>3.8399999999999997E-2</v>
      </c>
      <c r="D34" s="1">
        <v>7.6E-3</v>
      </c>
      <c r="E34" s="9">
        <f t="shared" si="0"/>
        <v>2.569998647369133</v>
      </c>
      <c r="F34" s="9">
        <f t="shared" si="1"/>
        <v>80.208333333333329</v>
      </c>
      <c r="G34" s="9">
        <f t="shared" si="2"/>
        <v>1.041525767618017</v>
      </c>
      <c r="H34" s="1">
        <v>0.63100000000000001</v>
      </c>
      <c r="I34" s="1">
        <v>0.64600000000000002</v>
      </c>
      <c r="J34" s="1">
        <v>0.61099999999999999</v>
      </c>
      <c r="K34" s="8">
        <f t="shared" si="3"/>
        <v>0.62933333333333341</v>
      </c>
      <c r="L34" s="1">
        <v>1.4950000000000001</v>
      </c>
      <c r="M34" s="1">
        <v>1.5229999999999999</v>
      </c>
      <c r="N34" s="3">
        <v>1.4690000000000001</v>
      </c>
      <c r="O34" s="11">
        <f t="shared" si="4"/>
        <v>1.4956666666666667</v>
      </c>
      <c r="P34" s="6">
        <f t="shared" si="5"/>
        <v>17.302060000000001</v>
      </c>
      <c r="Q34" s="6">
        <f t="shared" si="6"/>
        <v>7.3994266666666686</v>
      </c>
      <c r="R34" s="12">
        <f t="shared" si="7"/>
        <v>24.701486666666668</v>
      </c>
      <c r="S34" s="22">
        <v>16</v>
      </c>
    </row>
    <row r="35" spans="1:20">
      <c r="A35" s="4" t="s">
        <v>39</v>
      </c>
      <c r="B35" s="2">
        <v>1.8209</v>
      </c>
      <c r="C35" s="1">
        <v>2.41E-2</v>
      </c>
      <c r="D35" s="1">
        <v>5.1000000000000004E-3</v>
      </c>
      <c r="E35" s="9">
        <f t="shared" si="0"/>
        <v>2.8008127848865949</v>
      </c>
      <c r="F35" s="9">
        <f t="shared" si="1"/>
        <v>78.838174273858911</v>
      </c>
      <c r="G35" s="9">
        <f t="shared" si="2"/>
        <v>1.0434400571146136</v>
      </c>
      <c r="H35" s="1">
        <v>0.61299999999999999</v>
      </c>
      <c r="I35" s="1">
        <v>0.63100000000000001</v>
      </c>
      <c r="J35" s="1">
        <v>0.61599999999999999</v>
      </c>
      <c r="K35" s="8">
        <f t="shared" si="3"/>
        <v>0.62</v>
      </c>
      <c r="L35" s="1">
        <v>1.4810000000000001</v>
      </c>
      <c r="M35" s="1">
        <v>1.4950000000000001</v>
      </c>
      <c r="N35" s="3">
        <v>1.4690000000000001</v>
      </c>
      <c r="O35" s="11">
        <f t="shared" si="4"/>
        <v>1.4816666666666667</v>
      </c>
      <c r="P35" s="6">
        <f t="shared" si="5"/>
        <v>17.149366666666666</v>
      </c>
      <c r="Q35" s="6">
        <f t="shared" si="6"/>
        <v>7.2513999999999994</v>
      </c>
      <c r="R35" s="12">
        <f t="shared" si="7"/>
        <v>24.400766666666666</v>
      </c>
      <c r="S35">
        <v>33</v>
      </c>
    </row>
    <row r="36" spans="1:20">
      <c r="A36" s="4" t="s">
        <v>15</v>
      </c>
      <c r="B36" s="2">
        <v>3.2298</v>
      </c>
      <c r="C36" s="1">
        <v>4.5400000000000003E-2</v>
      </c>
      <c r="D36" s="1">
        <v>9.1999999999999998E-3</v>
      </c>
      <c r="E36" s="9">
        <f t="shared" si="0"/>
        <v>2.8484735896959563</v>
      </c>
      <c r="F36" s="9">
        <f t="shared" si="1"/>
        <v>79.735682819383257</v>
      </c>
      <c r="G36" s="9">
        <f t="shared" si="2"/>
        <v>1.1208124342064525</v>
      </c>
      <c r="H36" s="1">
        <v>0.60899999999999999</v>
      </c>
      <c r="I36" s="1">
        <v>0.60899999999999999</v>
      </c>
      <c r="J36" s="1">
        <v>0.59299999999999997</v>
      </c>
      <c r="K36" s="8">
        <f t="shared" si="3"/>
        <v>0.60366666666666668</v>
      </c>
      <c r="L36" s="1">
        <v>1.444</v>
      </c>
      <c r="M36" s="1">
        <v>1.4319999999999999</v>
      </c>
      <c r="N36" s="3">
        <v>1.42</v>
      </c>
      <c r="O36" s="11">
        <f t="shared" si="4"/>
        <v>1.4319999999999997</v>
      </c>
      <c r="P36" s="6">
        <f t="shared" si="5"/>
        <v>16.562536666666663</v>
      </c>
      <c r="Q36" s="6">
        <f t="shared" si="6"/>
        <v>7.1101333333333354</v>
      </c>
      <c r="R36" s="12">
        <f t="shared" si="7"/>
        <v>23.672669999999997</v>
      </c>
      <c r="S36">
        <v>9</v>
      </c>
    </row>
    <row r="37" spans="1:20">
      <c r="A37" s="2" t="s">
        <v>36</v>
      </c>
      <c r="B37" s="2">
        <v>4.5134999999999996</v>
      </c>
      <c r="C37" s="1">
        <v>6.7900000000000002E-2</v>
      </c>
      <c r="D37" s="1">
        <v>1.35E-2</v>
      </c>
      <c r="E37" s="9">
        <f t="shared" si="0"/>
        <v>2.9910269192422736</v>
      </c>
      <c r="F37" s="9">
        <f t="shared" si="1"/>
        <v>80.117820324005891</v>
      </c>
      <c r="G37" s="9">
        <f t="shared" si="2"/>
        <v>1.2052730696798495</v>
      </c>
      <c r="H37" s="1">
        <v>0.55400000000000005</v>
      </c>
      <c r="I37" s="1">
        <v>0.57499999999999996</v>
      </c>
      <c r="J37" s="1">
        <v>0.64800000000000002</v>
      </c>
      <c r="K37" s="8">
        <f t="shared" si="3"/>
        <v>0.59233333333333338</v>
      </c>
      <c r="L37" s="1">
        <v>1.3280000000000001</v>
      </c>
      <c r="M37" s="1">
        <v>1.3979999999999999</v>
      </c>
      <c r="N37" s="3">
        <v>1.5229999999999999</v>
      </c>
      <c r="O37" s="11">
        <f t="shared" si="4"/>
        <v>1.4163333333333332</v>
      </c>
      <c r="P37" s="6">
        <f t="shared" si="5"/>
        <v>16.394056666666664</v>
      </c>
      <c r="Q37" s="6">
        <f t="shared" si="6"/>
        <v>6.9241466666666671</v>
      </c>
      <c r="R37" s="12">
        <f t="shared" si="7"/>
        <v>23.318203333333329</v>
      </c>
      <c r="S37" s="22">
        <v>30</v>
      </c>
      <c r="T37" s="22">
        <v>35</v>
      </c>
    </row>
    <row r="38" spans="1:20" s="40" customFormat="1">
      <c r="A38" s="2" t="s">
        <v>24</v>
      </c>
      <c r="B38" s="2">
        <v>2.4811000000000001</v>
      </c>
      <c r="C38" s="1">
        <v>3.6600000000000001E-2</v>
      </c>
      <c r="D38" s="1">
        <v>8.8000000000000005E-3</v>
      </c>
      <c r="E38" s="9">
        <f t="shared" si="0"/>
        <v>3.5468139131836689</v>
      </c>
      <c r="F38" s="9">
        <f t="shared" si="1"/>
        <v>75.956284153005456</v>
      </c>
      <c r="G38" s="9">
        <f t="shared" si="2"/>
        <v>1.120470758937568</v>
      </c>
      <c r="H38" s="1">
        <v>0.53200000000000003</v>
      </c>
      <c r="I38" s="1">
        <v>0.55000000000000004</v>
      </c>
      <c r="J38" s="1">
        <v>0.63600000000000001</v>
      </c>
      <c r="K38" s="8">
        <f t="shared" si="3"/>
        <v>0.57266666666666666</v>
      </c>
      <c r="L38" s="1">
        <v>1.3280000000000001</v>
      </c>
      <c r="M38" s="1">
        <v>1.367</v>
      </c>
      <c r="N38" s="3">
        <v>1.5229999999999999</v>
      </c>
      <c r="O38" s="11">
        <f t="shared" si="4"/>
        <v>1.4059999999999999</v>
      </c>
      <c r="P38" s="6">
        <f t="shared" si="5"/>
        <v>16.315726666666663</v>
      </c>
      <c r="Q38" s="6">
        <f t="shared" si="6"/>
        <v>6.5225333333333335</v>
      </c>
      <c r="R38" s="12">
        <f t="shared" si="7"/>
        <v>22.838259999999998</v>
      </c>
      <c r="S38" s="22">
        <v>18</v>
      </c>
      <c r="T38"/>
    </row>
    <row r="39" spans="1:20" s="40" customFormat="1">
      <c r="A39" s="4" t="s">
        <v>41</v>
      </c>
      <c r="B39" s="2">
        <v>5.3303000000000003</v>
      </c>
      <c r="C39" s="1">
        <v>8.1799999999999998E-2</v>
      </c>
      <c r="D39" s="1">
        <v>2.1600000000000001E-2</v>
      </c>
      <c r="E39" s="9">
        <f t="shared" si="0"/>
        <v>4.0523047483256098</v>
      </c>
      <c r="F39" s="9">
        <f t="shared" si="1"/>
        <v>73.594132029339846</v>
      </c>
      <c r="G39" s="9">
        <f t="shared" si="2"/>
        <v>1.1293923418944523</v>
      </c>
      <c r="H39" s="1">
        <v>0.64400000000000002</v>
      </c>
      <c r="I39" s="1">
        <v>0.48</v>
      </c>
      <c r="J39" s="1">
        <v>0.56499999999999995</v>
      </c>
      <c r="K39" s="8">
        <f t="shared" si="3"/>
        <v>0.56300000000000006</v>
      </c>
      <c r="L39" s="1">
        <v>1.4319999999999999</v>
      </c>
      <c r="M39" s="1">
        <v>1.167</v>
      </c>
      <c r="N39" s="3">
        <v>1.319</v>
      </c>
      <c r="O39" s="11">
        <f t="shared" si="4"/>
        <v>1.306</v>
      </c>
      <c r="P39" s="6">
        <f t="shared" si="5"/>
        <v>15.071729999999999</v>
      </c>
      <c r="Q39" s="6">
        <f t="shared" si="6"/>
        <v>6.7693600000000016</v>
      </c>
      <c r="R39" s="12">
        <f t="shared" si="7"/>
        <v>21.841090000000001</v>
      </c>
      <c r="S39">
        <v>35</v>
      </c>
      <c r="T39"/>
    </row>
    <row r="40" spans="1:20">
      <c r="A40" s="4" t="s">
        <v>25</v>
      </c>
      <c r="B40" s="2">
        <v>5.3066000000000004</v>
      </c>
      <c r="C40" s="1">
        <v>7.6300000000000007E-2</v>
      </c>
      <c r="D40" s="1">
        <v>2.07E-2</v>
      </c>
      <c r="E40" s="9">
        <f t="shared" si="0"/>
        <v>3.9008027739041942</v>
      </c>
      <c r="F40" s="9">
        <f t="shared" si="1"/>
        <v>72.87024901703802</v>
      </c>
      <c r="G40" s="9">
        <f t="shared" si="2"/>
        <v>1.0477518561790979</v>
      </c>
      <c r="H40" s="51">
        <v>0.51600000000000001</v>
      </c>
      <c r="I40" s="51">
        <v>0.53</v>
      </c>
      <c r="J40" s="51">
        <v>0.52400000000000002</v>
      </c>
      <c r="K40" s="8">
        <f t="shared" si="3"/>
        <v>0.52333333333333332</v>
      </c>
      <c r="L40" s="51">
        <v>1.31</v>
      </c>
      <c r="M40" s="51">
        <v>1.337</v>
      </c>
      <c r="N40" s="53">
        <v>1.3280000000000001</v>
      </c>
      <c r="O40" s="11">
        <f t="shared" si="4"/>
        <v>1.3250000000000002</v>
      </c>
      <c r="P40" s="6">
        <f t="shared" si="5"/>
        <v>15.419733333333333</v>
      </c>
      <c r="Q40" s="6">
        <f t="shared" si="6"/>
        <v>5.7728666666666655</v>
      </c>
      <c r="R40" s="12">
        <f t="shared" si="7"/>
        <v>21.192599999999999</v>
      </c>
      <c r="S40">
        <v>19</v>
      </c>
    </row>
    <row r="41" spans="1:20">
      <c r="A41" s="2" t="s">
        <v>38</v>
      </c>
      <c r="B41" s="2">
        <v>1.3614999999999999</v>
      </c>
      <c r="C41" s="1">
        <v>2.1700000000000001E-2</v>
      </c>
      <c r="D41" s="1">
        <v>3.8999999999999998E-3</v>
      </c>
      <c r="E41" s="9">
        <f t="shared" si="0"/>
        <v>2.8644876973925819</v>
      </c>
      <c r="F41" s="9">
        <f t="shared" si="1"/>
        <v>82.027649769585253</v>
      </c>
      <c r="G41" s="9">
        <f t="shared" si="2"/>
        <v>1.3073815644509732</v>
      </c>
      <c r="H41" s="1">
        <v>0.52100000000000002</v>
      </c>
      <c r="I41" s="1">
        <v>0.51400000000000001</v>
      </c>
      <c r="J41" s="1">
        <v>0.55300000000000005</v>
      </c>
      <c r="K41" s="8">
        <f t="shared" si="3"/>
        <v>0.52933333333333332</v>
      </c>
      <c r="L41" s="1">
        <v>1.284</v>
      </c>
      <c r="M41" s="1">
        <v>1.268</v>
      </c>
      <c r="N41" s="3">
        <v>1.3280000000000001</v>
      </c>
      <c r="O41" s="11">
        <f t="shared" si="4"/>
        <v>1.2933333333333332</v>
      </c>
      <c r="P41" s="6">
        <f t="shared" si="5"/>
        <v>15.001426666666664</v>
      </c>
      <c r="Q41" s="6">
        <f t="shared" si="6"/>
        <v>6.058346666666667</v>
      </c>
      <c r="R41" s="12">
        <f t="shared" si="7"/>
        <v>21.059773333333332</v>
      </c>
      <c r="S41" s="22">
        <v>32</v>
      </c>
    </row>
    <row r="42" spans="1:20">
      <c r="A42" s="24" t="s">
        <v>17</v>
      </c>
      <c r="B42" s="25">
        <v>8.3164999999999996</v>
      </c>
      <c r="C42" s="26">
        <v>0.13489999999999999</v>
      </c>
      <c r="D42" s="26">
        <v>3.5499999999999997E-2</v>
      </c>
      <c r="E42" s="26">
        <f t="shared" si="0"/>
        <v>4.2686226176877291</v>
      </c>
      <c r="F42" s="26">
        <f t="shared" si="1"/>
        <v>73.684210526315795</v>
      </c>
      <c r="G42" s="26">
        <f t="shared" si="2"/>
        <v>1.1952143329525642</v>
      </c>
      <c r="H42" s="26">
        <v>1</v>
      </c>
      <c r="I42" s="26">
        <v>0.98299999999999998</v>
      </c>
      <c r="J42" s="26">
        <v>1.022</v>
      </c>
      <c r="K42" s="27">
        <f t="shared" si="3"/>
        <v>1.0016666666666667</v>
      </c>
      <c r="L42" s="26"/>
      <c r="M42" s="26"/>
      <c r="N42" s="28"/>
      <c r="O42" s="29">
        <f t="shared" si="4"/>
        <v>0</v>
      </c>
      <c r="P42" s="30">
        <f t="shared" si="5"/>
        <v>-2.6944833333333333</v>
      </c>
      <c r="Q42" s="30">
        <f t="shared" si="6"/>
        <v>22.918133333333333</v>
      </c>
      <c r="R42" s="31">
        <f t="shared" si="7"/>
        <v>20.223649999999999</v>
      </c>
      <c r="S42">
        <v>11</v>
      </c>
      <c r="T42" s="22"/>
    </row>
    <row r="43" spans="1:20">
      <c r="A43" s="2" t="s">
        <v>46</v>
      </c>
      <c r="B43" s="2">
        <v>1.8766</v>
      </c>
      <c r="C43" s="1">
        <v>2.53E-2</v>
      </c>
      <c r="D43" s="1"/>
      <c r="E43" s="9"/>
      <c r="F43" s="9"/>
      <c r="G43" s="9"/>
      <c r="H43" s="1">
        <v>0.47499999999999998</v>
      </c>
      <c r="I43" s="1">
        <v>0.46500000000000002</v>
      </c>
      <c r="J43" s="1">
        <v>0.54800000000000004</v>
      </c>
      <c r="K43" s="8">
        <f t="shared" si="3"/>
        <v>0.496</v>
      </c>
      <c r="L43" s="1">
        <v>1.1870000000000001</v>
      </c>
      <c r="M43" s="1">
        <v>1.1870000000000001</v>
      </c>
      <c r="N43" s="3">
        <v>1.347</v>
      </c>
      <c r="O43" s="11">
        <f t="shared" si="4"/>
        <v>1.2403333333333333</v>
      </c>
      <c r="P43" s="6">
        <f t="shared" si="5"/>
        <v>14.417993333333332</v>
      </c>
      <c r="Q43" s="6">
        <f t="shared" si="6"/>
        <v>5.5437199999999995</v>
      </c>
      <c r="R43" s="12">
        <f t="shared" si="7"/>
        <v>19.961713333333332</v>
      </c>
      <c r="S43" s="22">
        <v>40</v>
      </c>
    </row>
    <row r="44" spans="1:20">
      <c r="A44" s="50" t="s">
        <v>29</v>
      </c>
      <c r="B44" s="42">
        <v>4.6803999999999997</v>
      </c>
      <c r="C44" s="43">
        <v>7.5399999999999995E-2</v>
      </c>
      <c r="D44" s="43">
        <v>1.37E-2</v>
      </c>
      <c r="E44" s="43">
        <f>D44*1000/B44</f>
        <v>2.9271002478420654</v>
      </c>
      <c r="F44" s="43">
        <f>100*(C44-D44)/C44</f>
        <v>81.830238726790441</v>
      </c>
      <c r="G44" s="43">
        <f>100*(C44-D44)/B44</f>
        <v>1.3182633962909152</v>
      </c>
      <c r="H44" s="43">
        <v>0.44500000000000001</v>
      </c>
      <c r="I44" s="43">
        <v>0.47099999999999997</v>
      </c>
      <c r="J44" s="43">
        <v>0.46600000000000003</v>
      </c>
      <c r="K44" s="44">
        <f t="shared" si="3"/>
        <v>0.46066666666666661</v>
      </c>
      <c r="L44" s="43">
        <v>1.137</v>
      </c>
      <c r="M44" s="43">
        <v>1.1870000000000001</v>
      </c>
      <c r="N44" s="45">
        <v>1.1739999999999999</v>
      </c>
      <c r="O44" s="46">
        <f t="shared" si="4"/>
        <v>1.1659999999999999</v>
      </c>
      <c r="P44" s="47">
        <f t="shared" si="5"/>
        <v>13.569006666666665</v>
      </c>
      <c r="Q44" s="47">
        <f t="shared" si="6"/>
        <v>5.083173333333332</v>
      </c>
      <c r="R44" s="48">
        <f t="shared" si="7"/>
        <v>18.652179999999998</v>
      </c>
      <c r="S44">
        <v>23</v>
      </c>
    </row>
    <row r="45" spans="1:20">
      <c r="A45" s="50" t="s">
        <v>37</v>
      </c>
      <c r="B45" s="42">
        <v>3.9129</v>
      </c>
      <c r="C45" s="43">
        <v>6.0999999999999999E-2</v>
      </c>
      <c r="D45" s="43">
        <v>1.0200000000000001E-2</v>
      </c>
      <c r="E45" s="43">
        <f>D45*1000/B45</f>
        <v>2.6067622479490917</v>
      </c>
      <c r="F45" s="43">
        <f>100*(C45-D45)/C45</f>
        <v>83.278688524590166</v>
      </c>
      <c r="G45" s="43">
        <f>100*(C45-D45)/B45</f>
        <v>1.2982698254491554</v>
      </c>
      <c r="H45" s="43">
        <v>0.47099999999999997</v>
      </c>
      <c r="I45" s="43">
        <v>0.42699999999999999</v>
      </c>
      <c r="J45" s="43">
        <v>0.433</v>
      </c>
      <c r="K45" s="44">
        <f t="shared" si="3"/>
        <v>0.44366666666666665</v>
      </c>
      <c r="L45" s="43">
        <v>1.1870000000000001</v>
      </c>
      <c r="M45" s="43">
        <v>1.1080000000000001</v>
      </c>
      <c r="N45" s="45">
        <v>1.1020000000000001</v>
      </c>
      <c r="O45" s="46">
        <f t="shared" si="4"/>
        <v>1.1323333333333334</v>
      </c>
      <c r="P45" s="47">
        <f t="shared" si="5"/>
        <v>13.18717</v>
      </c>
      <c r="Q45" s="47">
        <f t="shared" si="6"/>
        <v>4.8517733333333322</v>
      </c>
      <c r="R45" s="48">
        <f t="shared" si="7"/>
        <v>18.038943333333332</v>
      </c>
      <c r="S45">
        <v>31</v>
      </c>
    </row>
    <row r="46" spans="1:20">
      <c r="A46" s="42" t="s">
        <v>26</v>
      </c>
      <c r="B46" s="42">
        <v>3.3887999999999998</v>
      </c>
      <c r="C46" s="43">
        <v>4.6600000000000003E-2</v>
      </c>
      <c r="D46" s="43">
        <v>1.0500000000000001E-2</v>
      </c>
      <c r="E46" s="43">
        <f>D46*1000/B46</f>
        <v>3.0984419263456093</v>
      </c>
      <c r="F46" s="43">
        <f>100*(C46-D46)/C46</f>
        <v>77.46781115879827</v>
      </c>
      <c r="G46" s="43">
        <f>100*(C46-D46)/B46</f>
        <v>1.0652738432483475</v>
      </c>
      <c r="H46" s="43">
        <v>0.38700000000000001</v>
      </c>
      <c r="I46" s="43">
        <v>0.40300000000000002</v>
      </c>
      <c r="J46" s="43">
        <v>0.41599999999999998</v>
      </c>
      <c r="K46" s="44">
        <f t="shared" si="3"/>
        <v>0.40199999999999997</v>
      </c>
      <c r="L46" s="43">
        <v>1.018</v>
      </c>
      <c r="M46" s="43">
        <v>1.056</v>
      </c>
      <c r="N46" s="45">
        <v>1.0860000000000001</v>
      </c>
      <c r="O46" s="46">
        <f t="shared" si="4"/>
        <v>1.0533333333333335</v>
      </c>
      <c r="P46" s="47">
        <f t="shared" si="5"/>
        <v>12.295953333333335</v>
      </c>
      <c r="Q46" s="47">
        <f t="shared" si="6"/>
        <v>4.2681599999999982</v>
      </c>
      <c r="R46" s="48">
        <f t="shared" si="7"/>
        <v>16.564113333333331</v>
      </c>
      <c r="S46" s="22">
        <v>20</v>
      </c>
      <c r="T46">
        <v>44</v>
      </c>
    </row>
    <row r="47" spans="1:20">
      <c r="A47" s="4" t="s">
        <v>51</v>
      </c>
      <c r="B47" s="2"/>
      <c r="C47" s="1"/>
      <c r="D47" s="1"/>
      <c r="E47" s="9"/>
      <c r="F47" s="9"/>
      <c r="G47" s="9"/>
      <c r="H47" s="1"/>
      <c r="I47" s="1"/>
      <c r="J47" s="1"/>
      <c r="K47" s="8"/>
      <c r="L47" s="1"/>
      <c r="M47" s="1"/>
      <c r="N47" s="3"/>
    </row>
    <row r="48" spans="1:20">
      <c r="A48" s="2" t="s">
        <v>52</v>
      </c>
      <c r="B48" s="2"/>
      <c r="C48" s="1"/>
      <c r="D48" s="1"/>
      <c r="E48" s="9"/>
      <c r="F48" s="9"/>
      <c r="G48" s="9"/>
      <c r="H48" s="1"/>
      <c r="I48" s="1"/>
      <c r="J48" s="1"/>
      <c r="K48" s="8"/>
      <c r="L48" s="1"/>
      <c r="M48" s="1"/>
      <c r="N48" s="3"/>
    </row>
    <row r="49" spans="1:14">
      <c r="A49" s="4" t="s">
        <v>53</v>
      </c>
      <c r="B49" s="2"/>
      <c r="C49" s="1"/>
      <c r="D49" s="1"/>
      <c r="E49" s="9"/>
      <c r="F49" s="9"/>
      <c r="G49" s="9"/>
      <c r="H49" s="1"/>
      <c r="I49" s="1"/>
      <c r="J49" s="1"/>
      <c r="K49" s="8"/>
      <c r="L49" s="1"/>
      <c r="M49" s="1"/>
      <c r="N49" s="3"/>
    </row>
    <row r="50" spans="1:14">
      <c r="A50" s="2" t="s">
        <v>54</v>
      </c>
      <c r="B50" s="2"/>
      <c r="C50" s="1"/>
      <c r="D50" s="1"/>
      <c r="E50" s="9"/>
      <c r="F50" s="9"/>
      <c r="G50" s="9"/>
      <c r="H50" s="1"/>
      <c r="I50" s="1"/>
      <c r="J50" s="1"/>
      <c r="K50" s="8"/>
      <c r="L50" s="1"/>
      <c r="M50" s="1"/>
      <c r="N50" s="3"/>
    </row>
    <row r="51" spans="1:14">
      <c r="A51" s="4" t="s">
        <v>55</v>
      </c>
      <c r="B51" s="2"/>
      <c r="C51" s="1"/>
      <c r="D51" s="1"/>
      <c r="E51" s="9"/>
      <c r="F51" s="9"/>
      <c r="G51" s="9"/>
      <c r="H51" s="1"/>
      <c r="I51" s="1"/>
      <c r="J51" s="1"/>
      <c r="K51" s="8"/>
      <c r="L51" s="1"/>
      <c r="M51" s="1"/>
      <c r="N51" s="3"/>
    </row>
    <row r="52" spans="1:14">
      <c r="A52" s="2" t="s">
        <v>56</v>
      </c>
      <c r="B52" s="2"/>
      <c r="C52" s="1"/>
      <c r="D52" s="1"/>
      <c r="E52" s="9"/>
      <c r="F52" s="9"/>
      <c r="G52" s="9"/>
      <c r="H52" s="1"/>
      <c r="I52" s="1"/>
      <c r="J52" s="1"/>
      <c r="K52" s="8"/>
      <c r="L52" s="1"/>
      <c r="M52" s="1"/>
      <c r="N52" s="3"/>
    </row>
    <row r="53" spans="1:14">
      <c r="A53" s="4" t="s">
        <v>57</v>
      </c>
      <c r="B53" s="2"/>
      <c r="C53" s="1"/>
      <c r="D53" s="1"/>
      <c r="E53" s="9"/>
      <c r="F53" s="9"/>
      <c r="G53" s="9"/>
      <c r="H53" s="1"/>
      <c r="I53" s="1"/>
      <c r="J53" s="1"/>
      <c r="K53" s="8"/>
      <c r="L53" s="1"/>
      <c r="M53" s="1"/>
      <c r="N53" s="3"/>
    </row>
    <row r="54" spans="1:14">
      <c r="A54" s="2" t="s">
        <v>58</v>
      </c>
      <c r="B54" s="2"/>
      <c r="C54" s="1"/>
      <c r="D54" s="1"/>
      <c r="E54" s="9"/>
      <c r="F54" s="9"/>
      <c r="G54" s="9"/>
      <c r="H54" s="1"/>
      <c r="I54" s="1"/>
      <c r="J54" s="1"/>
      <c r="K54" s="8"/>
      <c r="L54" s="1"/>
      <c r="M54" s="1"/>
      <c r="N54" s="3"/>
    </row>
    <row r="55" spans="1:14">
      <c r="A55" s="4" t="s">
        <v>59</v>
      </c>
      <c r="B55" s="2"/>
      <c r="C55" s="1"/>
      <c r="D55" s="1"/>
      <c r="E55" s="9"/>
      <c r="F55" s="9"/>
      <c r="G55" s="9"/>
      <c r="H55" s="1"/>
      <c r="I55" s="1"/>
      <c r="J55" s="1"/>
      <c r="K55" s="8"/>
      <c r="L55" s="1"/>
      <c r="M55" s="1"/>
      <c r="N55" s="3"/>
    </row>
    <row r="56" spans="1:14">
      <c r="A56" s="2" t="s">
        <v>60</v>
      </c>
      <c r="B56" s="2"/>
      <c r="C56" s="1"/>
      <c r="D56" s="1"/>
      <c r="E56" s="9"/>
      <c r="F56" s="9"/>
      <c r="G56" s="9"/>
      <c r="H56" s="1"/>
      <c r="I56" s="1"/>
      <c r="J56" s="1"/>
      <c r="K56" s="8"/>
      <c r="L56" s="1"/>
      <c r="M56" s="1"/>
      <c r="N56" s="3"/>
    </row>
    <row r="57" spans="1:14">
      <c r="A57" s="4" t="s">
        <v>61</v>
      </c>
      <c r="B57" s="2"/>
      <c r="C57" s="1"/>
      <c r="D57" s="1"/>
      <c r="E57" s="9"/>
      <c r="F57" s="9"/>
      <c r="G57" s="9"/>
      <c r="H57" s="1"/>
      <c r="I57" s="1"/>
      <c r="J57" s="1"/>
      <c r="K57" s="8"/>
      <c r="L57" s="1"/>
      <c r="M57" s="1"/>
      <c r="N57" s="3"/>
    </row>
    <row r="58" spans="1:14">
      <c r="A58" s="2" t="s">
        <v>62</v>
      </c>
      <c r="B58" s="2"/>
      <c r="C58" s="1"/>
      <c r="D58" s="1"/>
      <c r="E58" s="9"/>
      <c r="F58" s="9"/>
      <c r="G58" s="9"/>
      <c r="H58" s="1"/>
      <c r="I58" s="1"/>
      <c r="J58" s="1"/>
      <c r="K58" s="8"/>
      <c r="L58" s="1"/>
      <c r="M58" s="1"/>
      <c r="N58" s="3"/>
    </row>
    <row r="59" spans="1:14">
      <c r="A59" s="4" t="s">
        <v>63</v>
      </c>
      <c r="B59" s="2"/>
      <c r="C59" s="1"/>
      <c r="D59" s="1"/>
      <c r="E59" s="9"/>
      <c r="F59" s="9"/>
      <c r="G59" s="9"/>
      <c r="H59" s="1"/>
      <c r="I59" s="1"/>
      <c r="J59" s="1"/>
      <c r="K59" s="8"/>
      <c r="L59" s="1"/>
      <c r="M59" s="1"/>
      <c r="N59" s="3"/>
    </row>
    <row r="60" spans="1:14">
      <c r="A60" s="2" t="s">
        <v>64</v>
      </c>
      <c r="B60" s="2"/>
      <c r="C60" s="1"/>
      <c r="D60" s="1"/>
      <c r="E60" s="9"/>
      <c r="F60" s="9"/>
      <c r="G60" s="9"/>
      <c r="H60" s="1"/>
      <c r="I60" s="1"/>
      <c r="J60" s="1"/>
      <c r="K60" s="8"/>
      <c r="L60" s="1"/>
      <c r="M60" s="1"/>
      <c r="N60" s="3"/>
    </row>
    <row r="61" spans="1:14">
      <c r="A61" s="4"/>
      <c r="B61" s="2"/>
      <c r="C61" s="1"/>
      <c r="D61" s="1"/>
      <c r="E61" s="9"/>
      <c r="F61" s="9"/>
      <c r="G61" s="9"/>
      <c r="H61" s="1"/>
      <c r="I61" s="1"/>
      <c r="J61" s="1"/>
      <c r="K61" s="9"/>
      <c r="L61" s="1"/>
      <c r="M61" s="1"/>
      <c r="N61" s="3"/>
    </row>
    <row r="62" spans="1:14">
      <c r="A62" s="4"/>
      <c r="B62" s="2"/>
      <c r="C62" s="1"/>
      <c r="D62" s="1"/>
      <c r="E62" s="9"/>
      <c r="F62" s="9"/>
      <c r="G62" s="9"/>
      <c r="H62" s="1"/>
      <c r="I62" s="1"/>
      <c r="J62" s="1"/>
      <c r="K62" s="9"/>
      <c r="L62" s="1"/>
      <c r="M62" s="1"/>
      <c r="N62" s="3"/>
    </row>
    <row r="63" spans="1:14">
      <c r="A63" s="4"/>
      <c r="B63" s="2"/>
      <c r="C63" s="1"/>
      <c r="D63" s="1"/>
      <c r="E63" s="9"/>
      <c r="F63" s="9"/>
      <c r="G63" s="9"/>
      <c r="H63" s="1"/>
      <c r="I63" s="1"/>
      <c r="J63" s="1"/>
      <c r="K63" s="9"/>
      <c r="L63" s="1"/>
      <c r="M63" s="1"/>
      <c r="N63" s="3"/>
    </row>
    <row r="64" spans="1:14">
      <c r="A64" s="4"/>
      <c r="B64" s="2"/>
      <c r="C64" s="1"/>
      <c r="D64" s="1"/>
      <c r="E64" s="9"/>
      <c r="F64" s="9"/>
      <c r="G64" s="9"/>
      <c r="H64" s="1"/>
      <c r="I64" s="1"/>
      <c r="J64" s="1"/>
      <c r="K64" s="9"/>
      <c r="L64" s="1"/>
      <c r="M64" s="1"/>
      <c r="N64" s="3"/>
    </row>
    <row r="65" spans="1:14">
      <c r="A65" s="4"/>
      <c r="B65" s="2"/>
      <c r="C65" s="1"/>
      <c r="D65" s="1"/>
      <c r="E65" s="9"/>
      <c r="F65" s="9"/>
      <c r="G65" s="9"/>
      <c r="H65" s="1"/>
      <c r="I65" s="1"/>
      <c r="J65" s="1"/>
      <c r="K65" s="9"/>
      <c r="L65" s="1"/>
      <c r="M65" s="1"/>
      <c r="N65" s="3"/>
    </row>
    <row r="66" spans="1:14">
      <c r="A66" s="4"/>
      <c r="B66" s="2"/>
      <c r="C66" s="1"/>
      <c r="D66" s="1"/>
      <c r="E66" s="9"/>
      <c r="F66" s="9"/>
      <c r="G66" s="9"/>
      <c r="H66" s="1"/>
      <c r="I66" s="1"/>
      <c r="J66" s="1"/>
      <c r="K66" s="9"/>
      <c r="L66" s="1"/>
      <c r="M66" s="1"/>
      <c r="N66" s="3"/>
    </row>
    <row r="67" spans="1:14">
      <c r="A67" s="4"/>
      <c r="B67" s="2"/>
      <c r="C67" s="1"/>
      <c r="D67" s="1"/>
      <c r="E67" s="9"/>
      <c r="F67" s="9"/>
      <c r="G67" s="9"/>
      <c r="H67" s="1"/>
      <c r="I67" s="1"/>
      <c r="J67" s="1"/>
      <c r="K67" s="9"/>
      <c r="L67" s="1"/>
      <c r="M67" s="1"/>
      <c r="N67" s="3"/>
    </row>
    <row r="68" spans="1:14">
      <c r="A68" s="4"/>
      <c r="B68" s="2"/>
      <c r="C68" s="1"/>
      <c r="D68" s="1"/>
      <c r="E68" s="9"/>
      <c r="F68" s="9"/>
      <c r="G68" s="9"/>
      <c r="H68" s="1"/>
      <c r="I68" s="1"/>
      <c r="J68" s="1"/>
      <c r="K68" s="9"/>
      <c r="L68" s="1"/>
      <c r="M68" s="1"/>
      <c r="N68" s="3"/>
    </row>
    <row r="69" spans="1:14">
      <c r="A69" s="4"/>
      <c r="B69" s="2"/>
      <c r="C69" s="1"/>
      <c r="D69" s="1"/>
      <c r="E69" s="9"/>
      <c r="F69" s="9"/>
      <c r="G69" s="9"/>
      <c r="H69" s="1"/>
      <c r="I69" s="1"/>
      <c r="J69" s="1"/>
      <c r="K69" s="9"/>
      <c r="L69" s="1"/>
      <c r="M69" s="1"/>
      <c r="N69" s="3"/>
    </row>
    <row r="70" spans="1:14">
      <c r="A70" s="4"/>
      <c r="B70" s="2"/>
      <c r="C70" s="1"/>
      <c r="D70" s="1"/>
      <c r="E70" s="9"/>
      <c r="F70" s="9"/>
      <c r="G70" s="9"/>
      <c r="H70" s="1"/>
      <c r="I70" s="1"/>
      <c r="J70" s="1"/>
      <c r="K70" s="9"/>
      <c r="L70" s="1"/>
      <c r="M70" s="1"/>
      <c r="N70" s="3"/>
    </row>
    <row r="71" spans="1:14">
      <c r="A71" s="4"/>
      <c r="B71" s="2"/>
      <c r="C71" s="1"/>
      <c r="D71" s="1"/>
      <c r="E71" s="9"/>
      <c r="F71" s="9"/>
      <c r="G71" s="9"/>
      <c r="H71" s="1"/>
      <c r="I71" s="1"/>
      <c r="J71" s="1"/>
      <c r="K71" s="9"/>
      <c r="L71" s="1"/>
      <c r="M71" s="1"/>
      <c r="N71" s="3"/>
    </row>
    <row r="72" spans="1:14">
      <c r="A72" s="4"/>
      <c r="B72" s="2"/>
      <c r="C72" s="1"/>
      <c r="D72" s="1"/>
      <c r="E72" s="9"/>
      <c r="F72" s="9"/>
      <c r="G72" s="9"/>
      <c r="H72" s="1"/>
      <c r="I72" s="1"/>
      <c r="J72" s="1"/>
      <c r="K72" s="9"/>
      <c r="L72" s="1"/>
      <c r="M72" s="1"/>
      <c r="N72" s="3"/>
    </row>
  </sheetData>
  <sortState ref="A2:S72">
    <sortCondition descending="1" ref="R2:R72"/>
  </sortState>
  <mergeCells count="2">
    <mergeCell ref="H1:J1"/>
    <mergeCell ref="L1:N1"/>
  </mergeCells>
  <phoneticPr fontId="1" type="noConversion"/>
  <pageMargins left="0.51181102362204722" right="0.51181102362204722" top="0.19685039370078741" bottom="0.19685039370078741" header="0.11811023622047245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2017-08-07T06:14:01Z</dcterms:modified>
</cp:coreProperties>
</file>