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shuchopra/Desktop/"/>
    </mc:Choice>
  </mc:AlternateContent>
  <xr:revisionPtr revIDLastSave="0" documentId="13_ncr:1_{56EA6D99-B2B8-6E46-BD57-8E87ADD232EA}" xr6:coauthVersionLast="45" xr6:coauthVersionMax="45" xr10:uidLastSave="{00000000-0000-0000-0000-000000000000}"/>
  <bookViews>
    <workbookView xWindow="11380" yWindow="460" windowWidth="14180" windowHeight="16720" activeTab="1" xr2:uid="{6FC30BB9-A715-D246-B264-B5D58B6CF130}"/>
  </bookViews>
  <sheets>
    <sheet name="Sheet3" sheetId="3" r:id="rId1"/>
    <sheet name="Sheet1" sheetId="1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E2" i="4" s="1"/>
  <c r="F6" i="4"/>
  <c r="F5" i="4"/>
  <c r="F4" i="4"/>
  <c r="F3" i="4"/>
  <c r="F2" i="4"/>
  <c r="E4" i="4" l="1"/>
  <c r="E3" i="4"/>
  <c r="E6" i="4"/>
  <c r="E5" i="4"/>
  <c r="C7" i="4" l="1"/>
  <c r="G3" i="4" l="1"/>
  <c r="G2" i="4"/>
  <c r="G4" i="4"/>
  <c r="G5" i="4"/>
  <c r="G6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AD19" i="1" l="1"/>
  <c r="AF24" i="1" l="1"/>
  <c r="AF36" i="1" s="1"/>
  <c r="AH3" i="1"/>
  <c r="AE36" i="1"/>
  <c r="AD36" i="1"/>
  <c r="B28" i="1"/>
  <c r="B29" i="1"/>
  <c r="AP3" i="1"/>
  <c r="BC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J3" i="1"/>
  <c r="AK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3" i="1"/>
  <c r="AY3" i="1" s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B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3" i="1"/>
  <c r="BE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G1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M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Q2" i="1"/>
  <c r="P2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F31" i="1"/>
  <c r="B49" i="1"/>
  <c r="A49" i="1"/>
  <c r="AV21" i="1" l="1"/>
  <c r="AS21" i="1"/>
  <c r="AP21" i="1"/>
  <c r="AD21" i="1"/>
  <c r="AM21" i="1"/>
  <c r="AJ21" i="1"/>
  <c r="BE21" i="1"/>
  <c r="BB21" i="1"/>
  <c r="AY21" i="1"/>
  <c r="AG21" i="1"/>
  <c r="AV20" i="1"/>
  <c r="AY19" i="1"/>
  <c r="AM20" i="1"/>
  <c r="AG20" i="1"/>
  <c r="AD20" i="1"/>
  <c r="BE20" i="1"/>
  <c r="BB20" i="1"/>
  <c r="AY20" i="1"/>
  <c r="AG19" i="1"/>
  <c r="AJ19" i="1"/>
  <c r="AS20" i="1"/>
  <c r="AV19" i="1"/>
  <c r="AP19" i="1"/>
  <c r="AP20" i="1"/>
  <c r="BB19" i="1"/>
  <c r="AM19" i="1"/>
  <c r="AS19" i="1"/>
  <c r="AJ20" i="1"/>
  <c r="BE1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<sst xmlns="http://schemas.openxmlformats.org/spreadsheetml/2006/main" count="119" uniqueCount="111">
  <si>
    <t>X</t>
  </si>
  <si>
    <t>Y</t>
  </si>
  <si>
    <t>X2</t>
  </si>
  <si>
    <t>Y2</t>
  </si>
  <si>
    <t>XY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</si>
  <si>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</si>
  <si>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</si>
  <si>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</si>
  <si>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</si>
  <si>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</si>
  <si>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</si>
  <si>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</si>
  <si>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</si>
  <si>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</si>
  <si>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</si>
  <si>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</si>
  <si>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</si>
  <si>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</si>
  <si>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</si>
  <si>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</si>
  <si>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</si>
  <si>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</si>
  <si>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</si>
  <si>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</si>
  <si>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</si>
  <si>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</si>
  <si>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</si>
  <si>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</si>
  <si>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</si>
  <si>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</si>
  <si>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intercept=</t>
  </si>
  <si>
    <t>slope=</t>
  </si>
  <si>
    <t>r</t>
  </si>
  <si>
    <t>r^2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</si>
  <si>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</si>
  <si>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</si>
  <si>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</si>
  <si>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</si>
  <si>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</si>
  <si>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</si>
  <si>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</si>
  <si>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</si>
  <si>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</si>
  <si>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</si>
  <si>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S8</t>
  </si>
  <si>
    <t>C9</t>
  </si>
  <si>
    <t>S9</t>
  </si>
  <si>
    <t>C10</t>
  </si>
  <si>
    <t>S10</t>
  </si>
  <si>
    <t>random vaues</t>
  </si>
  <si>
    <t>c6</t>
  </si>
  <si>
    <t>c7</t>
  </si>
  <si>
    <t>s6</t>
  </si>
  <si>
    <t>s7</t>
  </si>
  <si>
    <t>c8</t>
  </si>
  <si>
    <t>intercept=</t>
  </si>
  <si>
    <t>average: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</si>
  <si>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</si>
  <si>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</si>
  <si>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</si>
  <si>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</si>
  <si>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</si>
  <si>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</si>
  <si>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</si>
  <si>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</si>
  <si>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</si>
  <si>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</si>
  <si>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</si>
  <si>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</si>
  <si>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</si>
  <si>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</si>
  <si>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</si>
  <si>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</si>
  <si>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</si>
  <si>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</si>
  <si>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</si>
  <si>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</si>
  <si>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</si>
  <si>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</si>
  <si>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</si>
  <si>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</si>
  <si>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</si>
  <si>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</si>
  <si>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</si>
  <si>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</si>
  <si>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</si>
  <si>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</si>
  <si>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</si>
  <si>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Column292</t>
  </si>
  <si>
    <t>Column272</t>
  </si>
  <si>
    <t>Column252</t>
  </si>
  <si>
    <t>Column232</t>
  </si>
  <si>
    <t>Column212</t>
  </si>
  <si>
    <t>Column192</t>
  </si>
  <si>
    <t>Column172</t>
  </si>
  <si>
    <t>Column152</t>
  </si>
  <si>
    <t>Column132</t>
  </si>
  <si>
    <t>r=</t>
  </si>
  <si>
    <t>original  # 1</t>
  </si>
  <si>
    <t>b</t>
  </si>
  <si>
    <t>m</t>
  </si>
  <si>
    <t>original</t>
  </si>
  <si>
    <t>avg</t>
  </si>
  <si>
    <t>b and r^2</t>
  </si>
  <si>
    <t>m vs b</t>
  </si>
  <si>
    <t>deviation_m</t>
  </si>
  <si>
    <t>dev_b</t>
  </si>
  <si>
    <t>dev_r^2</t>
  </si>
  <si>
    <t>dev_m vs dev_b</t>
  </si>
  <si>
    <t>dev_b vs dev_r^2</t>
  </si>
  <si>
    <t xml:space="preserve">Himanshu Chopra  (500200497)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</si>
</sst>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7" xfId="0" applyFont="1" applyFill="1" applyBorder="1"/>
    <xf numFmtId="0" fontId="0" fillId="7" borderId="8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layout>
        <c:manualLayout>
          <c:xMode val="edge"/>
          <c:yMode val="edge"/>
          <c:x val="1.569335083114609E-3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2.1</c:v>
                </c:pt>
                <c:pt idx="1">
                  <c:v>3.09</c:v>
                </c:pt>
                <c:pt idx="2">
                  <c:v>0.75</c:v>
                </c:pt>
                <c:pt idx="3">
                  <c:v>1.73</c:v>
                </c:pt>
                <c:pt idx="4">
                  <c:v>6.38</c:v>
                </c:pt>
                <c:pt idx="5">
                  <c:v>4.7</c:v>
                </c:pt>
                <c:pt idx="6">
                  <c:v>7.35</c:v>
                </c:pt>
                <c:pt idx="7">
                  <c:v>8.33</c:v>
                </c:pt>
                <c:pt idx="8">
                  <c:v>9.99</c:v>
                </c:pt>
                <c:pt idx="9">
                  <c:v>8.98</c:v>
                </c:pt>
                <c:pt idx="10">
                  <c:v>15.97</c:v>
                </c:pt>
                <c:pt idx="11">
                  <c:v>12.62</c:v>
                </c:pt>
                <c:pt idx="12">
                  <c:v>14.6</c:v>
                </c:pt>
                <c:pt idx="13">
                  <c:v>17.579999999999998</c:v>
                </c:pt>
                <c:pt idx="14">
                  <c:v>19.559999999999999</c:v>
                </c:pt>
                <c:pt idx="15">
                  <c:v>22.22</c:v>
                </c:pt>
                <c:pt idx="16">
                  <c:v>21.88</c:v>
                </c:pt>
                <c:pt idx="17">
                  <c:v>25.53</c:v>
                </c:pt>
                <c:pt idx="18">
                  <c:v>21.85</c:v>
                </c:pt>
                <c:pt idx="19">
                  <c:v>26.17</c:v>
                </c:pt>
                <c:pt idx="20">
                  <c:v>28.16</c:v>
                </c:pt>
                <c:pt idx="21">
                  <c:v>30.82</c:v>
                </c:pt>
                <c:pt idx="22">
                  <c:v>30.48</c:v>
                </c:pt>
                <c:pt idx="23">
                  <c:v>32.130000000000003</c:v>
                </c:pt>
                <c:pt idx="24">
                  <c:v>29.79</c:v>
                </c:pt>
                <c:pt idx="25">
                  <c:v>31.44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50</c:v>
                </c:pt>
                <c:pt idx="13">
                  <c:v>56</c:v>
                </c:pt>
                <c:pt idx="14">
                  <c:v>62</c:v>
                </c:pt>
                <c:pt idx="15">
                  <c:v>64</c:v>
                </c:pt>
                <c:pt idx="16">
                  <c:v>66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82</c:v>
                </c:pt>
                <c:pt idx="21">
                  <c:v>84</c:v>
                </c:pt>
                <c:pt idx="22">
                  <c:v>86</c:v>
                </c:pt>
                <c:pt idx="23">
                  <c:v>91</c:v>
                </c:pt>
                <c:pt idx="24">
                  <c:v>93</c:v>
                </c:pt>
                <c:pt idx="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5-F94A-B1C8-1E438162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3136"/>
        <c:axId val="469190576"/>
      </c:scatterChart>
      <c:valAx>
        <c:axId val="7359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0576"/>
        <c:crosses val="autoZero"/>
        <c:crossBetween val="midCat"/>
      </c:valAx>
      <c:valAx>
        <c:axId val="469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Field1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Field2</a:t>
            </a:r>
            <a:r>
              <a:rPr lang="en-US"/>
              <a:t> appear highly correlated. ( M</a:t>
            </a:r>
            <a:r>
              <a:rPr lang="en-US" baseline="0"/>
              <a:t> and B chart)</a:t>
            </a:r>
            <a:endParaRPr lang="en-US"/>
          </a:p>
        </c:rich>
      </c:tx>
      <c:layout>
        <c:manualLayout>
          <c:xMode val="edge"/>
          <c:yMode val="edge"/>
          <c:x val="5.9923447069116363E-2"/>
          <c:y val="1.328312221841844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Sheet1!$AD$24:$AD$34</c:f>
              <c:numCache>
                <c:formatCode>General</c:formatCode>
                <c:ptCount val="11"/>
                <c:pt idx="0">
                  <c:v>0.33921551999999999</c:v>
                </c:pt>
                <c:pt idx="1">
                  <c:v>0.27817164402417854</c:v>
                </c:pt>
                <c:pt idx="2">
                  <c:v>0.27185381788485091</c:v>
                </c:pt>
                <c:pt idx="3">
                  <c:v>0.25395104895104892</c:v>
                </c:pt>
                <c:pt idx="4">
                  <c:v>0.35479338842975205</c:v>
                </c:pt>
                <c:pt idx="5">
                  <c:v>0.30295168067226885</c:v>
                </c:pt>
                <c:pt idx="6">
                  <c:v>0.30973632812499996</c:v>
                </c:pt>
                <c:pt idx="7">
                  <c:v>0.26919971247154661</c:v>
                </c:pt>
                <c:pt idx="8">
                  <c:v>0.34566156615661564</c:v>
                </c:pt>
                <c:pt idx="9">
                  <c:v>0.32847425301970756</c:v>
                </c:pt>
                <c:pt idx="10">
                  <c:v>0.20595350526698147</c:v>
                </c:pt>
              </c:numCache>
            </c:numRef>
          </c:xVal>
          <c:yVal>
            <c:numRef>
              <c:f>Sheet1!$AE$24:$AE$34</c:f>
              <c:numCache>
                <c:formatCode>General</c:formatCode>
                <c:ptCount val="11"/>
                <c:pt idx="0">
                  <c:v>-0.52171080000000003</c:v>
                </c:pt>
                <c:pt idx="1">
                  <c:v>0.84133700400981581</c:v>
                </c:pt>
                <c:pt idx="2">
                  <c:v>1.0517354022049821</c:v>
                </c:pt>
                <c:pt idx="3">
                  <c:v>0.75459540459540531</c:v>
                </c:pt>
                <c:pt idx="4">
                  <c:v>-2.7250688705234154</c:v>
                </c:pt>
                <c:pt idx="5">
                  <c:v>0.10662348272642674</c:v>
                </c:pt>
                <c:pt idx="6">
                  <c:v>-0.59165039062499858</c:v>
                </c:pt>
                <c:pt idx="7">
                  <c:v>0.50709236851563588</c:v>
                </c:pt>
                <c:pt idx="8">
                  <c:v>-1.6629162916291627</c:v>
                </c:pt>
                <c:pt idx="9">
                  <c:v>0.12720915448188208</c:v>
                </c:pt>
                <c:pt idx="10">
                  <c:v>2.4832183073011262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3C49-91C7-D5285869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86240"/>
        <c:axId val="599887888"/>
      </c:scatterChart>
      <c:valAx>
        <c:axId val="5998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87888"/>
        <c:crosses val="autoZero"/>
        <c:crossBetween val="midCat"/>
      </c:valAx>
      <c:valAx>
        <c:axId val="5998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Field1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Field2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Sheet1!$AD$40:$AD$50</c:f>
              <c:numCache>
                <c:formatCode>General</c:formatCode>
                <c:ptCount val="11"/>
                <c:pt idx="0">
                  <c:v>-0.52171080000000003</c:v>
                </c:pt>
                <c:pt idx="1">
                  <c:v>0.84133700400981581</c:v>
                </c:pt>
                <c:pt idx="2">
                  <c:v>1.0517354022049821</c:v>
                </c:pt>
                <c:pt idx="3">
                  <c:v>0.75459540459540531</c:v>
                </c:pt>
                <c:pt idx="4">
                  <c:v>-2.7250688705234154</c:v>
                </c:pt>
                <c:pt idx="5">
                  <c:v>0.10662348272642674</c:v>
                </c:pt>
                <c:pt idx="6">
                  <c:v>-0.59165039062499858</c:v>
                </c:pt>
                <c:pt idx="7">
                  <c:v>0.50709236851563588</c:v>
                </c:pt>
                <c:pt idx="8">
                  <c:v>-1.6629162916291627</c:v>
                </c:pt>
                <c:pt idx="9">
                  <c:v>0.12720915448188208</c:v>
                </c:pt>
                <c:pt idx="10">
                  <c:v>2.4832183073011262</c:v>
                </c:pt>
              </c:numCache>
            </c:numRef>
          </c:xVal>
          <c:yVal>
            <c:numRef>
              <c:f>Sheet1!$AE$40:$AE$50</c:f>
              <c:numCache>
                <c:formatCode>General</c:formatCode>
                <c:ptCount val="11"/>
                <c:pt idx="0">
                  <c:v>0.33921551999999999</c:v>
                </c:pt>
                <c:pt idx="1">
                  <c:v>0.27817164402417854</c:v>
                </c:pt>
                <c:pt idx="2">
                  <c:v>0.27185381788485091</c:v>
                </c:pt>
                <c:pt idx="3">
                  <c:v>0.25395104895104892</c:v>
                </c:pt>
                <c:pt idx="4">
                  <c:v>0.35479338842975205</c:v>
                </c:pt>
                <c:pt idx="5">
                  <c:v>0.30295168067226885</c:v>
                </c:pt>
                <c:pt idx="6">
                  <c:v>0.30973632812499996</c:v>
                </c:pt>
                <c:pt idx="7">
                  <c:v>0.26919971247154661</c:v>
                </c:pt>
                <c:pt idx="8">
                  <c:v>0.34566156615661564</c:v>
                </c:pt>
                <c:pt idx="9">
                  <c:v>0.32847425301970756</c:v>
                </c:pt>
                <c:pt idx="10">
                  <c:v>0.20595350526698147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4-FF4B-B0B1-BDD7F1C9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43664"/>
        <c:axId val="637445312"/>
      </c:scatterChart>
      <c:valAx>
        <c:axId val="6374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5312"/>
        <c:crosses val="autoZero"/>
        <c:crossBetween val="midCat"/>
      </c:valAx>
      <c:valAx>
        <c:axId val="637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53.954000000000001</c:v>
                </c:pt>
                <c:pt idx="1">
                  <c:v>54.006</c:v>
                </c:pt>
                <c:pt idx="2">
                  <c:v>64.013000000000005</c:v>
                </c:pt>
                <c:pt idx="3">
                  <c:v>48.877000000000002</c:v>
                </c:pt>
                <c:pt idx="4">
                  <c:v>60.947000000000003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2.5402</c:v>
                </c:pt>
                <c:pt idx="1">
                  <c:v>2.1101999999999999</c:v>
                </c:pt>
                <c:pt idx="2">
                  <c:v>2.3748999999999998</c:v>
                </c:pt>
                <c:pt idx="3">
                  <c:v>2.3961999999999999</c:v>
                </c:pt>
                <c:pt idx="4">
                  <c:v>1.5427999999999999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D-A641-8982-A3957B3E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6336"/>
        <c:axId val="654081600"/>
      </c:scatterChart>
      <c:valAx>
        <c:axId val="4668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81600"/>
        <c:crosses val="autoZero"/>
        <c:crossBetween val="midCat"/>
      </c:valAx>
      <c:valAx>
        <c:axId val="654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2.5402</c:v>
                </c:pt>
                <c:pt idx="1">
                  <c:v>2.1101999999999999</c:v>
                </c:pt>
                <c:pt idx="2">
                  <c:v>2.3748999999999998</c:v>
                </c:pt>
                <c:pt idx="3">
                  <c:v>2.3961999999999999</c:v>
                </c:pt>
                <c:pt idx="4">
                  <c:v>1.5427999999999999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0.28739999999999999</c:v>
                </c:pt>
                <c:pt idx="2">
                  <c:v>0.45639999999999997</c:v>
                </c:pt>
                <c:pt idx="3">
                  <c:v>0.20039999999999999</c:v>
                </c:pt>
                <c:pt idx="4">
                  <c:v>0.33450000000000002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C-FA48-9242-7A02D296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4288"/>
        <c:axId val="638241584"/>
      </c:scatterChart>
      <c:valAx>
        <c:axId val="6526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41584"/>
        <c:crosses val="autoZero"/>
        <c:crossBetween val="midCat"/>
      </c:valAx>
      <c:valAx>
        <c:axId val="6382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layout>
        <c:manualLayout>
          <c:xMode val="edge"/>
          <c:yMode val="edge"/>
          <c:x val="1.569335083114609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Sheet2!$B$2:$B$6</c:f>
              <c:numCache>
                <c:formatCode>General</c:formatCode>
                <c:ptCount val="5"/>
                <c:pt idx="0">
                  <c:v>2.5402</c:v>
                </c:pt>
                <c:pt idx="1">
                  <c:v>2.1101999999999999</c:v>
                </c:pt>
                <c:pt idx="2">
                  <c:v>2.3748999999999998</c:v>
                </c:pt>
                <c:pt idx="3">
                  <c:v>2.3961999999999999</c:v>
                </c:pt>
                <c:pt idx="4">
                  <c:v>1.5427999999999999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0.28739999999999999</c:v>
                </c:pt>
                <c:pt idx="2">
                  <c:v>0.45639999999999997</c:v>
                </c:pt>
                <c:pt idx="3">
                  <c:v>0.20039999999999999</c:v>
                </c:pt>
                <c:pt idx="4">
                  <c:v>0.33450000000000002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2-9F44-A836-4B972186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5289760"/>
        <c:axId val="655062768"/>
      </c:barChart>
      <c:catAx>
        <c:axId val="65528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2768"/>
        <c:crosses val="autoZero"/>
        <c:auto val="1"/>
        <c:lblAlgn val="ctr"/>
        <c:lblOffset val="100"/>
        <c:noMultiLvlLbl val="0"/>
      </c:catAx>
      <c:valAx>
        <c:axId val="655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Sheet2!$E$2:$E$6</c:f>
              <c:numCache>
                <c:formatCode>General</c:formatCode>
                <c:ptCount val="5"/>
                <c:pt idx="0">
                  <c:v>54.345605873103125</c:v>
                </c:pt>
                <c:pt idx="1">
                  <c:v>54.397605873103124</c:v>
                </c:pt>
                <c:pt idx="2">
                  <c:v>64.404605873103122</c:v>
                </c:pt>
                <c:pt idx="3">
                  <c:v>49.268605873103127</c:v>
                </c:pt>
                <c:pt idx="4">
                  <c:v>61.338605873103127</c:v>
                </c:pt>
              </c:numCache>
            </c:numRef>
          </c:cat>
          <c:val>
            <c:numRef>
              <c:f>Sheet2!$F$2:$F$6</c:f>
              <c:numCache>
                <c:formatCode>General</c:formatCode>
                <c:ptCount val="5"/>
                <c:pt idx="0">
                  <c:v>2.5402</c:v>
                </c:pt>
                <c:pt idx="1">
                  <c:v>2.1101999999999999</c:v>
                </c:pt>
                <c:pt idx="2">
                  <c:v>2.3748999999999998</c:v>
                </c:pt>
                <c:pt idx="3">
                  <c:v>2.3961999999999999</c:v>
                </c:pt>
                <c:pt idx="4">
                  <c:v>1.5427999999999999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8-9D4C-8E32-7CC74725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5178608"/>
        <c:axId val="658967264"/>
      </c:barChart>
      <c:catAx>
        <c:axId val="6551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7264"/>
        <c:crosses val="autoZero"/>
        <c:auto val="1"/>
        <c:lblAlgn val="ctr"/>
        <c:lblOffset val="100"/>
        <c:noMultiLvlLbl val="0"/>
      </c:catAx>
      <c:valAx>
        <c:axId val="658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Sheet2!$F$2:$F$6</c:f>
              <c:numCache>
                <c:formatCode>General</c:formatCode>
                <c:ptCount val="5"/>
                <c:pt idx="0">
                  <c:v>2.5402</c:v>
                </c:pt>
                <c:pt idx="1">
                  <c:v>2.1101999999999999</c:v>
                </c:pt>
                <c:pt idx="2">
                  <c:v>2.3748999999999998</c:v>
                </c:pt>
                <c:pt idx="3">
                  <c:v>2.3961999999999999</c:v>
                </c:pt>
                <c:pt idx="4">
                  <c:v>1.5427999999999999</c:v>
                </c:pt>
              </c:numCache>
            </c:numRef>
          </c:cat>
          <c:val>
            <c:numRef>
              <c:f>Sheet2!$G$2:$G$6</c:f>
              <c:numCache>
                <c:formatCode>General</c:formatCode>
                <c:ptCount val="5"/>
                <c:pt idx="0">
                  <c:v>-1.8139999999999989E-2</c:v>
                </c:pt>
                <c:pt idx="1">
                  <c:v>-2.7739999999999987E-2</c:v>
                </c:pt>
                <c:pt idx="2">
                  <c:v>0.14126</c:v>
                </c:pt>
                <c:pt idx="3">
                  <c:v>-0.11473999999999998</c:v>
                </c:pt>
                <c:pt idx="4">
                  <c:v>1.9360000000000044E-2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D843-8F4E-F377CE30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62240432"/>
        <c:axId val="658740080"/>
      </c:barChart>
      <c:catAx>
        <c:axId val="6622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40080"/>
        <c:crosses val="autoZero"/>
        <c:auto val="1"/>
        <c:lblAlgn val="ctr"/>
        <c:lblOffset val="100"/>
        <c:noMultiLvlLbl val="0"/>
      </c:catAx>
      <c:valAx>
        <c:axId val="658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88900</xdr:rowOff>
    </xdr:from>
    <xdr:to>
      <xdr:col>7</xdr:col>
      <xdr:colOff>152400</xdr:colOff>
      <xdr:row>42</xdr:row>
      <xdr:rowOff>50800</xdr:rowOff>
    </xdr:to>
    <xdr:graphicFrame macro="">
      <xdr:nvGraphicFramePr>
        <xdr:cNvPr id="2" name="Chart 1" descr="Chart type: Scatter. 'Field2' by 'Field1'&#10;&#10;Description automatically generated">
          <a:extLst>
            <a:ext uri="{FF2B5EF4-FFF2-40B4-BE49-F238E27FC236}">
              <a16:creationId xmlns:a16="http://schemas.microsoft.com/office/drawing/2014/main" id="{A217945C-BFD9-9540-AC63-DF8C8C06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520700</xdr:colOff>
      <xdr:row>21</xdr:row>
      <xdr:rowOff>203200</xdr:rowOff>
    </xdr:from>
    <xdr:to>
      <xdr:col>37</xdr:col>
      <xdr:colOff>647700</xdr:colOff>
      <xdr:row>36</xdr:row>
      <xdr:rowOff>0</xdr:rowOff>
    </xdr:to>
    <xdr:graphicFrame macro="">
      <xdr:nvGraphicFramePr>
        <xdr:cNvPr id="3" name="Chart 2" descr="Chart type: Scatter. Field: Field1 and Field: Field2 appear highly correlated.&#10;&#10;Description automatically generated">
          <a:extLst>
            <a:ext uri="{FF2B5EF4-FFF2-40B4-BE49-F238E27FC236}">
              <a16:creationId xmlns:a16="http://schemas.microsoft.com/office/drawing/2014/main" id="{2062FBF8-4604-1E4E-B8CA-7DDE0859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190500</xdr:colOff>
      <xdr:row>38</xdr:row>
      <xdr:rowOff>177800</xdr:rowOff>
    </xdr:from>
    <xdr:to>
      <xdr:col>36</xdr:col>
      <xdr:colOff>317500</xdr:colOff>
      <xdr:row>52</xdr:row>
      <xdr:rowOff>76200</xdr:rowOff>
    </xdr:to>
    <xdr:graphicFrame macro="">
      <xdr:nvGraphicFramePr>
        <xdr:cNvPr id="4" name="Chart 3" descr="Chart type: Scatter. Field: Field1 and Field: Field2 appear highly correlated.&#10;&#10;Description automatically generated">
          <a:extLst>
            <a:ext uri="{FF2B5EF4-FFF2-40B4-BE49-F238E27FC236}">
              <a16:creationId xmlns:a16="http://schemas.microsoft.com/office/drawing/2014/main" id="{E1040350-6DC8-6547-A941-1DA5766A0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</xdr:rowOff>
    </xdr:from>
    <xdr:to>
      <xdr:col>5</xdr:col>
      <xdr:colOff>38100</xdr:colOff>
      <xdr:row>23</xdr:row>
      <xdr:rowOff>0</xdr:rowOff>
    </xdr:to>
    <xdr:graphicFrame macro="">
      <xdr:nvGraphicFramePr>
        <xdr:cNvPr id="2" name="Chart 1" descr="Chart type: Scatter. 'Field2' by 'Field1'&#10;&#10;Description automatically generated">
          <a:extLst>
            <a:ext uri="{FF2B5EF4-FFF2-40B4-BE49-F238E27FC236}">
              <a16:creationId xmlns:a16="http://schemas.microsoft.com/office/drawing/2014/main" id="{FE6E15B4-4CBA-7A4B-AF7A-C8590614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12</xdr:row>
      <xdr:rowOff>139700</xdr:rowOff>
    </xdr:from>
    <xdr:to>
      <xdr:col>10</xdr:col>
      <xdr:colOff>165100</xdr:colOff>
      <xdr:row>24</xdr:row>
      <xdr:rowOff>63500</xdr:rowOff>
    </xdr:to>
    <xdr:graphicFrame macro="">
      <xdr:nvGraphicFramePr>
        <xdr:cNvPr id="3" name="Chart 2" descr="Chart type: Scatter. 'Field2' by 'Field1'&#10;&#10;Description automatically generated">
          <a:extLst>
            <a:ext uri="{FF2B5EF4-FFF2-40B4-BE49-F238E27FC236}">
              <a16:creationId xmlns:a16="http://schemas.microsoft.com/office/drawing/2014/main" id="{059772D5-EBB4-B945-A822-4AF0820BB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63500</xdr:rowOff>
    </xdr:from>
    <xdr:to>
      <xdr:col>5</xdr:col>
      <xdr:colOff>520700</xdr:colOff>
      <xdr:row>40</xdr:row>
      <xdr:rowOff>165100</xdr:rowOff>
    </xdr:to>
    <xdr:graphicFrame macro="">
      <xdr:nvGraphicFramePr>
        <xdr:cNvPr id="4" name="Chart 3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7B23D0A7-00C2-1B42-88D3-B3F821DA6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584200</xdr:colOff>
      <xdr:row>0</xdr:row>
      <xdr:rowOff>0</xdr:rowOff>
    </xdr:from>
    <xdr:to>
      <xdr:col>15</xdr:col>
      <xdr:colOff>787400</xdr:colOff>
      <xdr:row>12</xdr:row>
      <xdr:rowOff>190500</xdr:rowOff>
    </xdr:to>
    <xdr:graphicFrame macro="">
      <xdr:nvGraphicFramePr>
        <xdr:cNvPr id="5" name="Chart 4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227880C6-B7D9-404F-93BA-B45FBE8E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558800</xdr:colOff>
      <xdr:row>18</xdr:row>
      <xdr:rowOff>0</xdr:rowOff>
    </xdr:from>
    <xdr:to>
      <xdr:col>16</xdr:col>
      <xdr:colOff>177800</xdr:colOff>
      <xdr:row>31</xdr:row>
      <xdr:rowOff>101600</xdr:rowOff>
    </xdr:to>
    <xdr:graphicFrame macro="">
      <xdr:nvGraphicFramePr>
        <xdr:cNvPr id="6" name="Chart 5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FD4DEBC8-2BB1-634F-86E0-2689D5953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4FADA-738E-7347-B1E6-2608E66E8338}" name="Table1" displayName="Table1" ref="AD23:AF36" totalsRowShown="0" headerRowDxfId="5" dataDxfId="4">
  <autoFilter ref="AD23:AF36" xr:uid="{09613226-2FFF-B94A-B979-8CA50BFE26E8}"/>
  <tableColumns count="3">
    <tableColumn id="1" xr3:uid="{864A1089-3CA1-7E43-B10B-80D39AF97B61}" name="Column1" dataDxfId="3"/>
    <tableColumn id="2" xr3:uid="{11242184-4AAE-0E41-8C31-E672F1042CD3}" name="Column2" dataDxfId="2"/>
    <tableColumn id="3" xr3:uid="{24D53A75-32CA-6846-A82C-CBD8A9B9A04F}" name="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95A5B0-DC71-0241-ABAB-08647581A718}" name="Table8" displayName="Table8" ref="S1:BF21" totalsRowCount="1">
  <autoFilter ref="S1:BF20" xr:uid="{E5982447-5A3E-2B48-B128-8A244DA62F41}"/>
  <sortState xmlns:xlrd2="http://schemas.microsoft.com/office/spreadsheetml/2017/richdata2" ref="S2:BF20">
    <sortCondition sortBy="fontColor" ref="AC18:AC20"/>
  </sortState>
  <tableColumns count="40">
    <tableColumn id="1" xr3:uid="{A0EC344F-0242-E248-97C4-2E92D9384ED7}" name="Column1"/>
    <tableColumn id="2" xr3:uid="{C471AC5D-E1CF-814A-B9BD-B688FFB142E4}" name="Column2"/>
    <tableColumn id="3" xr3:uid="{ED8E7E85-558A-624B-A158-20831C96AC5E}" name="Column3"/>
    <tableColumn id="4" xr3:uid="{E4AAAC47-3E04-CB4D-B204-1E3F853EDA91}" name="Column4"/>
    <tableColumn id="5" xr3:uid="{FBCB69FA-7C46-0A42-8DC7-2E8BFFD0D2CE}" name="Column5"/>
    <tableColumn id="6" xr3:uid="{2C9F2312-5065-0D4D-A7CF-340A05F5EFEC}" name="Column6"/>
    <tableColumn id="7" xr3:uid="{E616585F-44E6-0F42-A4EE-7D325751F73A}" name="Column7"/>
    <tableColumn id="8" xr3:uid="{B066FC3C-D351-7245-B847-E74666EAF41F}" name="Column8"/>
    <tableColumn id="9" xr3:uid="{7D14B813-2891-DA40-B723-E4EA7120F24C}" name="Column9"/>
    <tableColumn id="10" xr3:uid="{6FADC28E-6954-B34C-9C8F-380398B4E2DF}" name="Column10"/>
    <tableColumn id="11" xr3:uid="{BAB66C9D-FF9D-2844-90D2-1C616C6109FF}" name="Column11" totalsRowLabel="r="/>
    <tableColumn id="12" xr3:uid="{D134D987-D9F5-7846-BB55-DA8C9FE41770}" name="Column12" totalsRowFunction="custom" dataDxfId="0">
      <totalsRowFormula>CORREL(AD3:AD17,AE3:AE17)</totalsRowFormula>
    </tableColumn>
    <tableColumn id="13" xr3:uid="{80FC5C01-6A7A-3F4F-BF8A-CF9651564D41}" name="Column13"/>
    <tableColumn id="40" xr3:uid="{774163B0-C71B-6D48-BDEF-B8C0CF38516C}" name="Column132"/>
    <tableColumn id="14" xr3:uid="{4F698B8C-1EB2-2A45-AB36-71B3D7E32C30}" name="Column14" totalsRowFunction="custom">
      <totalsRowFormula>CORREL(AG3:AG16,AH3:AH16)</totalsRowFormula>
    </tableColumn>
    <tableColumn id="15" xr3:uid="{EB7580E5-D059-CB45-A581-1271E5C52E94}" name="Column15"/>
    <tableColumn id="39" xr3:uid="{FD0987CD-91A9-4B47-A987-F8D658ADA891}" name="Column152"/>
    <tableColumn id="16" xr3:uid="{FD49E199-E0BB-624D-993F-88F980DFFB1A}" name="Column16" totalsRowFunction="custom">
      <totalsRowFormula>CORREL(AJ3:AJ17,AK3:AK17)</totalsRowFormula>
    </tableColumn>
    <tableColumn id="17" xr3:uid="{7B091D90-6FF2-6A41-93F9-9246B9E3C2DA}" name="Column17"/>
    <tableColumn id="38" xr3:uid="{B45A5F7D-24C6-D943-A750-F0ECDA0C95C7}" name="Column172"/>
    <tableColumn id="18" xr3:uid="{37C4531F-3822-3847-A33A-362F3C9F3FA7}" name="Column18" totalsRowFunction="custom">
      <totalsRowFormula>CORREL(AM3:AM17,AN3:AN17)</totalsRowFormula>
    </tableColumn>
    <tableColumn id="19" xr3:uid="{C90A7B39-B262-084F-9504-E869951FC9EF}" name="Column19"/>
    <tableColumn id="37" xr3:uid="{7173070F-7043-134E-83EC-72E556A75B7B}" name="Column192"/>
    <tableColumn id="20" xr3:uid="{BF709E30-E5B6-F14F-9528-39B9901FBE2D}" name="Column20" totalsRowFunction="custom">
      <totalsRowFormula>CORREL(AP4:AP17,AQ4:AQ17)</totalsRowFormula>
    </tableColumn>
    <tableColumn id="21" xr3:uid="{D40D6185-4521-3841-9F33-5932B97A12A8}" name="Column21"/>
    <tableColumn id="36" xr3:uid="{8B34E69A-2F71-FA40-9431-A4B28BE13C1A}" name="Column212"/>
    <tableColumn id="22" xr3:uid="{9D174A31-6453-AC49-8814-F9ABB7FAF1FD}" name="Column22" totalsRowFunction="custom">
      <totalsRowFormula>CORREL(AS3:AS17,AT3:AT17)</totalsRowFormula>
    </tableColumn>
    <tableColumn id="23" xr3:uid="{D1E10FE7-89B3-C84B-8566-07E6D2FBE665}" name="Column23"/>
    <tableColumn id="35" xr3:uid="{C92C549B-723B-3D40-9FB3-8554F20F0CFD}" name="Column232"/>
    <tableColumn id="24" xr3:uid="{06B07901-AA0D-1D45-A2A0-C1B0CD64E391}" name="Column24" totalsRowFunction="custom">
      <totalsRowFormula>CORREL(AV3:AV17,AW3:AW17)</totalsRowFormula>
    </tableColumn>
    <tableColumn id="25" xr3:uid="{CB922821-593B-9741-A4F4-2AFEA9BB1728}" name="Column25"/>
    <tableColumn id="34" xr3:uid="{272CF90B-BC62-FA4B-B668-DD430B3A4AC5}" name="Column252"/>
    <tableColumn id="26" xr3:uid="{EC917D87-4282-C647-A4F7-884AF93911EE}" name="Column26" totalsRowFunction="custom">
      <totalsRowFormula>CORREL(AY3:AY17,AZ3:AZ17)</totalsRowFormula>
    </tableColumn>
    <tableColumn id="27" xr3:uid="{2950F67F-4894-5740-B968-9A8F499889C1}" name="Column27"/>
    <tableColumn id="33" xr3:uid="{165DABAA-1274-1A42-A0E7-B7EC2AF2FCB8}" name="Column272"/>
    <tableColumn id="28" xr3:uid="{44A5B3C0-F29E-6142-BB5D-7AB8C5235F4E}" name="Column28" totalsRowFunction="custom">
      <totalsRowFormula>CORREL(BB3:BB17,BC3:BC17)</totalsRowFormula>
    </tableColumn>
    <tableColumn id="29" xr3:uid="{EFB1DED8-EDDE-094E-8EFE-BC155A33CE66}" name="Column29"/>
    <tableColumn id="32" xr3:uid="{5E60C4D3-1F98-204B-8AF1-92B3B103BCDE}" name="Column292"/>
    <tableColumn id="30" xr3:uid="{380756FA-AA68-454C-865A-617424556674}" name="Column30" totalsRowFunction="custom">
      <totalsRowFormula>CORREL(BE3:BE17,BF3:BF17)</totalsRowFormula>
    </tableColumn>
    <tableColumn id="31" xr3:uid="{D9C841A6-69C2-9345-AA20-37BAC8100DFD}" name="Column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E411-D57B-CB4E-B892-11CBC099BE0E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4" t="s">
        <v>6</v>
      </c>
      <c r="B3" s="4"/>
    </row>
    <row r="4" spans="1:9" x14ac:dyDescent="0.2">
      <c r="A4" s="1" t="s">
        <v>7</v>
      </c>
      <c r="B4" s="1">
        <v>0.98510164220482954</v>
      </c>
    </row>
    <row r="5" spans="1:9" x14ac:dyDescent="0.2">
      <c r="A5" s="1" t="s">
        <v>8</v>
      </c>
      <c r="B5" s="1">
        <v>0.97042524547465203</v>
      </c>
    </row>
    <row r="6" spans="1:9" x14ac:dyDescent="0.2">
      <c r="A6" s="1" t="s">
        <v>9</v>
      </c>
      <c r="B6" s="1">
        <v>0.96919296403609589</v>
      </c>
    </row>
    <row r="7" spans="1:9" x14ac:dyDescent="0.2">
      <c r="A7" s="1" t="s">
        <v>10</v>
      </c>
      <c r="B7" s="1">
        <v>1.8637519108285598</v>
      </c>
    </row>
    <row r="8" spans="1:9" ht="17" thickBot="1" x14ac:dyDescent="0.25">
      <c r="A8" s="2" t="s">
        <v>11</v>
      </c>
      <c r="B8" s="2">
        <v>26</v>
      </c>
    </row>
    <row r="10" spans="1:9" ht="17" thickBot="1" x14ac:dyDescent="0.25">
      <c r="A10" t="s">
        <v>12</v>
      </c>
    </row>
    <row r="11" spans="1:9" x14ac:dyDescent="0.2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">
      <c r="A12" s="1" t="s">
        <v>13</v>
      </c>
      <c r="B12" s="1">
        <v>1</v>
      </c>
      <c r="C12" s="1">
        <v>2735.44749155719</v>
      </c>
      <c r="D12" s="1">
        <v>2735.44749155719</v>
      </c>
      <c r="E12" s="1">
        <v>787.50293164496259</v>
      </c>
      <c r="F12" s="1">
        <v>7.3177384394304977E-20</v>
      </c>
    </row>
    <row r="13" spans="1:9" x14ac:dyDescent="0.2">
      <c r="A13" s="1" t="s">
        <v>14</v>
      </c>
      <c r="B13" s="1">
        <v>24</v>
      </c>
      <c r="C13" s="1">
        <v>83.3657084428106</v>
      </c>
      <c r="D13" s="1">
        <v>3.4735711851171085</v>
      </c>
      <c r="E13" s="1"/>
      <c r="F13" s="1"/>
    </row>
    <row r="14" spans="1:9" ht="17" thickBot="1" x14ac:dyDescent="0.25">
      <c r="A14" s="2" t="s">
        <v>15</v>
      </c>
      <c r="B14" s="2">
        <v>25</v>
      </c>
      <c r="C14" s="2">
        <v>2818.8132000000005</v>
      </c>
      <c r="D14" s="2"/>
      <c r="E14" s="2"/>
      <c r="F14" s="2"/>
    </row>
    <row r="16" spans="1:9" x14ac:dyDescent="0.2">
      <c r="B16" t="s">
        <v>22</v>
      </c>
      <c r="C16" t="s">
        <v>10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</row>
    <row r="17" spans="1:9" x14ac:dyDescent="0.2">
      <c r="A17" t="s">
        <v>16</v>
      </c>
      <c r="B17">
        <v>-0.52171082434863436</v>
      </c>
      <c r="C17">
        <v>0.71429427651415933</v>
      </c>
      <c r="D17">
        <v>-0.73038639885880785</v>
      </c>
      <c r="E17">
        <v>0.47222418855616932</v>
      </c>
      <c r="F17">
        <v>-1.9959417542253388</v>
      </c>
      <c r="G17">
        <v>0.95252010552807009</v>
      </c>
      <c r="H17">
        <v>-1.9959417542253388</v>
      </c>
      <c r="I17">
        <v>0.95252010552807009</v>
      </c>
    </row>
    <row r="18" spans="1:9" x14ac:dyDescent="0.2">
      <c r="A18" t="s">
        <v>29</v>
      </c>
      <c r="B18">
        <v>0.33921551623717017</v>
      </c>
      <c r="C18">
        <v>1.2087865519530209E-2</v>
      </c>
      <c r="D18">
        <v>28.062482635094181</v>
      </c>
      <c r="E18">
        <v>7.3177384394304977E-20</v>
      </c>
      <c r="F18">
        <v>0.31426738797825876</v>
      </c>
      <c r="G18">
        <v>0.36416364449608157</v>
      </c>
      <c r="H18">
        <v>0.31426738797825876</v>
      </c>
      <c r="I18">
        <v>0.36416364449608157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D393-E691-9440-B9BD-8556CF585CCF}">
  <dimension ref="A1:BF50"/>
  <sheetViews>
    <sheetView tabSelected="1" topLeftCell="AA1" zoomScale="125" zoomScaleNormal="100" workbookViewId="0">
      <pane ySplit="1" topLeftCell="A25" activePane="bottomLeft" state="frozen"/>
      <selection activeCell="E1" sqref="E1"/>
      <selection pane="bottomLeft" activeCell="AM38" sqref="AM38"/>
    </sheetView>
  </sheetViews>
  <sheetFormatPr baseColWidth="10" defaultRowHeight="16" x14ac:dyDescent="0.2"/>
  <cols>
    <col min="28" max="49" width="11.6640625" customWidth="1"/>
  </cols>
  <sheetData>
    <row r="1" spans="1:58" ht="17" thickBot="1" x14ac:dyDescent="0.25">
      <c r="A1" s="9" t="s">
        <v>1</v>
      </c>
      <c r="B1" s="10" t="s">
        <v>0</v>
      </c>
      <c r="C1" s="6" t="s">
        <v>2</v>
      </c>
      <c r="D1" s="6" t="s">
        <v>3</v>
      </c>
      <c r="E1" s="6" t="s">
        <v>4</v>
      </c>
      <c r="H1" s="16" t="s">
        <v>49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  <c r="Q1" s="16">
        <v>10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96</v>
      </c>
      <c r="AG1" t="s">
        <v>70</v>
      </c>
      <c r="AH1" t="s">
        <v>71</v>
      </c>
      <c r="AI1" t="s">
        <v>95</v>
      </c>
      <c r="AJ1" t="s">
        <v>72</v>
      </c>
      <c r="AK1" t="s">
        <v>73</v>
      </c>
      <c r="AL1" t="s">
        <v>94</v>
      </c>
      <c r="AM1" t="s">
        <v>74</v>
      </c>
      <c r="AN1" t="s">
        <v>75</v>
      </c>
      <c r="AO1" t="s">
        <v>93</v>
      </c>
      <c r="AP1" t="s">
        <v>76</v>
      </c>
      <c r="AQ1" t="s">
        <v>77</v>
      </c>
      <c r="AR1" t="s">
        <v>92</v>
      </c>
      <c r="AS1" t="s">
        <v>78</v>
      </c>
      <c r="AT1" t="s">
        <v>79</v>
      </c>
      <c r="AU1" t="s">
        <v>91</v>
      </c>
      <c r="AV1" t="s">
        <v>80</v>
      </c>
      <c r="AW1" t="s">
        <v>81</v>
      </c>
      <c r="AX1" t="s">
        <v>90</v>
      </c>
      <c r="AY1" t="s">
        <v>82</v>
      </c>
      <c r="AZ1" t="s">
        <v>83</v>
      </c>
      <c r="BA1" t="s">
        <v>89</v>
      </c>
      <c r="BB1" t="s">
        <v>84</v>
      </c>
      <c r="BC1" t="s">
        <v>85</v>
      </c>
      <c r="BD1" t="s">
        <v>88</v>
      </c>
      <c r="BE1" t="s">
        <v>86</v>
      </c>
      <c r="BF1" t="s">
        <v>87</v>
      </c>
    </row>
    <row r="2" spans="1:58" ht="17" thickBot="1" x14ac:dyDescent="0.25">
      <c r="A2" s="11">
        <v>2.1</v>
      </c>
      <c r="B2" s="12">
        <v>0</v>
      </c>
      <c r="C2" s="13">
        <f>PRODUCT(B2,B2)</f>
        <v>0</v>
      </c>
      <c r="D2" s="13">
        <f>PRODUCT(A2,A2)</f>
        <v>4.41</v>
      </c>
      <c r="E2" s="13">
        <f>PRODUCT(A2,B2)</f>
        <v>0</v>
      </c>
      <c r="H2" s="16">
        <f ca="1">RAND()*(1-0)</f>
        <v>0.16939482407941087</v>
      </c>
      <c r="I2" s="16">
        <f t="shared" ref="I2:Q2" ca="1" si="0">RAND()*(1-0)</f>
        <v>7.1364863241426546E-2</v>
      </c>
      <c r="J2" s="16">
        <f t="shared" ca="1" si="0"/>
        <v>0.27099036247628849</v>
      </c>
      <c r="K2" s="16">
        <f t="shared" ca="1" si="0"/>
        <v>6.4233575776039165E-2</v>
      </c>
      <c r="L2" s="16">
        <f t="shared" ca="1" si="0"/>
        <v>0.56918223443864935</v>
      </c>
      <c r="M2" s="16">
        <f t="shared" ca="1" si="0"/>
        <v>0.92717672311476462</v>
      </c>
      <c r="N2" s="16">
        <f t="shared" ca="1" si="0"/>
        <v>0.17454520959945463</v>
      </c>
      <c r="O2" s="16">
        <f t="shared" ca="1" si="0"/>
        <v>0.3335661819726603</v>
      </c>
      <c r="P2" s="16">
        <f t="shared" ca="1" si="0"/>
        <v>0.8250638642906587</v>
      </c>
      <c r="Q2" s="16">
        <f t="shared" ca="1" si="0"/>
        <v>0.53325118337802391</v>
      </c>
      <c r="AD2" t="s">
        <v>34</v>
      </c>
      <c r="AE2" t="s">
        <v>35</v>
      </c>
      <c r="AG2" t="s">
        <v>36</v>
      </c>
      <c r="AH2" t="s">
        <v>37</v>
      </c>
      <c r="AJ2" t="s">
        <v>38</v>
      </c>
      <c r="AK2" t="s">
        <v>39</v>
      </c>
      <c r="AM2" t="s">
        <v>40</v>
      </c>
      <c r="AN2" t="s">
        <v>41</v>
      </c>
      <c r="AP2" t="s">
        <v>42</v>
      </c>
      <c r="AQ2" t="s">
        <v>43</v>
      </c>
      <c r="AS2" t="s">
        <v>50</v>
      </c>
      <c r="AT2" t="s">
        <v>52</v>
      </c>
      <c r="AV2" t="s">
        <v>51</v>
      </c>
      <c r="AW2" t="s">
        <v>53</v>
      </c>
      <c r="AY2" t="s">
        <v>54</v>
      </c>
      <c r="AZ2" t="s">
        <v>44</v>
      </c>
      <c r="BB2" t="s">
        <v>45</v>
      </c>
      <c r="BC2" t="s">
        <v>46</v>
      </c>
      <c r="BE2" t="s">
        <v>47</v>
      </c>
      <c r="BF2" t="s">
        <v>48</v>
      </c>
    </row>
    <row r="3" spans="1:58" ht="17" thickBot="1" x14ac:dyDescent="0.25">
      <c r="A3" s="11">
        <v>3.09</v>
      </c>
      <c r="B3" s="12">
        <v>3</v>
      </c>
      <c r="C3" s="13">
        <f t="shared" ref="C3:C27" si="1">PRODUCT(B3,B3)</f>
        <v>9</v>
      </c>
      <c r="D3" s="13">
        <f t="shared" ref="D3:D27" si="2">PRODUCT(A3,A3)</f>
        <v>9.5480999999999998</v>
      </c>
      <c r="E3" s="13">
        <f t="shared" ref="E3:E27" si="3">PRODUCT(A3,B3)</f>
        <v>9.27</v>
      </c>
      <c r="H3" s="16">
        <f t="shared" ref="H3:H16" ca="1" si="4">RAND()*(1-0)</f>
        <v>0.6774555664621571</v>
      </c>
      <c r="I3" s="16">
        <f t="shared" ref="I3:L16" ca="1" si="5">RAND()*(1-0)</f>
        <v>0.40746592098795031</v>
      </c>
      <c r="J3" s="16">
        <f t="shared" ca="1" si="5"/>
        <v>0.47981967681263438</v>
      </c>
      <c r="K3" s="16">
        <f t="shared" ca="1" si="5"/>
        <v>0.8908249918414084</v>
      </c>
      <c r="L3" s="16">
        <f t="shared" ca="1" si="5"/>
        <v>0.33231696022903878</v>
      </c>
      <c r="M3" s="16">
        <f t="shared" ref="M3:Q16" ca="1" si="6">RAND()*(1-0)</f>
        <v>0.96615769155135012</v>
      </c>
      <c r="N3" s="16">
        <f t="shared" ca="1" si="6"/>
        <v>0.42102148329858458</v>
      </c>
      <c r="O3" s="16">
        <f t="shared" ca="1" si="6"/>
        <v>0.67265872886863864</v>
      </c>
      <c r="P3" s="16">
        <f t="shared" ca="1" si="6"/>
        <v>0.11368948599336226</v>
      </c>
      <c r="Q3" s="16">
        <f t="shared" ca="1" si="6"/>
        <v>2.7257527320584063E-2</v>
      </c>
      <c r="S3" s="8">
        <v>0.59033130597118921</v>
      </c>
      <c r="T3" s="8">
        <v>0.6039662207141222</v>
      </c>
      <c r="U3" s="8">
        <v>0.66534923286148795</v>
      </c>
      <c r="V3" s="8">
        <v>0.12002303903509026</v>
      </c>
      <c r="W3" s="8">
        <v>0.34480018926281841</v>
      </c>
      <c r="X3" s="8">
        <v>0.25166852116186345</v>
      </c>
      <c r="Y3" s="8">
        <v>0.8195771655696702</v>
      </c>
      <c r="Z3" s="8">
        <v>0.37839502414306558</v>
      </c>
      <c r="AA3" s="8">
        <v>0.70241175460392369</v>
      </c>
      <c r="AB3" s="8">
        <v>0.81308274042122364</v>
      </c>
      <c r="AC3" s="8"/>
      <c r="AD3">
        <f t="shared" ref="AD3:AD17" si="7">IF(S3&gt;0.5,A2,"")</f>
        <v>2.1</v>
      </c>
      <c r="AE3">
        <f t="shared" ref="AE3:AE17" si="8">IF(S3&gt;0.5,B2,"")</f>
        <v>0</v>
      </c>
      <c r="AG3">
        <f t="shared" ref="AG3:AG17" si="9">IF(T3&gt;0.5,A2,"")</f>
        <v>2.1</v>
      </c>
      <c r="AH3">
        <f>IF(T3&gt;0.5,B2,"")</f>
        <v>0</v>
      </c>
      <c r="AJ3">
        <f>IF(T3&gt;0.5,A2,"")</f>
        <v>2.1</v>
      </c>
      <c r="AK3">
        <f>IF(U3&gt;0.5,B2,"")</f>
        <v>0</v>
      </c>
      <c r="AM3" t="str">
        <f t="shared" ref="AM3:AM17" si="10">IF(V3&gt;0.5,A2,"")</f>
        <v/>
      </c>
      <c r="AN3" t="str">
        <f t="shared" ref="AN3:AN17" si="11">IF(V3&gt;0.5,B2,"")</f>
        <v/>
      </c>
      <c r="AP3" t="str">
        <f t="shared" ref="AP3:AP17" si="12">IF(W3&gt;0.5,A2,"")</f>
        <v/>
      </c>
      <c r="AQ3" t="str">
        <f t="shared" ref="AQ3:AQ17" si="13">IF(W3&gt;0.5,B2,"")</f>
        <v/>
      </c>
      <c r="AS3" t="str">
        <f t="shared" ref="AS3:AS17" si="14">IF(X3&gt;0.5,A2,"")</f>
        <v/>
      </c>
      <c r="AT3" t="str">
        <f t="shared" ref="AT3:AT17" si="15">IF(X3&gt;0.5,B2,"")</f>
        <v/>
      </c>
      <c r="AV3">
        <f t="shared" ref="AV3:AV17" si="16">IF(Y3&gt;0.5,A2,"")</f>
        <v>2.1</v>
      </c>
      <c r="AW3">
        <f t="shared" ref="AW3:AW17" si="17">IF(Y3&gt;0.5,B2,"")</f>
        <v>0</v>
      </c>
      <c r="AY3" t="str">
        <f>AZ3</f>
        <v/>
      </c>
      <c r="AZ3" t="str">
        <f t="shared" ref="AZ3:AZ17" si="18">IF(Z3&gt;0.5,B2,"")</f>
        <v/>
      </c>
      <c r="BB3">
        <f t="shared" ref="BB3:BB18" si="19">IF(AA3&gt;0.5,A2,"")</f>
        <v>2.1</v>
      </c>
      <c r="BC3">
        <f t="shared" ref="BC3:BC18" si="20">IF(AA3&gt;0.5,B2,"")</f>
        <v>0</v>
      </c>
      <c r="BE3">
        <f t="shared" ref="BE3:BE18" si="21">IF(AB3&gt;0.5,A2,"")</f>
        <v>2.1</v>
      </c>
      <c r="BF3">
        <f t="shared" ref="BF3:BF18" si="22">IF(AB3&gt;0.5,B2,"")</f>
        <v>0</v>
      </c>
    </row>
    <row r="4" spans="1:58" ht="17" thickBot="1" x14ac:dyDescent="0.25">
      <c r="A4" s="11">
        <v>0.75</v>
      </c>
      <c r="B4" s="12">
        <v>5</v>
      </c>
      <c r="C4" s="13">
        <f t="shared" si="1"/>
        <v>25</v>
      </c>
      <c r="D4" s="13">
        <f t="shared" si="2"/>
        <v>0.5625</v>
      </c>
      <c r="E4" s="13">
        <f t="shared" si="3"/>
        <v>3.75</v>
      </c>
      <c r="H4" s="16">
        <f t="shared" ca="1" si="4"/>
        <v>0.23234223144250565</v>
      </c>
      <c r="I4" s="16">
        <f t="shared" ca="1" si="5"/>
        <v>0.41562999403271217</v>
      </c>
      <c r="J4" s="16">
        <f t="shared" ca="1" si="5"/>
        <v>9.4618416511642267E-2</v>
      </c>
      <c r="K4" s="16">
        <f t="shared" ca="1" si="5"/>
        <v>0.36213362367550872</v>
      </c>
      <c r="L4" s="16">
        <f t="shared" ca="1" si="5"/>
        <v>7.6434449271938876E-2</v>
      </c>
      <c r="M4" s="16">
        <f t="shared" ca="1" si="6"/>
        <v>0.94990692338516636</v>
      </c>
      <c r="N4" s="16">
        <f t="shared" ca="1" si="6"/>
        <v>0.20756283338567427</v>
      </c>
      <c r="O4" s="16">
        <f t="shared" ca="1" si="6"/>
        <v>0.10839955066993445</v>
      </c>
      <c r="P4" s="16">
        <f t="shared" ca="1" si="6"/>
        <v>0.87987263699084683</v>
      </c>
      <c r="Q4" s="16">
        <f t="shared" ca="1" si="6"/>
        <v>0.42670922131200528</v>
      </c>
      <c r="S4" s="8">
        <v>0.26247763855395134</v>
      </c>
      <c r="T4" s="8">
        <v>0.17084966956936753</v>
      </c>
      <c r="U4" s="8">
        <v>0.41943450175406949</v>
      </c>
      <c r="V4" s="8">
        <v>0.20499629381382234</v>
      </c>
      <c r="W4" s="8">
        <v>0.57174654066817132</v>
      </c>
      <c r="X4" s="8">
        <v>4.3283510517171941E-2</v>
      </c>
      <c r="Y4" s="8">
        <v>0.49525297498680798</v>
      </c>
      <c r="Z4" s="8">
        <v>0.26146519061054685</v>
      </c>
      <c r="AA4" s="8">
        <v>0.22319249634848459</v>
      </c>
      <c r="AB4" s="8">
        <v>0.55179963268909049</v>
      </c>
      <c r="AC4" s="8"/>
      <c r="AD4" t="str">
        <f t="shared" si="7"/>
        <v/>
      </c>
      <c r="AE4" t="str">
        <f t="shared" si="8"/>
        <v/>
      </c>
      <c r="AG4" t="str">
        <f t="shared" si="9"/>
        <v/>
      </c>
      <c r="AH4" t="str">
        <f>IF(T4&gt;0.5,B2,"")</f>
        <v/>
      </c>
      <c r="AJ4" t="str">
        <f t="shared" ref="AJ4:AJ17" si="23">IF(U4&gt;0.5,A3,"")</f>
        <v/>
      </c>
      <c r="AK4" t="str">
        <f t="shared" ref="AK4:AK17" si="24">IF(U4&gt;0.5,B3,"")</f>
        <v/>
      </c>
      <c r="AM4" t="str">
        <f t="shared" si="10"/>
        <v/>
      </c>
      <c r="AN4" t="str">
        <f t="shared" si="11"/>
        <v/>
      </c>
      <c r="AP4">
        <f t="shared" si="12"/>
        <v>3.09</v>
      </c>
      <c r="AQ4">
        <f t="shared" si="13"/>
        <v>3</v>
      </c>
      <c r="AS4" t="str">
        <f t="shared" si="14"/>
        <v/>
      </c>
      <c r="AT4" t="str">
        <f t="shared" si="15"/>
        <v/>
      </c>
      <c r="AV4" t="str">
        <f t="shared" si="16"/>
        <v/>
      </c>
      <c r="AW4" t="str">
        <f t="shared" si="17"/>
        <v/>
      </c>
      <c r="AY4" t="str">
        <f t="shared" ref="AY4:AY17" si="25">IF(Z4&gt;0.5,A3,"")</f>
        <v/>
      </c>
      <c r="AZ4" t="str">
        <f t="shared" si="18"/>
        <v/>
      </c>
      <c r="BB4" t="str">
        <f t="shared" si="19"/>
        <v/>
      </c>
      <c r="BC4" t="str">
        <f t="shared" si="20"/>
        <v/>
      </c>
      <c r="BE4">
        <f t="shared" si="21"/>
        <v>3.09</v>
      </c>
      <c r="BF4">
        <f t="shared" si="22"/>
        <v>3</v>
      </c>
    </row>
    <row r="5" spans="1:58" ht="17" thickBot="1" x14ac:dyDescent="0.25">
      <c r="A5" s="11">
        <v>1.73</v>
      </c>
      <c r="B5" s="12">
        <v>11</v>
      </c>
      <c r="C5" s="13">
        <f t="shared" si="1"/>
        <v>121</v>
      </c>
      <c r="D5" s="13">
        <f t="shared" si="2"/>
        <v>2.9929000000000001</v>
      </c>
      <c r="E5" s="13">
        <f t="shared" si="3"/>
        <v>19.03</v>
      </c>
      <c r="H5" s="16">
        <f t="shared" ca="1" si="4"/>
        <v>0.11000800834307733</v>
      </c>
      <c r="I5" s="16">
        <f t="shared" ca="1" si="5"/>
        <v>0.1705079805466464</v>
      </c>
      <c r="J5" s="16">
        <f t="shared" ca="1" si="5"/>
        <v>0.15606153885647811</v>
      </c>
      <c r="K5" s="16">
        <f t="shared" ca="1" si="5"/>
        <v>0.66437777653325791</v>
      </c>
      <c r="L5" s="16">
        <f t="shared" ca="1" si="5"/>
        <v>0.9528231625298228</v>
      </c>
      <c r="M5" s="16">
        <f t="shared" ca="1" si="6"/>
        <v>0.55567268637870948</v>
      </c>
      <c r="N5" s="16">
        <f t="shared" ca="1" si="6"/>
        <v>0.96156245029634002</v>
      </c>
      <c r="O5" s="16">
        <f t="shared" ca="1" si="6"/>
        <v>0.92022956454771321</v>
      </c>
      <c r="P5" s="16">
        <f t="shared" ca="1" si="6"/>
        <v>0.15030336742251948</v>
      </c>
      <c r="Q5" s="16">
        <f t="shared" ca="1" si="6"/>
        <v>0.57066345716045952</v>
      </c>
      <c r="S5" s="8">
        <v>0.97291130448472074</v>
      </c>
      <c r="T5" s="8">
        <v>0.18017798866034163</v>
      </c>
      <c r="U5" s="8">
        <v>0.9548862034748905</v>
      </c>
      <c r="V5" s="8">
        <v>0.34605253778199752</v>
      </c>
      <c r="W5" s="8">
        <v>0.52162629775590075</v>
      </c>
      <c r="X5" s="8">
        <v>0.27108885978061792</v>
      </c>
      <c r="Y5" s="8">
        <v>0.90659060234054012</v>
      </c>
      <c r="Z5" s="8">
        <v>0.10932859105847847</v>
      </c>
      <c r="AA5" s="8">
        <v>0.69271634875638921</v>
      </c>
      <c r="AB5" s="8">
        <v>0.47480463145004059</v>
      </c>
      <c r="AC5" s="8"/>
      <c r="AD5">
        <f t="shared" si="7"/>
        <v>0.75</v>
      </c>
      <c r="AE5">
        <f t="shared" si="8"/>
        <v>5</v>
      </c>
      <c r="AG5" t="str">
        <f t="shared" si="9"/>
        <v/>
      </c>
      <c r="AH5" t="str">
        <f t="shared" ref="AH5:AH16" si="26">IF(T5&gt;0.5,B4,"")</f>
        <v/>
      </c>
      <c r="AJ5">
        <f t="shared" si="23"/>
        <v>0.75</v>
      </c>
      <c r="AK5">
        <f t="shared" si="24"/>
        <v>5</v>
      </c>
      <c r="AM5" t="str">
        <f t="shared" si="10"/>
        <v/>
      </c>
      <c r="AN5" t="str">
        <f t="shared" si="11"/>
        <v/>
      </c>
      <c r="AP5">
        <f t="shared" si="12"/>
        <v>0.75</v>
      </c>
      <c r="AQ5">
        <f t="shared" si="13"/>
        <v>5</v>
      </c>
      <c r="AS5" t="str">
        <f t="shared" si="14"/>
        <v/>
      </c>
      <c r="AT5" t="str">
        <f t="shared" si="15"/>
        <v/>
      </c>
      <c r="AV5">
        <f t="shared" si="16"/>
        <v>0.75</v>
      </c>
      <c r="AW5">
        <f t="shared" si="17"/>
        <v>5</v>
      </c>
      <c r="AY5" t="str">
        <f t="shared" si="25"/>
        <v/>
      </c>
      <c r="AZ5" t="str">
        <f t="shared" si="18"/>
        <v/>
      </c>
      <c r="BB5">
        <f t="shared" si="19"/>
        <v>0.75</v>
      </c>
      <c r="BC5">
        <f t="shared" si="20"/>
        <v>5</v>
      </c>
      <c r="BE5" t="str">
        <f t="shared" si="21"/>
        <v/>
      </c>
      <c r="BF5" t="str">
        <f t="shared" si="22"/>
        <v/>
      </c>
    </row>
    <row r="6" spans="1:58" ht="17" thickBot="1" x14ac:dyDescent="0.25">
      <c r="A6" s="11">
        <v>6.38</v>
      </c>
      <c r="B6" s="12">
        <v>16</v>
      </c>
      <c r="C6" s="13">
        <f t="shared" si="1"/>
        <v>256</v>
      </c>
      <c r="D6" s="13">
        <f t="shared" si="2"/>
        <v>40.7044</v>
      </c>
      <c r="E6" s="13">
        <f t="shared" si="3"/>
        <v>102.08</v>
      </c>
      <c r="H6" s="16">
        <f t="shared" ca="1" si="4"/>
        <v>0.95074285948432036</v>
      </c>
      <c r="I6" s="16">
        <f t="shared" ca="1" si="5"/>
        <v>0.60273050383586391</v>
      </c>
      <c r="J6" s="16">
        <f t="shared" ca="1" si="5"/>
        <v>5.4228341475611397E-2</v>
      </c>
      <c r="K6" s="16">
        <f t="shared" ca="1" si="5"/>
        <v>0.34268317248522351</v>
      </c>
      <c r="L6" s="16">
        <f t="shared" ca="1" si="5"/>
        <v>0.22834290325925433</v>
      </c>
      <c r="M6" s="16">
        <f t="shared" ca="1" si="6"/>
        <v>0.37204630627002278</v>
      </c>
      <c r="N6" s="16">
        <f t="shared" ca="1" si="6"/>
        <v>0.44861897572624687</v>
      </c>
      <c r="O6" s="16">
        <f t="shared" ca="1" si="6"/>
        <v>0.61706451268771012</v>
      </c>
      <c r="P6" s="16">
        <f t="shared" ca="1" si="6"/>
        <v>6.257012633834369E-2</v>
      </c>
      <c r="Q6" s="16">
        <f t="shared" ca="1" si="6"/>
        <v>0.39796964223638287</v>
      </c>
      <c r="S6" s="8">
        <v>0.10682336851962349</v>
      </c>
      <c r="T6" s="8">
        <v>0.46660580294031695</v>
      </c>
      <c r="U6" s="8">
        <v>0.70645828386483422</v>
      </c>
      <c r="V6" s="8">
        <v>0.81820991737296034</v>
      </c>
      <c r="W6" s="8">
        <v>0.78587089394500276</v>
      </c>
      <c r="X6" s="8">
        <v>0.28587174071443533</v>
      </c>
      <c r="Y6" s="8">
        <v>0.91957137734193739</v>
      </c>
      <c r="Z6" s="8">
        <v>0.81546666356193831</v>
      </c>
      <c r="AA6" s="8">
        <v>0.71871415473478717</v>
      </c>
      <c r="AB6" s="8">
        <v>0.18342118955790376</v>
      </c>
      <c r="AC6" s="8"/>
      <c r="AD6" t="str">
        <f t="shared" si="7"/>
        <v/>
      </c>
      <c r="AE6" t="str">
        <f t="shared" si="8"/>
        <v/>
      </c>
      <c r="AG6" t="str">
        <f t="shared" si="9"/>
        <v/>
      </c>
      <c r="AH6" t="str">
        <f t="shared" si="26"/>
        <v/>
      </c>
      <c r="AJ6">
        <f t="shared" si="23"/>
        <v>1.73</v>
      </c>
      <c r="AK6">
        <f t="shared" si="24"/>
        <v>11</v>
      </c>
      <c r="AM6">
        <f t="shared" si="10"/>
        <v>1.73</v>
      </c>
      <c r="AN6">
        <f t="shared" si="11"/>
        <v>11</v>
      </c>
      <c r="AP6">
        <f t="shared" si="12"/>
        <v>1.73</v>
      </c>
      <c r="AQ6">
        <f t="shared" si="13"/>
        <v>11</v>
      </c>
      <c r="AS6" t="str">
        <f t="shared" si="14"/>
        <v/>
      </c>
      <c r="AT6" t="str">
        <f t="shared" si="15"/>
        <v/>
      </c>
      <c r="AV6">
        <f t="shared" si="16"/>
        <v>1.73</v>
      </c>
      <c r="AW6">
        <f t="shared" si="17"/>
        <v>11</v>
      </c>
      <c r="AY6">
        <f t="shared" si="25"/>
        <v>1.73</v>
      </c>
      <c r="AZ6">
        <f t="shared" si="18"/>
        <v>11</v>
      </c>
      <c r="BB6">
        <f t="shared" si="19"/>
        <v>1.73</v>
      </c>
      <c r="BC6">
        <f t="shared" si="20"/>
        <v>11</v>
      </c>
      <c r="BE6" t="str">
        <f t="shared" si="21"/>
        <v/>
      </c>
      <c r="BF6" t="str">
        <f t="shared" si="22"/>
        <v/>
      </c>
    </row>
    <row r="7" spans="1:58" ht="17" thickBot="1" x14ac:dyDescent="0.25">
      <c r="A7" s="11">
        <v>4.7</v>
      </c>
      <c r="B7" s="12">
        <v>20</v>
      </c>
      <c r="C7" s="13">
        <f t="shared" si="1"/>
        <v>400</v>
      </c>
      <c r="D7" s="13">
        <f t="shared" si="2"/>
        <v>22.090000000000003</v>
      </c>
      <c r="E7" s="13">
        <f t="shared" si="3"/>
        <v>94</v>
      </c>
      <c r="H7" s="16">
        <f t="shared" ca="1" si="4"/>
        <v>0.54524182393599274</v>
      </c>
      <c r="I7" s="16">
        <f t="shared" ca="1" si="5"/>
        <v>0.32061355793210911</v>
      </c>
      <c r="J7" s="16">
        <f t="shared" ca="1" si="5"/>
        <v>0.50018211571015125</v>
      </c>
      <c r="K7" s="16">
        <f t="shared" ca="1" si="5"/>
        <v>0.60099552797202693</v>
      </c>
      <c r="L7" s="16">
        <f t="shared" ca="1" si="5"/>
        <v>0.83993282742117181</v>
      </c>
      <c r="M7" s="16">
        <f t="shared" ca="1" si="6"/>
        <v>0.32608670594086919</v>
      </c>
      <c r="N7" s="16">
        <f t="shared" ca="1" si="6"/>
        <v>0.82937827985951162</v>
      </c>
      <c r="O7" s="16">
        <f t="shared" ca="1" si="6"/>
        <v>0.38379389813863218</v>
      </c>
      <c r="P7" s="16">
        <f t="shared" ca="1" si="6"/>
        <v>0.17726615892309161</v>
      </c>
      <c r="Q7" s="16">
        <f t="shared" ca="1" si="6"/>
        <v>6.6516385710611914E-2</v>
      </c>
      <c r="S7" s="8">
        <v>0.5077871951921753</v>
      </c>
      <c r="T7" s="8">
        <v>0.62442090708135944</v>
      </c>
      <c r="U7" s="8">
        <v>0.58642458805168229</v>
      </c>
      <c r="V7" s="8">
        <v>2.565917833259912E-2</v>
      </c>
      <c r="W7" s="8">
        <v>0.53019760783712855</v>
      </c>
      <c r="X7" s="8">
        <v>0.93017389560557617</v>
      </c>
      <c r="Y7" s="8">
        <v>0.6188780702878387</v>
      </c>
      <c r="Z7" s="8">
        <v>8.4679150933517411E-2</v>
      </c>
      <c r="AA7" s="8">
        <v>0.77973581452807628</v>
      </c>
      <c r="AB7" s="8">
        <v>0.94020732703701981</v>
      </c>
      <c r="AC7" s="8"/>
      <c r="AD7">
        <f t="shared" si="7"/>
        <v>6.38</v>
      </c>
      <c r="AE7">
        <f t="shared" si="8"/>
        <v>16</v>
      </c>
      <c r="AG7">
        <f t="shared" si="9"/>
        <v>6.38</v>
      </c>
      <c r="AH7">
        <f t="shared" si="26"/>
        <v>16</v>
      </c>
      <c r="AJ7">
        <f t="shared" si="23"/>
        <v>6.38</v>
      </c>
      <c r="AK7">
        <f t="shared" si="24"/>
        <v>16</v>
      </c>
      <c r="AM7" t="str">
        <f t="shared" si="10"/>
        <v/>
      </c>
      <c r="AN7" t="str">
        <f t="shared" si="11"/>
        <v/>
      </c>
      <c r="AP7">
        <f t="shared" si="12"/>
        <v>6.38</v>
      </c>
      <c r="AQ7">
        <f t="shared" si="13"/>
        <v>16</v>
      </c>
      <c r="AS7">
        <f t="shared" si="14"/>
        <v>6.38</v>
      </c>
      <c r="AT7">
        <f t="shared" si="15"/>
        <v>16</v>
      </c>
      <c r="AV7">
        <f t="shared" si="16"/>
        <v>6.38</v>
      </c>
      <c r="AW7">
        <f t="shared" si="17"/>
        <v>16</v>
      </c>
      <c r="AY7" t="str">
        <f t="shared" si="25"/>
        <v/>
      </c>
      <c r="AZ7" t="str">
        <f t="shared" si="18"/>
        <v/>
      </c>
      <c r="BB7">
        <f t="shared" si="19"/>
        <v>6.38</v>
      </c>
      <c r="BC7">
        <f t="shared" si="20"/>
        <v>16</v>
      </c>
      <c r="BE7">
        <f t="shared" si="21"/>
        <v>6.38</v>
      </c>
      <c r="BF7">
        <f t="shared" si="22"/>
        <v>16</v>
      </c>
    </row>
    <row r="8" spans="1:58" ht="17" thickBot="1" x14ac:dyDescent="0.25">
      <c r="A8" s="11">
        <v>7.35</v>
      </c>
      <c r="B8" s="12">
        <v>25</v>
      </c>
      <c r="C8" s="13">
        <f t="shared" si="1"/>
        <v>625</v>
      </c>
      <c r="D8" s="13">
        <f t="shared" si="2"/>
        <v>54.022499999999994</v>
      </c>
      <c r="E8" s="13">
        <f t="shared" si="3"/>
        <v>183.75</v>
      </c>
      <c r="H8" s="16">
        <f t="shared" ca="1" si="4"/>
        <v>0.8459669101631534</v>
      </c>
      <c r="I8" s="16">
        <f t="shared" ca="1" si="5"/>
        <v>0.27140850792983806</v>
      </c>
      <c r="J8" s="16">
        <f t="shared" ca="1" si="5"/>
        <v>0.94971927474814</v>
      </c>
      <c r="K8" s="16">
        <f t="shared" ca="1" si="5"/>
        <v>0.81969962419272535</v>
      </c>
      <c r="L8" s="16">
        <f t="shared" ca="1" si="5"/>
        <v>0.18542840949478689</v>
      </c>
      <c r="M8" s="16">
        <f t="shared" ca="1" si="6"/>
        <v>0.78337357467356261</v>
      </c>
      <c r="N8" s="16">
        <f t="shared" ca="1" si="6"/>
        <v>0.97782514457185576</v>
      </c>
      <c r="O8" s="16">
        <f t="shared" ca="1" si="6"/>
        <v>0.66088381648559047</v>
      </c>
      <c r="P8" s="16">
        <f t="shared" ca="1" si="6"/>
        <v>0.29489639030588277</v>
      </c>
      <c r="Q8" s="16">
        <f t="shared" ca="1" si="6"/>
        <v>0.14147129596679342</v>
      </c>
      <c r="S8" s="8">
        <v>0.43332499402079616</v>
      </c>
      <c r="T8" s="8">
        <v>0.59386647984371133</v>
      </c>
      <c r="U8" s="8">
        <v>0.16454981145351333</v>
      </c>
      <c r="V8" s="8">
        <v>7.3962640830644744E-2</v>
      </c>
      <c r="W8" s="8">
        <v>0.30928557779111565</v>
      </c>
      <c r="X8" s="8">
        <v>0.68708705324433994</v>
      </c>
      <c r="Y8" s="8">
        <v>0.25796848835580222</v>
      </c>
      <c r="Z8" s="8">
        <v>0.21392034656835612</v>
      </c>
      <c r="AA8" s="8">
        <v>0.29486598502409755</v>
      </c>
      <c r="AB8" s="8">
        <v>0.11968861216241511</v>
      </c>
      <c r="AC8" s="8"/>
      <c r="AD8" t="str">
        <f t="shared" si="7"/>
        <v/>
      </c>
      <c r="AE8" t="str">
        <f t="shared" si="8"/>
        <v/>
      </c>
      <c r="AG8">
        <f t="shared" si="9"/>
        <v>4.7</v>
      </c>
      <c r="AH8">
        <f t="shared" si="26"/>
        <v>20</v>
      </c>
      <c r="AJ8" t="str">
        <f t="shared" si="23"/>
        <v/>
      </c>
      <c r="AK8" t="str">
        <f t="shared" si="24"/>
        <v/>
      </c>
      <c r="AM8" t="str">
        <f t="shared" si="10"/>
        <v/>
      </c>
      <c r="AN8" t="str">
        <f t="shared" si="11"/>
        <v/>
      </c>
      <c r="AP8" t="str">
        <f t="shared" si="12"/>
        <v/>
      </c>
      <c r="AQ8" t="str">
        <f t="shared" si="13"/>
        <v/>
      </c>
      <c r="AS8">
        <f t="shared" si="14"/>
        <v>4.7</v>
      </c>
      <c r="AT8">
        <f t="shared" si="15"/>
        <v>20</v>
      </c>
      <c r="AV8" t="str">
        <f t="shared" si="16"/>
        <v/>
      </c>
      <c r="AW8" t="str">
        <f t="shared" si="17"/>
        <v/>
      </c>
      <c r="AY8" t="str">
        <f t="shared" si="25"/>
        <v/>
      </c>
      <c r="AZ8" t="str">
        <f t="shared" si="18"/>
        <v/>
      </c>
      <c r="BB8" t="str">
        <f t="shared" si="19"/>
        <v/>
      </c>
      <c r="BC8" t="str">
        <f t="shared" si="20"/>
        <v/>
      </c>
      <c r="BE8" t="str">
        <f t="shared" si="21"/>
        <v/>
      </c>
      <c r="BF8" t="str">
        <f t="shared" si="22"/>
        <v/>
      </c>
    </row>
    <row r="9" spans="1:58" ht="17" thickBot="1" x14ac:dyDescent="0.25">
      <c r="A9" s="11">
        <v>8.33</v>
      </c>
      <c r="B9" s="12">
        <v>31</v>
      </c>
      <c r="C9" s="13">
        <f t="shared" si="1"/>
        <v>961</v>
      </c>
      <c r="D9" s="13">
        <f t="shared" si="2"/>
        <v>69.388900000000007</v>
      </c>
      <c r="E9" s="13">
        <f t="shared" si="3"/>
        <v>258.23</v>
      </c>
      <c r="H9" s="16">
        <f t="shared" ca="1" si="4"/>
        <v>0.98440631367109632</v>
      </c>
      <c r="I9" s="16">
        <f t="shared" ca="1" si="5"/>
        <v>0.82281445799693942</v>
      </c>
      <c r="J9" s="16">
        <f t="shared" ca="1" si="5"/>
        <v>0.46324091548305624</v>
      </c>
      <c r="K9" s="16">
        <f t="shared" ca="1" si="5"/>
        <v>0.65889457488077197</v>
      </c>
      <c r="L9" s="16">
        <f t="shared" ca="1" si="5"/>
        <v>0.9417524318870143</v>
      </c>
      <c r="M9" s="16">
        <f t="shared" ca="1" si="6"/>
        <v>0.31973241091003068</v>
      </c>
      <c r="N9" s="16">
        <f t="shared" ca="1" si="6"/>
        <v>0.63515959148505485</v>
      </c>
      <c r="O9" s="16">
        <f t="shared" ca="1" si="6"/>
        <v>2.4358814516359129E-2</v>
      </c>
      <c r="P9" s="16">
        <f t="shared" ca="1" si="6"/>
        <v>0.87101390027249415</v>
      </c>
      <c r="Q9" s="16">
        <f t="shared" ca="1" si="6"/>
        <v>0.32604745407061508</v>
      </c>
      <c r="S9" s="8">
        <v>0.3223103045734903</v>
      </c>
      <c r="T9" s="8">
        <v>0.34132049892060468</v>
      </c>
      <c r="U9" s="8">
        <v>0.9069041498934215</v>
      </c>
      <c r="V9" s="8">
        <v>0.24950472574274929</v>
      </c>
      <c r="W9" s="8">
        <v>0.16143214742854184</v>
      </c>
      <c r="X9" s="8">
        <v>0.92135559885972662</v>
      </c>
      <c r="Y9" s="8">
        <v>0.2085812644005629</v>
      </c>
      <c r="Z9" s="8">
        <v>0.99571467448750706</v>
      </c>
      <c r="AA9" s="8">
        <v>0.34015542365646767</v>
      </c>
      <c r="AB9" s="8">
        <v>0.44332632716706644</v>
      </c>
      <c r="AC9" s="8"/>
      <c r="AD9" t="str">
        <f t="shared" si="7"/>
        <v/>
      </c>
      <c r="AE9" t="str">
        <f t="shared" si="8"/>
        <v/>
      </c>
      <c r="AG9" t="str">
        <f t="shared" si="9"/>
        <v/>
      </c>
      <c r="AH9" t="str">
        <f t="shared" si="26"/>
        <v/>
      </c>
      <c r="AJ9">
        <f t="shared" si="23"/>
        <v>7.35</v>
      </c>
      <c r="AK9">
        <f t="shared" si="24"/>
        <v>25</v>
      </c>
      <c r="AM9" t="str">
        <f t="shared" si="10"/>
        <v/>
      </c>
      <c r="AN9" t="str">
        <f t="shared" si="11"/>
        <v/>
      </c>
      <c r="AP9" t="str">
        <f t="shared" si="12"/>
        <v/>
      </c>
      <c r="AQ9" t="str">
        <f t="shared" si="13"/>
        <v/>
      </c>
      <c r="AS9">
        <f t="shared" si="14"/>
        <v>7.35</v>
      </c>
      <c r="AT9">
        <f t="shared" si="15"/>
        <v>25</v>
      </c>
      <c r="AV9" t="str">
        <f t="shared" si="16"/>
        <v/>
      </c>
      <c r="AW9" t="str">
        <f t="shared" si="17"/>
        <v/>
      </c>
      <c r="AY9">
        <f t="shared" si="25"/>
        <v>7.35</v>
      </c>
      <c r="AZ9">
        <f t="shared" si="18"/>
        <v>25</v>
      </c>
      <c r="BB9" t="str">
        <f t="shared" si="19"/>
        <v/>
      </c>
      <c r="BC9" t="str">
        <f t="shared" si="20"/>
        <v/>
      </c>
      <c r="BE9" t="str">
        <f t="shared" si="21"/>
        <v/>
      </c>
      <c r="BF9" t="str">
        <f t="shared" si="22"/>
        <v/>
      </c>
    </row>
    <row r="10" spans="1:58" ht="17" thickBot="1" x14ac:dyDescent="0.25">
      <c r="A10" s="11">
        <v>9.99</v>
      </c>
      <c r="B10" s="12">
        <v>33</v>
      </c>
      <c r="C10" s="13">
        <f t="shared" si="1"/>
        <v>1089</v>
      </c>
      <c r="D10" s="13">
        <f t="shared" si="2"/>
        <v>99.8001</v>
      </c>
      <c r="E10" s="13">
        <f t="shared" si="3"/>
        <v>329.67</v>
      </c>
      <c r="H10" s="16">
        <f t="shared" ca="1" si="4"/>
        <v>0.68588195844892808</v>
      </c>
      <c r="I10" s="16">
        <f t="shared" ca="1" si="5"/>
        <v>0.3214233909937122</v>
      </c>
      <c r="J10" s="16">
        <f t="shared" ca="1" si="5"/>
        <v>8.9148484612499468E-2</v>
      </c>
      <c r="K10" s="16">
        <f t="shared" ca="1" si="5"/>
        <v>0.78433329133613772</v>
      </c>
      <c r="L10" s="16">
        <f t="shared" ca="1" si="5"/>
        <v>0.60057051961045638</v>
      </c>
      <c r="M10" s="16">
        <f t="shared" ca="1" si="6"/>
        <v>7.2189537861302444E-2</v>
      </c>
      <c r="N10" s="16">
        <f t="shared" ca="1" si="6"/>
        <v>0.78778365735196254</v>
      </c>
      <c r="O10" s="16">
        <f t="shared" ca="1" si="6"/>
        <v>0.6484491681329082</v>
      </c>
      <c r="P10" s="16">
        <f t="shared" ca="1" si="6"/>
        <v>0.69667505219357739</v>
      </c>
      <c r="Q10" s="16">
        <f t="shared" ca="1" si="6"/>
        <v>0.27230220326765986</v>
      </c>
      <c r="S10" s="8">
        <v>4.2612219619393654E-2</v>
      </c>
      <c r="T10" s="8">
        <v>0.60322173672853618</v>
      </c>
      <c r="U10" s="8">
        <v>0.22633748103792128</v>
      </c>
      <c r="V10" s="8">
        <v>0.81533978214511837</v>
      </c>
      <c r="W10" s="8">
        <v>0.65303523951777576</v>
      </c>
      <c r="X10" s="8">
        <v>0.76705741157769303</v>
      </c>
      <c r="Y10" s="8">
        <v>5.7657610926348246E-2</v>
      </c>
      <c r="Z10" s="8">
        <v>9.8702981310037186E-2</v>
      </c>
      <c r="AA10" s="8">
        <v>0.35950968188800991</v>
      </c>
      <c r="AB10" s="8">
        <v>0.35242380525334505</v>
      </c>
      <c r="AC10" s="8"/>
      <c r="AD10" t="str">
        <f t="shared" si="7"/>
        <v/>
      </c>
      <c r="AE10" t="str">
        <f t="shared" si="8"/>
        <v/>
      </c>
      <c r="AG10">
        <f t="shared" si="9"/>
        <v>8.33</v>
      </c>
      <c r="AH10">
        <f t="shared" si="26"/>
        <v>31</v>
      </c>
      <c r="AJ10" t="str">
        <f t="shared" si="23"/>
        <v/>
      </c>
      <c r="AK10" t="str">
        <f t="shared" si="24"/>
        <v/>
      </c>
      <c r="AM10">
        <f t="shared" si="10"/>
        <v>8.33</v>
      </c>
      <c r="AN10">
        <f t="shared" si="11"/>
        <v>31</v>
      </c>
      <c r="AP10">
        <f t="shared" si="12"/>
        <v>8.33</v>
      </c>
      <c r="AQ10">
        <f t="shared" si="13"/>
        <v>31</v>
      </c>
      <c r="AS10">
        <f t="shared" si="14"/>
        <v>8.33</v>
      </c>
      <c r="AT10">
        <f t="shared" si="15"/>
        <v>31</v>
      </c>
      <c r="AV10" t="str">
        <f t="shared" si="16"/>
        <v/>
      </c>
      <c r="AW10" t="str">
        <f t="shared" si="17"/>
        <v/>
      </c>
      <c r="AY10" t="str">
        <f t="shared" si="25"/>
        <v/>
      </c>
      <c r="AZ10" t="str">
        <f t="shared" si="18"/>
        <v/>
      </c>
      <c r="BB10" t="str">
        <f t="shared" si="19"/>
        <v/>
      </c>
      <c r="BC10" t="str">
        <f t="shared" si="20"/>
        <v/>
      </c>
      <c r="BE10" t="str">
        <f t="shared" si="21"/>
        <v/>
      </c>
      <c r="BF10" t="str">
        <f t="shared" si="22"/>
        <v/>
      </c>
    </row>
    <row r="11" spans="1:58" ht="17" thickBot="1" x14ac:dyDescent="0.25">
      <c r="A11" s="11">
        <v>8.98</v>
      </c>
      <c r="B11" s="12">
        <v>36</v>
      </c>
      <c r="C11" s="13">
        <f t="shared" si="1"/>
        <v>1296</v>
      </c>
      <c r="D11" s="13">
        <f t="shared" si="2"/>
        <v>80.640400000000014</v>
      </c>
      <c r="E11" s="13">
        <f t="shared" si="3"/>
        <v>323.28000000000003</v>
      </c>
      <c r="H11" s="16">
        <f t="shared" ca="1" si="4"/>
        <v>0.84304882773469103</v>
      </c>
      <c r="I11" s="16">
        <f t="shared" ca="1" si="5"/>
        <v>0.93866633112611053</v>
      </c>
      <c r="J11" s="16">
        <f t="shared" ca="1" si="5"/>
        <v>0.59458793166863733</v>
      </c>
      <c r="K11" s="16">
        <f t="shared" ca="1" si="5"/>
        <v>3.3766754614317218E-4</v>
      </c>
      <c r="L11" s="16">
        <f t="shared" ca="1" si="5"/>
        <v>0.20925519520542535</v>
      </c>
      <c r="M11" s="16">
        <f t="shared" ca="1" si="6"/>
        <v>0.854799966027322</v>
      </c>
      <c r="N11" s="16">
        <f t="shared" ca="1" si="6"/>
        <v>8.4726981518618016E-3</v>
      </c>
      <c r="O11" s="16">
        <f t="shared" ca="1" si="6"/>
        <v>0.20180938446520857</v>
      </c>
      <c r="P11" s="16">
        <f t="shared" ca="1" si="6"/>
        <v>0.23278904674927203</v>
      </c>
      <c r="Q11" s="16">
        <f t="shared" ca="1" si="6"/>
        <v>1.541931776668537E-2</v>
      </c>
      <c r="S11" s="8">
        <v>0.32329590379267814</v>
      </c>
      <c r="T11" s="8">
        <v>0.46528480692323193</v>
      </c>
      <c r="U11" s="8">
        <v>0.98632977592128868</v>
      </c>
      <c r="V11" s="8">
        <v>0.42370743932544719</v>
      </c>
      <c r="W11" s="8">
        <v>0.77223464359094318</v>
      </c>
      <c r="X11" s="8">
        <v>0.45951418792637755</v>
      </c>
      <c r="Y11" s="8">
        <v>0.21129289759268444</v>
      </c>
      <c r="Z11" s="8">
        <v>0.59810210466672631</v>
      </c>
      <c r="AA11" s="8">
        <v>0.33931542370910095</v>
      </c>
      <c r="AB11" s="8">
        <v>0.91389761338755615</v>
      </c>
      <c r="AC11" s="8"/>
      <c r="AD11" t="str">
        <f t="shared" si="7"/>
        <v/>
      </c>
      <c r="AE11" t="str">
        <f t="shared" si="8"/>
        <v/>
      </c>
      <c r="AG11" t="str">
        <f t="shared" si="9"/>
        <v/>
      </c>
      <c r="AH11" t="str">
        <f t="shared" si="26"/>
        <v/>
      </c>
      <c r="AJ11">
        <f t="shared" si="23"/>
        <v>9.99</v>
      </c>
      <c r="AK11">
        <f t="shared" si="24"/>
        <v>33</v>
      </c>
      <c r="AM11" t="str">
        <f t="shared" si="10"/>
        <v/>
      </c>
      <c r="AN11" t="str">
        <f t="shared" si="11"/>
        <v/>
      </c>
      <c r="AP11">
        <f t="shared" si="12"/>
        <v>9.99</v>
      </c>
      <c r="AQ11">
        <f t="shared" si="13"/>
        <v>33</v>
      </c>
      <c r="AS11" t="str">
        <f t="shared" si="14"/>
        <v/>
      </c>
      <c r="AT11" t="str">
        <f t="shared" si="15"/>
        <v/>
      </c>
      <c r="AV11" t="str">
        <f t="shared" si="16"/>
        <v/>
      </c>
      <c r="AW11" t="str">
        <f t="shared" si="17"/>
        <v/>
      </c>
      <c r="AY11">
        <f t="shared" si="25"/>
        <v>9.99</v>
      </c>
      <c r="AZ11">
        <f t="shared" si="18"/>
        <v>33</v>
      </c>
      <c r="BB11" t="str">
        <f t="shared" si="19"/>
        <v/>
      </c>
      <c r="BC11" t="str">
        <f t="shared" si="20"/>
        <v/>
      </c>
      <c r="BE11">
        <f t="shared" si="21"/>
        <v>9.99</v>
      </c>
      <c r="BF11">
        <f t="shared" si="22"/>
        <v>33</v>
      </c>
    </row>
    <row r="12" spans="1:58" ht="17" thickBot="1" x14ac:dyDescent="0.25">
      <c r="A12" s="11">
        <v>15.97</v>
      </c>
      <c r="B12" s="12">
        <v>39</v>
      </c>
      <c r="C12" s="13">
        <f t="shared" si="1"/>
        <v>1521</v>
      </c>
      <c r="D12" s="13">
        <f t="shared" si="2"/>
        <v>255.04090000000002</v>
      </c>
      <c r="E12" s="13">
        <f t="shared" si="3"/>
        <v>622.83000000000004</v>
      </c>
      <c r="H12" s="16">
        <f t="shared" ca="1" si="4"/>
        <v>0.47734847338292707</v>
      </c>
      <c r="I12" s="16">
        <f t="shared" ca="1" si="5"/>
        <v>2.0753179023541013E-2</v>
      </c>
      <c r="J12" s="16">
        <f t="shared" ca="1" si="5"/>
        <v>0.6347750006505658</v>
      </c>
      <c r="K12" s="16">
        <f t="shared" ca="1" si="5"/>
        <v>8.8044876191764265E-2</v>
      </c>
      <c r="L12" s="16">
        <f t="shared" ca="1" si="5"/>
        <v>0.55913922490611256</v>
      </c>
      <c r="M12" s="16">
        <f t="shared" ca="1" si="6"/>
        <v>0.25694655737193162</v>
      </c>
      <c r="N12" s="16">
        <f t="shared" ca="1" si="6"/>
        <v>0.98713806810050653</v>
      </c>
      <c r="O12" s="16">
        <f t="shared" ca="1" si="6"/>
        <v>0.74734759410184604</v>
      </c>
      <c r="P12" s="16">
        <f t="shared" ca="1" si="6"/>
        <v>0.72299579405615366</v>
      </c>
      <c r="Q12" s="16">
        <f t="shared" ca="1" si="6"/>
        <v>0.10977489507390592</v>
      </c>
      <c r="S12" s="8">
        <v>0.56003037837442493</v>
      </c>
      <c r="T12" s="8">
        <v>0.24306102945041463</v>
      </c>
      <c r="U12" s="8">
        <v>0.97936590840788784</v>
      </c>
      <c r="V12" s="8">
        <v>0.78660426711781362</v>
      </c>
      <c r="W12" s="8">
        <v>0.28790432820055545</v>
      </c>
      <c r="X12" s="8">
        <v>0.63666009063671869</v>
      </c>
      <c r="Y12" s="8">
        <v>0.54300015705650428</v>
      </c>
      <c r="Z12" s="8">
        <v>7.3938246428755572E-2</v>
      </c>
      <c r="AA12" s="8">
        <v>0.97437306656776201</v>
      </c>
      <c r="AB12" s="8">
        <v>0.80419298667195527</v>
      </c>
      <c r="AC12" s="8"/>
      <c r="AD12">
        <f t="shared" si="7"/>
        <v>8.98</v>
      </c>
      <c r="AE12">
        <f t="shared" si="8"/>
        <v>36</v>
      </c>
      <c r="AG12" t="str">
        <f t="shared" si="9"/>
        <v/>
      </c>
      <c r="AH12" t="str">
        <f t="shared" si="26"/>
        <v/>
      </c>
      <c r="AJ12">
        <f t="shared" si="23"/>
        <v>8.98</v>
      </c>
      <c r="AK12">
        <f t="shared" si="24"/>
        <v>36</v>
      </c>
      <c r="AM12">
        <f t="shared" si="10"/>
        <v>8.98</v>
      </c>
      <c r="AN12">
        <f t="shared" si="11"/>
        <v>36</v>
      </c>
      <c r="AP12" t="str">
        <f t="shared" si="12"/>
        <v/>
      </c>
      <c r="AQ12" t="str">
        <f t="shared" si="13"/>
        <v/>
      </c>
      <c r="AS12">
        <f t="shared" si="14"/>
        <v>8.98</v>
      </c>
      <c r="AT12">
        <f t="shared" si="15"/>
        <v>36</v>
      </c>
      <c r="AV12">
        <f t="shared" si="16"/>
        <v>8.98</v>
      </c>
      <c r="AW12">
        <f t="shared" si="17"/>
        <v>36</v>
      </c>
      <c r="AY12" t="str">
        <f t="shared" si="25"/>
        <v/>
      </c>
      <c r="AZ12" t="str">
        <f t="shared" si="18"/>
        <v/>
      </c>
      <c r="BB12">
        <f t="shared" si="19"/>
        <v>8.98</v>
      </c>
      <c r="BC12">
        <f t="shared" si="20"/>
        <v>36</v>
      </c>
      <c r="BE12">
        <f t="shared" si="21"/>
        <v>8.98</v>
      </c>
      <c r="BF12">
        <f t="shared" si="22"/>
        <v>36</v>
      </c>
    </row>
    <row r="13" spans="1:58" ht="17" thickBot="1" x14ac:dyDescent="0.25">
      <c r="A13" s="11">
        <v>12.62</v>
      </c>
      <c r="B13" s="12">
        <v>44</v>
      </c>
      <c r="C13" s="13">
        <f t="shared" si="1"/>
        <v>1936</v>
      </c>
      <c r="D13" s="13">
        <f t="shared" si="2"/>
        <v>159.26439999999997</v>
      </c>
      <c r="E13" s="13">
        <f t="shared" si="3"/>
        <v>555.28</v>
      </c>
      <c r="H13" s="16">
        <f t="shared" ca="1" si="4"/>
        <v>0.75469998365841107</v>
      </c>
      <c r="I13" s="16">
        <f t="shared" ca="1" si="5"/>
        <v>0.29978811569535213</v>
      </c>
      <c r="J13" s="16">
        <f t="shared" ca="1" si="5"/>
        <v>0.37352471810230725</v>
      </c>
      <c r="K13" s="16">
        <f t="shared" ca="1" si="5"/>
        <v>0.95110470005517611</v>
      </c>
      <c r="L13" s="16">
        <f t="shared" ca="1" si="5"/>
        <v>0.9742737881264345</v>
      </c>
      <c r="M13" s="16">
        <f t="shared" ca="1" si="6"/>
        <v>0.76936742826320892</v>
      </c>
      <c r="N13" s="16">
        <f t="shared" ca="1" si="6"/>
        <v>0.19062351958544532</v>
      </c>
      <c r="O13" s="16">
        <f t="shared" ca="1" si="6"/>
        <v>0.31996385496701474</v>
      </c>
      <c r="P13" s="16">
        <f t="shared" ca="1" si="6"/>
        <v>0.10380310269233928</v>
      </c>
      <c r="Q13" s="16">
        <f t="shared" ca="1" si="6"/>
        <v>0.37700422204375239</v>
      </c>
      <c r="S13" s="8">
        <v>0.46900110480498025</v>
      </c>
      <c r="T13" s="8">
        <v>0.45939534900380741</v>
      </c>
      <c r="U13" s="8">
        <v>3.2707157746401538E-2</v>
      </c>
      <c r="V13" s="8">
        <v>0.36010896435305739</v>
      </c>
      <c r="W13" s="8">
        <v>2.8644419654433317E-4</v>
      </c>
      <c r="X13" s="8">
        <v>0.30405200869392179</v>
      </c>
      <c r="Y13" s="8">
        <v>0.36667877361096468</v>
      </c>
      <c r="Z13" s="8">
        <v>0.33412002138471952</v>
      </c>
      <c r="AA13" s="8">
        <v>0.57131859298513044</v>
      </c>
      <c r="AB13" s="8">
        <v>5.8493355190039398E-2</v>
      </c>
      <c r="AC13" s="8"/>
      <c r="AD13" t="str">
        <f t="shared" si="7"/>
        <v/>
      </c>
      <c r="AE13" t="str">
        <f t="shared" si="8"/>
        <v/>
      </c>
      <c r="AG13" t="str">
        <f t="shared" si="9"/>
        <v/>
      </c>
      <c r="AH13" t="str">
        <f t="shared" si="26"/>
        <v/>
      </c>
      <c r="AJ13" t="str">
        <f t="shared" si="23"/>
        <v/>
      </c>
      <c r="AK13" t="str">
        <f t="shared" si="24"/>
        <v/>
      </c>
      <c r="AM13" t="str">
        <f t="shared" si="10"/>
        <v/>
      </c>
      <c r="AN13" t="str">
        <f t="shared" si="11"/>
        <v/>
      </c>
      <c r="AP13" t="str">
        <f t="shared" si="12"/>
        <v/>
      </c>
      <c r="AQ13" t="str">
        <f t="shared" si="13"/>
        <v/>
      </c>
      <c r="AS13" t="str">
        <f t="shared" si="14"/>
        <v/>
      </c>
      <c r="AT13" t="str">
        <f t="shared" si="15"/>
        <v/>
      </c>
      <c r="AV13" t="str">
        <f t="shared" si="16"/>
        <v/>
      </c>
      <c r="AW13" t="str">
        <f t="shared" si="17"/>
        <v/>
      </c>
      <c r="AY13" t="str">
        <f t="shared" si="25"/>
        <v/>
      </c>
      <c r="AZ13" t="str">
        <f t="shared" si="18"/>
        <v/>
      </c>
      <c r="BB13">
        <f t="shared" si="19"/>
        <v>15.97</v>
      </c>
      <c r="BC13">
        <f t="shared" si="20"/>
        <v>39</v>
      </c>
      <c r="BE13" t="str">
        <f t="shared" si="21"/>
        <v/>
      </c>
      <c r="BF13" t="str">
        <f t="shared" si="22"/>
        <v/>
      </c>
    </row>
    <row r="14" spans="1:58" ht="17" thickBot="1" x14ac:dyDescent="0.25">
      <c r="A14" s="11">
        <v>14.6</v>
      </c>
      <c r="B14" s="12">
        <v>50</v>
      </c>
      <c r="C14" s="13">
        <f t="shared" si="1"/>
        <v>2500</v>
      </c>
      <c r="D14" s="13">
        <f t="shared" si="2"/>
        <v>213.16</v>
      </c>
      <c r="E14" s="13">
        <f t="shared" si="3"/>
        <v>730</v>
      </c>
      <c r="H14" s="16">
        <f t="shared" ca="1" si="4"/>
        <v>0.44268742661826821</v>
      </c>
      <c r="I14" s="16">
        <f t="shared" ca="1" si="5"/>
        <v>0.8255330810246766</v>
      </c>
      <c r="J14" s="16">
        <f t="shared" ca="1" si="5"/>
        <v>0.13659834379517621</v>
      </c>
      <c r="K14" s="16">
        <f t="shared" ca="1" si="5"/>
        <v>0.58911751350356412</v>
      </c>
      <c r="L14" s="16">
        <f t="shared" ca="1" si="5"/>
        <v>0.64690903853270143</v>
      </c>
      <c r="M14" s="16">
        <f t="shared" ca="1" si="6"/>
        <v>0.96750071126985093</v>
      </c>
      <c r="N14" s="16">
        <f t="shared" ca="1" si="6"/>
        <v>0.2665941757832504</v>
      </c>
      <c r="O14" s="16">
        <f t="shared" ca="1" si="6"/>
        <v>0.69943947911568582</v>
      </c>
      <c r="P14" s="16">
        <f t="shared" ca="1" si="6"/>
        <v>0.76364298170735623</v>
      </c>
      <c r="Q14" s="16">
        <f t="shared" ca="1" si="6"/>
        <v>0.60821488614999175</v>
      </c>
      <c r="S14" s="8">
        <v>0.22438280626422591</v>
      </c>
      <c r="T14" s="8">
        <v>0.92112884651183125</v>
      </c>
      <c r="U14" s="8">
        <v>0.10534146963982838</v>
      </c>
      <c r="V14" s="8">
        <v>0.99829976397498088</v>
      </c>
      <c r="W14" s="8">
        <v>0.50349567347309576</v>
      </c>
      <c r="X14" s="8">
        <v>0.38418460420325107</v>
      </c>
      <c r="Y14" s="8">
        <v>0.9919955342312331</v>
      </c>
      <c r="Z14" s="8">
        <v>0.2581553741615854</v>
      </c>
      <c r="AA14" s="8">
        <v>0.15514727030574371</v>
      </c>
      <c r="AB14" s="8">
        <v>0.36851145395452423</v>
      </c>
      <c r="AC14" s="8"/>
      <c r="AD14" t="str">
        <f t="shared" si="7"/>
        <v/>
      </c>
      <c r="AE14" t="str">
        <f t="shared" si="8"/>
        <v/>
      </c>
      <c r="AG14">
        <f t="shared" si="9"/>
        <v>12.62</v>
      </c>
      <c r="AH14">
        <f t="shared" si="26"/>
        <v>44</v>
      </c>
      <c r="AJ14" t="str">
        <f t="shared" si="23"/>
        <v/>
      </c>
      <c r="AK14" t="str">
        <f t="shared" si="24"/>
        <v/>
      </c>
      <c r="AM14">
        <f t="shared" si="10"/>
        <v>12.62</v>
      </c>
      <c r="AN14">
        <f t="shared" si="11"/>
        <v>44</v>
      </c>
      <c r="AP14">
        <f t="shared" si="12"/>
        <v>12.62</v>
      </c>
      <c r="AQ14">
        <f t="shared" si="13"/>
        <v>44</v>
      </c>
      <c r="AS14" t="str">
        <f t="shared" si="14"/>
        <v/>
      </c>
      <c r="AT14" t="str">
        <f t="shared" si="15"/>
        <v/>
      </c>
      <c r="AV14">
        <f t="shared" si="16"/>
        <v>12.62</v>
      </c>
      <c r="AW14">
        <f t="shared" si="17"/>
        <v>44</v>
      </c>
      <c r="AY14" t="str">
        <f t="shared" si="25"/>
        <v/>
      </c>
      <c r="AZ14" t="str">
        <f t="shared" si="18"/>
        <v/>
      </c>
      <c r="BB14" t="str">
        <f t="shared" si="19"/>
        <v/>
      </c>
      <c r="BC14" t="str">
        <f t="shared" si="20"/>
        <v/>
      </c>
      <c r="BE14" t="str">
        <f t="shared" si="21"/>
        <v/>
      </c>
      <c r="BF14" t="str">
        <f t="shared" si="22"/>
        <v/>
      </c>
    </row>
    <row r="15" spans="1:58" ht="17" thickBot="1" x14ac:dyDescent="0.25">
      <c r="A15" s="11">
        <v>17.579999999999998</v>
      </c>
      <c r="B15" s="12">
        <v>56</v>
      </c>
      <c r="C15" s="13">
        <f t="shared" si="1"/>
        <v>3136</v>
      </c>
      <c r="D15" s="13">
        <f t="shared" si="2"/>
        <v>309.05639999999994</v>
      </c>
      <c r="E15" s="13">
        <f t="shared" si="3"/>
        <v>984.4799999999999</v>
      </c>
      <c r="H15" s="16">
        <f t="shared" ca="1" si="4"/>
        <v>0.35055496088345284</v>
      </c>
      <c r="I15" s="16">
        <f t="shared" ca="1" si="5"/>
        <v>0.2736734975540861</v>
      </c>
      <c r="J15" s="16">
        <f t="shared" ca="1" si="5"/>
        <v>0.94787593383826974</v>
      </c>
      <c r="K15" s="16">
        <f t="shared" ca="1" si="5"/>
        <v>0.88838469243778506</v>
      </c>
      <c r="L15" s="16">
        <f t="shared" ca="1" si="5"/>
        <v>0.97115415044277476</v>
      </c>
      <c r="M15" s="16">
        <f t="shared" ca="1" si="6"/>
        <v>0.48479980790033683</v>
      </c>
      <c r="N15" s="16">
        <f t="shared" ca="1" si="6"/>
        <v>5.7426054975135865E-2</v>
      </c>
      <c r="O15" s="16">
        <f t="shared" ca="1" si="6"/>
        <v>0.82347203032918037</v>
      </c>
      <c r="P15" s="16">
        <f t="shared" ca="1" si="6"/>
        <v>0.72935939077213852</v>
      </c>
      <c r="Q15" s="16">
        <f t="shared" ca="1" si="6"/>
        <v>0.86746722397475817</v>
      </c>
      <c r="S15" s="8">
        <v>0.74460401231652229</v>
      </c>
      <c r="T15" s="8">
        <v>0.43128890749768845</v>
      </c>
      <c r="U15" s="8">
        <v>8.982437634123952E-2</v>
      </c>
      <c r="V15" s="8">
        <v>0.29584714904776732</v>
      </c>
      <c r="W15" s="8">
        <v>0.47426408194093006</v>
      </c>
      <c r="X15" s="8">
        <v>0.41073665102288481</v>
      </c>
      <c r="Y15" s="8">
        <v>0.52733763031257863</v>
      </c>
      <c r="Z15" s="8">
        <v>0.24786797221570134</v>
      </c>
      <c r="AA15" s="8">
        <v>0.26482855773150071</v>
      </c>
      <c r="AB15" s="8">
        <v>0.20925256547460114</v>
      </c>
      <c r="AC15" s="8"/>
      <c r="AD15">
        <f t="shared" si="7"/>
        <v>14.6</v>
      </c>
      <c r="AE15">
        <f t="shared" si="8"/>
        <v>50</v>
      </c>
      <c r="AG15" t="str">
        <f t="shared" si="9"/>
        <v/>
      </c>
      <c r="AH15" t="str">
        <f t="shared" si="26"/>
        <v/>
      </c>
      <c r="AJ15" t="str">
        <f t="shared" si="23"/>
        <v/>
      </c>
      <c r="AK15" t="str">
        <f t="shared" si="24"/>
        <v/>
      </c>
      <c r="AM15" t="str">
        <f t="shared" si="10"/>
        <v/>
      </c>
      <c r="AN15" t="str">
        <f t="shared" si="11"/>
        <v/>
      </c>
      <c r="AP15" t="str">
        <f t="shared" si="12"/>
        <v/>
      </c>
      <c r="AQ15" t="str">
        <f t="shared" si="13"/>
        <v/>
      </c>
      <c r="AS15" t="str">
        <f t="shared" si="14"/>
        <v/>
      </c>
      <c r="AT15" t="str">
        <f t="shared" si="15"/>
        <v/>
      </c>
      <c r="AV15">
        <f t="shared" si="16"/>
        <v>14.6</v>
      </c>
      <c r="AW15">
        <f t="shared" si="17"/>
        <v>50</v>
      </c>
      <c r="AY15" t="str">
        <f t="shared" si="25"/>
        <v/>
      </c>
      <c r="AZ15" t="str">
        <f t="shared" si="18"/>
        <v/>
      </c>
      <c r="BB15" t="str">
        <f t="shared" si="19"/>
        <v/>
      </c>
      <c r="BC15" t="str">
        <f t="shared" si="20"/>
        <v/>
      </c>
      <c r="BE15" t="str">
        <f t="shared" si="21"/>
        <v/>
      </c>
      <c r="BF15" t="str">
        <f t="shared" si="22"/>
        <v/>
      </c>
    </row>
    <row r="16" spans="1:58" ht="17" thickBot="1" x14ac:dyDescent="0.25">
      <c r="A16" s="11">
        <v>19.559999999999999</v>
      </c>
      <c r="B16" s="12">
        <v>62</v>
      </c>
      <c r="C16" s="13">
        <f t="shared" si="1"/>
        <v>3844</v>
      </c>
      <c r="D16" s="13">
        <f t="shared" si="2"/>
        <v>382.59359999999992</v>
      </c>
      <c r="E16" s="13">
        <f t="shared" si="3"/>
        <v>1212.72</v>
      </c>
      <c r="H16" s="16">
        <f t="shared" ca="1" si="4"/>
        <v>0.29184133188266781</v>
      </c>
      <c r="I16" s="16">
        <f t="shared" ca="1" si="5"/>
        <v>0.69788959124091321</v>
      </c>
      <c r="J16" s="16">
        <f t="shared" ca="1" si="5"/>
        <v>0.86430684693453497</v>
      </c>
      <c r="K16" s="16">
        <f t="shared" ca="1" si="5"/>
        <v>0.741284486026903</v>
      </c>
      <c r="L16" s="16">
        <f t="shared" ca="1" si="5"/>
        <v>0.71165616709564072</v>
      </c>
      <c r="M16" s="16">
        <f t="shared" ca="1" si="6"/>
        <v>0.55604820619886997</v>
      </c>
      <c r="N16" s="16">
        <f t="shared" ca="1" si="6"/>
        <v>0.28317432303714618</v>
      </c>
      <c r="O16" s="16">
        <f t="shared" ca="1" si="6"/>
        <v>0.4402110210650878</v>
      </c>
      <c r="P16" s="16">
        <f t="shared" ca="1" si="6"/>
        <v>0.67432737350391381</v>
      </c>
      <c r="Q16" s="16">
        <f t="shared" ca="1" si="6"/>
        <v>6.1489113824900965E-2</v>
      </c>
      <c r="S16" s="8">
        <v>0.90588870407255095</v>
      </c>
      <c r="T16" s="8">
        <v>0.53924149700064161</v>
      </c>
      <c r="U16" s="8">
        <v>3.4817940966883065E-2</v>
      </c>
      <c r="V16" s="8">
        <v>0.65124330282734644</v>
      </c>
      <c r="W16" s="8">
        <v>0.93609810887936662</v>
      </c>
      <c r="X16" s="8">
        <v>0.30508150570669301</v>
      </c>
      <c r="Y16" s="8">
        <v>7.3169991107806309E-2</v>
      </c>
      <c r="Z16" s="8">
        <v>0.43102996834169749</v>
      </c>
      <c r="AA16" s="8">
        <v>1.2438039064426198E-2</v>
      </c>
      <c r="AB16" s="8">
        <v>0.19046956450097918</v>
      </c>
      <c r="AC16" s="8"/>
      <c r="AD16">
        <f t="shared" si="7"/>
        <v>17.579999999999998</v>
      </c>
      <c r="AE16">
        <f t="shared" si="8"/>
        <v>56</v>
      </c>
      <c r="AG16">
        <f t="shared" si="9"/>
        <v>17.579999999999998</v>
      </c>
      <c r="AH16">
        <f t="shared" si="26"/>
        <v>56</v>
      </c>
      <c r="AJ16" t="str">
        <f t="shared" si="23"/>
        <v/>
      </c>
      <c r="AK16" t="str">
        <f t="shared" si="24"/>
        <v/>
      </c>
      <c r="AM16">
        <f t="shared" si="10"/>
        <v>17.579999999999998</v>
      </c>
      <c r="AN16">
        <f t="shared" si="11"/>
        <v>56</v>
      </c>
      <c r="AP16">
        <f t="shared" si="12"/>
        <v>17.579999999999998</v>
      </c>
      <c r="AQ16">
        <f t="shared" si="13"/>
        <v>56</v>
      </c>
      <c r="AS16" t="str">
        <f t="shared" si="14"/>
        <v/>
      </c>
      <c r="AT16" t="str">
        <f t="shared" si="15"/>
        <v/>
      </c>
      <c r="AV16" t="str">
        <f t="shared" si="16"/>
        <v/>
      </c>
      <c r="AW16" t="str">
        <f t="shared" si="17"/>
        <v/>
      </c>
      <c r="AY16" t="str">
        <f t="shared" si="25"/>
        <v/>
      </c>
      <c r="AZ16" t="str">
        <f t="shared" si="18"/>
        <v/>
      </c>
      <c r="BB16" t="str">
        <f t="shared" si="19"/>
        <v/>
      </c>
      <c r="BC16" t="str">
        <f t="shared" si="20"/>
        <v/>
      </c>
      <c r="BE16" t="str">
        <f t="shared" si="21"/>
        <v/>
      </c>
      <c r="BF16" t="str">
        <f t="shared" si="22"/>
        <v/>
      </c>
    </row>
    <row r="17" spans="1:58" ht="17" thickBot="1" x14ac:dyDescent="0.25">
      <c r="A17" s="11">
        <v>22.22</v>
      </c>
      <c r="B17" s="12">
        <v>64</v>
      </c>
      <c r="C17" s="13">
        <f t="shared" si="1"/>
        <v>4096</v>
      </c>
      <c r="D17" s="13">
        <f t="shared" si="2"/>
        <v>493.72839999999997</v>
      </c>
      <c r="E17" s="13">
        <f t="shared" si="3"/>
        <v>1422.08</v>
      </c>
      <c r="S17" s="8">
        <v>0.19870929636809154</v>
      </c>
      <c r="T17" s="8">
        <v>0.11966465381569158</v>
      </c>
      <c r="U17" s="8">
        <v>0.42928219528827005</v>
      </c>
      <c r="V17" s="8">
        <v>0.58865853702917781</v>
      </c>
      <c r="W17" s="8">
        <v>0.71581015790688485</v>
      </c>
      <c r="X17" s="8">
        <v>0.82934515047707624</v>
      </c>
      <c r="Y17" s="8">
        <v>0.26487688571756907</v>
      </c>
      <c r="Z17" s="8">
        <v>0.74973937982623373</v>
      </c>
      <c r="AA17" s="8">
        <v>0.29303716564704663</v>
      </c>
      <c r="AB17" s="8">
        <v>0.17019119045173492</v>
      </c>
      <c r="AC17" s="8"/>
      <c r="AD17" t="str">
        <f t="shared" si="7"/>
        <v/>
      </c>
      <c r="AE17" t="str">
        <f t="shared" si="8"/>
        <v/>
      </c>
      <c r="AG17" t="str">
        <f t="shared" si="9"/>
        <v/>
      </c>
      <c r="AJ17" t="str">
        <f t="shared" si="23"/>
        <v/>
      </c>
      <c r="AK17" t="str">
        <f t="shared" si="24"/>
        <v/>
      </c>
      <c r="AM17">
        <f t="shared" si="10"/>
        <v>19.559999999999999</v>
      </c>
      <c r="AN17">
        <f t="shared" si="11"/>
        <v>62</v>
      </c>
      <c r="AP17">
        <f t="shared" si="12"/>
        <v>19.559999999999999</v>
      </c>
      <c r="AQ17">
        <f t="shared" si="13"/>
        <v>62</v>
      </c>
      <c r="AS17">
        <f t="shared" si="14"/>
        <v>19.559999999999999</v>
      </c>
      <c r="AT17">
        <f t="shared" si="15"/>
        <v>62</v>
      </c>
      <c r="AV17" t="str">
        <f t="shared" si="16"/>
        <v/>
      </c>
      <c r="AW17" t="str">
        <f t="shared" si="17"/>
        <v/>
      </c>
      <c r="AY17">
        <f t="shared" si="25"/>
        <v>19.559999999999999</v>
      </c>
      <c r="AZ17">
        <f t="shared" si="18"/>
        <v>62</v>
      </c>
      <c r="BB17" t="str">
        <f t="shared" si="19"/>
        <v/>
      </c>
      <c r="BC17" t="str">
        <f t="shared" si="20"/>
        <v/>
      </c>
      <c r="BE17" t="str">
        <f t="shared" si="21"/>
        <v/>
      </c>
      <c r="BF17" t="str">
        <f t="shared" si="22"/>
        <v/>
      </c>
    </row>
    <row r="18" spans="1:58" ht="17" thickBot="1" x14ac:dyDescent="0.25">
      <c r="A18" s="11">
        <v>21.88</v>
      </c>
      <c r="B18" s="12">
        <v>66</v>
      </c>
      <c r="C18" s="13">
        <f t="shared" si="1"/>
        <v>4356</v>
      </c>
      <c r="D18" s="13">
        <f t="shared" si="2"/>
        <v>478.73439999999994</v>
      </c>
      <c r="E18" s="13">
        <f t="shared" si="3"/>
        <v>1444.08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 t="str">
        <f t="shared" si="19"/>
        <v/>
      </c>
      <c r="BC18" s="7" t="str">
        <f t="shared" si="20"/>
        <v/>
      </c>
      <c r="BD18" s="7"/>
      <c r="BE18" s="7" t="str">
        <f t="shared" si="21"/>
        <v/>
      </c>
      <c r="BF18" s="7" t="str">
        <f t="shared" si="22"/>
        <v/>
      </c>
    </row>
    <row r="19" spans="1:58" ht="17" thickBot="1" x14ac:dyDescent="0.25">
      <c r="A19" s="11">
        <v>25.53</v>
      </c>
      <c r="B19" s="12">
        <v>71</v>
      </c>
      <c r="C19" s="13">
        <f t="shared" si="1"/>
        <v>5041</v>
      </c>
      <c r="D19" s="13">
        <f t="shared" si="2"/>
        <v>651.78090000000009</v>
      </c>
      <c r="E19" s="13">
        <f t="shared" si="3"/>
        <v>1812.63</v>
      </c>
      <c r="AC19" s="7" t="s">
        <v>31</v>
      </c>
      <c r="AD19" s="7">
        <f>SLOPE(AD3:AD16,AE3:AE16)</f>
        <v>0.27817164402417854</v>
      </c>
      <c r="AE19" s="7"/>
      <c r="AF19" s="7"/>
      <c r="AG19" s="7">
        <f>SLOPE(AG3:AG16,AH3:AH16)</f>
        <v>0.27185381788485091</v>
      </c>
      <c r="AH19" s="7"/>
      <c r="AI19" s="7"/>
      <c r="AJ19" s="7">
        <f>SLOPE(AJ3:AJ17,AK3:AK17)</f>
        <v>0.25395104895104892</v>
      </c>
      <c r="AK19" s="7"/>
      <c r="AL19" s="7"/>
      <c r="AM19" s="7">
        <f>SLOPE(AM2:AM17,AN2:AN17)</f>
        <v>0.35479338842975205</v>
      </c>
      <c r="AN19" s="7"/>
      <c r="AO19" s="7"/>
      <c r="AP19" s="7">
        <f>SLOPE(AP3:AP17,AQ3:AQ17)</f>
        <v>0.30295168067226885</v>
      </c>
      <c r="AQ19" s="7"/>
      <c r="AR19" s="7"/>
      <c r="AS19" s="7">
        <f>SLOPE(AS3:AS17,AT3:AT17)</f>
        <v>0.30973632812499996</v>
      </c>
      <c r="AT19" s="7"/>
      <c r="AU19" s="7"/>
      <c r="AV19" s="7">
        <f>SLOPE(AV3:AV17,AW3:AW17)</f>
        <v>0.26919971247154661</v>
      </c>
      <c r="AW19" s="7"/>
      <c r="AX19" s="7"/>
      <c r="AY19" s="7">
        <f>+SLOPE(AY3:AY17,AZ3:AZ17)</f>
        <v>0.34566156615661564</v>
      </c>
      <c r="AZ19" s="7"/>
      <c r="BA19" s="7"/>
      <c r="BB19" s="7">
        <f>SLOPE(BB3:BB17,BC3:BC17)</f>
        <v>0.32847425301970756</v>
      </c>
      <c r="BC19" s="7"/>
      <c r="BD19" s="7"/>
      <c r="BE19" s="7">
        <f>SLOPE(BE3:BE17,BF3:BF17)</f>
        <v>0.20595350526698147</v>
      </c>
      <c r="BF19" s="7"/>
    </row>
    <row r="20" spans="1:58" ht="17" thickBot="1" x14ac:dyDescent="0.25">
      <c r="A20" s="11">
        <v>21.85</v>
      </c>
      <c r="B20" s="12">
        <v>75</v>
      </c>
      <c r="C20" s="13">
        <f t="shared" si="1"/>
        <v>5625</v>
      </c>
      <c r="D20" s="13">
        <f t="shared" si="2"/>
        <v>477.42250000000007</v>
      </c>
      <c r="E20" s="13">
        <f t="shared" si="3"/>
        <v>1638.75</v>
      </c>
      <c r="AC20" s="7" t="s">
        <v>55</v>
      </c>
      <c r="AD20" s="7">
        <f>INTERCEPT(AD3:AD17,AE3:AE17)</f>
        <v>0.84133700400981581</v>
      </c>
      <c r="AE20" s="7"/>
      <c r="AF20" s="7"/>
      <c r="AG20" s="7">
        <f>INTERCEPT(AG3:AG17,AH3:AH17)</f>
        <v>1.0517354022049821</v>
      </c>
      <c r="AH20" s="7"/>
      <c r="AI20" s="7"/>
      <c r="AJ20" s="7">
        <f>INTERCEPT(AJ3:AJ17,AK3:AK17)</f>
        <v>0.75459540459540531</v>
      </c>
      <c r="AK20" s="7"/>
      <c r="AL20" s="7"/>
      <c r="AM20" s="7">
        <f>INTERCEPT(AM3:AM17,AN3:AN17)</f>
        <v>-2.7250688705234154</v>
      </c>
      <c r="AN20" s="7"/>
      <c r="AO20" s="7"/>
      <c r="AP20" s="7">
        <f>INTERCEPT(AP3:AP17,AQ3:AQ17)</f>
        <v>0.10662348272642674</v>
      </c>
      <c r="AQ20" s="7"/>
      <c r="AR20" s="7"/>
      <c r="AS20" s="7">
        <f>INTERCEPT(AS3:AS17,AT3:AT17)</f>
        <v>-0.59165039062499858</v>
      </c>
      <c r="AT20" s="7"/>
      <c r="AU20" s="7"/>
      <c r="AV20" s="7">
        <f>INTERCEPT(AV3:AV17,AW3:AW17)</f>
        <v>0.50709236851563588</v>
      </c>
      <c r="AW20" s="7"/>
      <c r="AX20" s="7"/>
      <c r="AY20" s="7">
        <f>INTERCEPT(AY3:AY17,AZ3:AZ17)</f>
        <v>-1.6629162916291627</v>
      </c>
      <c r="AZ20" s="7"/>
      <c r="BA20" s="7"/>
      <c r="BB20" s="7">
        <f>INTERCEPT(BB3:BB17,BC3:BC17)</f>
        <v>0.12720915448188208</v>
      </c>
      <c r="BC20" s="7"/>
      <c r="BD20" s="7"/>
      <c r="BE20" s="7">
        <f>INTERCEPT(BE3:BE17,BF3:BF17)</f>
        <v>2.4832183073011262</v>
      </c>
      <c r="BF20" s="7"/>
    </row>
    <row r="21" spans="1:58" ht="17" thickBot="1" x14ac:dyDescent="0.25">
      <c r="A21" s="11">
        <v>26.17</v>
      </c>
      <c r="B21" s="12">
        <v>79</v>
      </c>
      <c r="C21" s="13">
        <f t="shared" si="1"/>
        <v>6241</v>
      </c>
      <c r="D21" s="13">
        <f t="shared" si="2"/>
        <v>684.86890000000005</v>
      </c>
      <c r="E21" s="13">
        <f t="shared" si="3"/>
        <v>2067.4300000000003</v>
      </c>
      <c r="AC21" t="s">
        <v>97</v>
      </c>
      <c r="AD21">
        <f>CORREL(AD3:AD17,AE3:AE17)</f>
        <v>0.9778938040687839</v>
      </c>
      <c r="AG21">
        <f>CORREL(AG3:AG16,AH3:AH16)</f>
        <v>0.97316333217706408</v>
      </c>
      <c r="AJ21">
        <f>CORREL(AJ3:AJ17,AK3:AK17)</f>
        <v>0.93390579597567491</v>
      </c>
      <c r="AM21">
        <f>CORREL(AM3:AM17,AN3:AN17)</f>
        <v>0.99582439480801821</v>
      </c>
      <c r="AP21">
        <f>CORREL(AP4:AP17,AQ4:AQ17)</f>
        <v>0.98221733626622043</v>
      </c>
      <c r="AS21">
        <f>CORREL(AS3:AS17,AT3:AT17)</f>
        <v>0.96810607742481603</v>
      </c>
      <c r="AV21">
        <f>CORREL(AV3:AV17,AW3:AW17)</f>
        <v>0.96913426960723525</v>
      </c>
      <c r="AY21">
        <f>CORREL(AY3:AY17,AZ3:AZ17)</f>
        <v>0.99876874650507874</v>
      </c>
      <c r="BB21">
        <f>CORREL(BB3:BB17,BC3:BC17)</f>
        <v>0.91365079606772959</v>
      </c>
      <c r="BE21">
        <f>CORREL(BE3:BE17,BF3:BF17)</f>
        <v>0.98071320629397285</v>
      </c>
    </row>
    <row r="22" spans="1:58" ht="17" thickBot="1" x14ac:dyDescent="0.25">
      <c r="A22" s="11">
        <v>28.16</v>
      </c>
      <c r="B22" s="12">
        <v>82</v>
      </c>
      <c r="C22" s="13">
        <f t="shared" si="1"/>
        <v>6724</v>
      </c>
      <c r="D22" s="13">
        <f t="shared" si="2"/>
        <v>792.98559999999998</v>
      </c>
      <c r="E22" s="13">
        <f t="shared" si="3"/>
        <v>2309.12</v>
      </c>
    </row>
    <row r="23" spans="1:58" ht="17" thickBot="1" x14ac:dyDescent="0.25">
      <c r="A23" s="11">
        <v>30.82</v>
      </c>
      <c r="B23" s="12">
        <v>84</v>
      </c>
      <c r="C23" s="13">
        <f t="shared" si="1"/>
        <v>7056</v>
      </c>
      <c r="D23" s="13">
        <f t="shared" si="2"/>
        <v>949.87239999999997</v>
      </c>
      <c r="E23" s="13">
        <f t="shared" si="3"/>
        <v>2588.88</v>
      </c>
      <c r="AC23" s="15"/>
      <c r="AD23" s="15" t="s">
        <v>57</v>
      </c>
      <c r="AE23" s="15" t="s">
        <v>58</v>
      </c>
      <c r="AF23" s="15" t="s">
        <v>32</v>
      </c>
    </row>
    <row r="24" spans="1:58" ht="17" thickBot="1" x14ac:dyDescent="0.25">
      <c r="A24" s="11">
        <v>30.48</v>
      </c>
      <c r="B24" s="12">
        <v>86</v>
      </c>
      <c r="C24" s="13">
        <f t="shared" si="1"/>
        <v>7396</v>
      </c>
      <c r="D24" s="13">
        <f t="shared" si="2"/>
        <v>929.03039999999999</v>
      </c>
      <c r="E24" s="13">
        <f t="shared" si="3"/>
        <v>2621.2800000000002</v>
      </c>
      <c r="AC24" s="15" t="s">
        <v>98</v>
      </c>
      <c r="AD24" s="15">
        <v>0.33921551999999999</v>
      </c>
      <c r="AE24" s="15">
        <v>-0.52171080000000003</v>
      </c>
      <c r="AF24" s="15">
        <f>0.98510164</f>
        <v>0.98510164</v>
      </c>
    </row>
    <row r="25" spans="1:58" ht="17" thickBot="1" x14ac:dyDescent="0.25">
      <c r="A25" s="11">
        <v>32.130000000000003</v>
      </c>
      <c r="B25" s="12">
        <v>91</v>
      </c>
      <c r="C25" s="13">
        <f t="shared" si="1"/>
        <v>8281</v>
      </c>
      <c r="D25" s="13">
        <f t="shared" si="2"/>
        <v>1032.3369000000002</v>
      </c>
      <c r="E25" s="13">
        <f t="shared" si="3"/>
        <v>2923.8300000000004</v>
      </c>
      <c r="AC25" s="15">
        <v>2</v>
      </c>
      <c r="AD25" s="15">
        <v>0.27817164402417854</v>
      </c>
      <c r="AE25" s="15">
        <v>0.84133700400981581</v>
      </c>
      <c r="AF25" s="15">
        <v>0.9778938040687839</v>
      </c>
    </row>
    <row r="26" spans="1:58" ht="17" thickBot="1" x14ac:dyDescent="0.25">
      <c r="A26" s="11">
        <v>29.79</v>
      </c>
      <c r="B26" s="12">
        <v>93</v>
      </c>
      <c r="C26" s="13">
        <f t="shared" si="1"/>
        <v>8649</v>
      </c>
      <c r="D26" s="13">
        <f t="shared" si="2"/>
        <v>887.44409999999993</v>
      </c>
      <c r="E26" s="13">
        <f t="shared" si="3"/>
        <v>2770.47</v>
      </c>
      <c r="AC26" s="15">
        <v>3</v>
      </c>
      <c r="AD26" s="15">
        <v>0.27185381788485091</v>
      </c>
      <c r="AE26" s="15">
        <v>1.0517354022049821</v>
      </c>
      <c r="AF26" s="15">
        <v>0.97316333217706408</v>
      </c>
    </row>
    <row r="27" spans="1:58" ht="17" thickBot="1" x14ac:dyDescent="0.25">
      <c r="A27" s="11">
        <v>31.44</v>
      </c>
      <c r="B27" s="12">
        <v>98</v>
      </c>
      <c r="C27" s="13">
        <f t="shared" si="1"/>
        <v>9604</v>
      </c>
      <c r="D27" s="13">
        <f t="shared" si="2"/>
        <v>988.47360000000003</v>
      </c>
      <c r="E27" s="13">
        <f t="shared" si="3"/>
        <v>3081.1200000000003</v>
      </c>
      <c r="AC27" s="15">
        <v>4</v>
      </c>
      <c r="AD27" s="15">
        <v>0.25395104895104892</v>
      </c>
      <c r="AE27" s="15">
        <v>0.75459540459540531</v>
      </c>
      <c r="AF27" s="15">
        <v>0.93390579597567491</v>
      </c>
    </row>
    <row r="28" spans="1:58" x14ac:dyDescent="0.2">
      <c r="A28" s="14" t="s">
        <v>31</v>
      </c>
      <c r="B28" s="14">
        <f>SLOPE(A2:A27,B2:B27)</f>
        <v>0.33921551623717006</v>
      </c>
      <c r="AC28" s="15">
        <v>5</v>
      </c>
      <c r="AD28" s="15">
        <v>0.35479338842975205</v>
      </c>
      <c r="AE28" s="15">
        <v>-2.7250688705234154</v>
      </c>
      <c r="AF28" s="15">
        <v>0.99582439480801821</v>
      </c>
    </row>
    <row r="29" spans="1:58" x14ac:dyDescent="0.2">
      <c r="A29" s="14" t="s">
        <v>30</v>
      </c>
      <c r="B29" s="14">
        <f>INTERCEPT(A2:A27,B2:B27)</f>
        <v>-0.52171082434863081</v>
      </c>
      <c r="AC29" s="15">
        <v>6</v>
      </c>
      <c r="AD29" s="15">
        <v>0.30295168067226885</v>
      </c>
      <c r="AE29" s="15">
        <v>0.10662348272642674</v>
      </c>
      <c r="AF29" s="15">
        <v>0.98221733626622043</v>
      </c>
    </row>
    <row r="30" spans="1:58" x14ac:dyDescent="0.2">
      <c r="AC30" s="15">
        <v>7</v>
      </c>
      <c r="AD30" s="15">
        <v>0.30973632812499996</v>
      </c>
      <c r="AE30" s="15">
        <v>-0.59165039062499858</v>
      </c>
      <c r="AF30" s="15">
        <v>0.96810607742481603</v>
      </c>
    </row>
    <row r="31" spans="1:58" x14ac:dyDescent="0.2">
      <c r="F31">
        <f t="shared" ref="F31" si="27">SUM(F2:F27)</f>
        <v>0</v>
      </c>
      <c r="AC31" s="15">
        <v>8</v>
      </c>
      <c r="AD31" s="15">
        <v>0.26919971247154661</v>
      </c>
      <c r="AE31" s="15">
        <v>0.50709236851563588</v>
      </c>
      <c r="AF31" s="15">
        <v>0.96913426960723525</v>
      </c>
    </row>
    <row r="32" spans="1:58" x14ac:dyDescent="0.2">
      <c r="AC32" s="15">
        <v>9</v>
      </c>
      <c r="AD32" s="15">
        <v>0.34566156615661564</v>
      </c>
      <c r="AE32" s="15">
        <v>-1.6629162916291627</v>
      </c>
      <c r="AF32" s="15">
        <v>0.99876874650507874</v>
      </c>
    </row>
    <row r="33" spans="1:32" x14ac:dyDescent="0.2">
      <c r="AC33" s="15">
        <v>10</v>
      </c>
      <c r="AD33" s="15">
        <v>0.32847425301970756</v>
      </c>
      <c r="AE33" s="15">
        <v>0.12720915448188208</v>
      </c>
      <c r="AF33" s="15">
        <v>0.91365079606772959</v>
      </c>
    </row>
    <row r="34" spans="1:32" x14ac:dyDescent="0.2">
      <c r="AC34" s="15">
        <v>11</v>
      </c>
      <c r="AD34" s="15">
        <v>0.20595350526698147</v>
      </c>
      <c r="AE34" s="15">
        <v>2.4832183073011262</v>
      </c>
      <c r="AF34" s="15">
        <v>0.98071320629397285</v>
      </c>
    </row>
    <row r="35" spans="1:32" x14ac:dyDescent="0.2">
      <c r="AC35" s="15" t="s">
        <v>56</v>
      </c>
      <c r="AD35" s="15"/>
      <c r="AE35" s="15"/>
      <c r="AF35" s="15"/>
    </row>
    <row r="36" spans="1:32" x14ac:dyDescent="0.2">
      <c r="AC36" s="15"/>
      <c r="AD36" s="15">
        <f>AVERAGE(AD24:AD34)</f>
        <v>0.29636022409108648</v>
      </c>
      <c r="AE36" s="15">
        <f>AVERAGE(AE24:AE34)</f>
        <v>3.3678615550699759E-2</v>
      </c>
      <c r="AF36" s="15">
        <f>AVERAGE(AF24:AF34)</f>
        <v>0.97077085447223588</v>
      </c>
    </row>
    <row r="39" spans="1:32" x14ac:dyDescent="0.2">
      <c r="AD39" t="s">
        <v>99</v>
      </c>
      <c r="AE39" t="s">
        <v>100</v>
      </c>
    </row>
    <row r="40" spans="1:32" x14ac:dyDescent="0.2">
      <c r="AD40" s="18">
        <v>-0.52171080000000003</v>
      </c>
      <c r="AE40" s="17">
        <v>0.33921551999999999</v>
      </c>
    </row>
    <row r="41" spans="1:32" x14ac:dyDescent="0.2">
      <c r="AD41" s="18">
        <v>0.84133700400981581</v>
      </c>
      <c r="AE41" s="17">
        <v>0.27817164402417854</v>
      </c>
    </row>
    <row r="42" spans="1:32" x14ac:dyDescent="0.2">
      <c r="AD42" s="18">
        <v>1.0517354022049821</v>
      </c>
      <c r="AE42" s="17">
        <v>0.27185381788485091</v>
      </c>
    </row>
    <row r="43" spans="1:32" x14ac:dyDescent="0.2">
      <c r="AD43" s="18">
        <v>0.75459540459540531</v>
      </c>
      <c r="AE43" s="17">
        <v>0.25395104895104892</v>
      </c>
    </row>
    <row r="44" spans="1:32" x14ac:dyDescent="0.2">
      <c r="AD44" s="18">
        <v>-2.7250688705234154</v>
      </c>
      <c r="AE44" s="17">
        <v>0.35479338842975205</v>
      </c>
    </row>
    <row r="45" spans="1:32" x14ac:dyDescent="0.2">
      <c r="AD45" s="18">
        <v>0.10662348272642674</v>
      </c>
      <c r="AE45" s="17">
        <v>0.30295168067226885</v>
      </c>
    </row>
    <row r="46" spans="1:32" x14ac:dyDescent="0.2">
      <c r="AD46" s="18">
        <v>-0.59165039062499858</v>
      </c>
      <c r="AE46" s="17">
        <v>0.30973632812499996</v>
      </c>
    </row>
    <row r="47" spans="1:32" x14ac:dyDescent="0.2">
      <c r="AD47" s="18">
        <v>0.50709236851563588</v>
      </c>
      <c r="AE47" s="17">
        <v>0.26919971247154661</v>
      </c>
    </row>
    <row r="48" spans="1:32" x14ac:dyDescent="0.2">
      <c r="A48" t="s">
        <v>32</v>
      </c>
      <c r="B48" t="s">
        <v>33</v>
      </c>
      <c r="C48" s="5"/>
      <c r="AD48" s="18">
        <v>-1.6629162916291627</v>
      </c>
      <c r="AE48" s="17">
        <v>0.34566156615661564</v>
      </c>
    </row>
    <row r="49" spans="1:31" x14ac:dyDescent="0.2">
      <c r="A49">
        <f>CORREL(A2:A27,B2:B27)</f>
        <v>0.98510164220482921</v>
      </c>
      <c r="B49">
        <f>RSQ(A2:A27,B2:B27)</f>
        <v>0.97042524547465159</v>
      </c>
      <c r="AD49" s="18">
        <v>0.12720915448188208</v>
      </c>
      <c r="AE49" s="17">
        <v>0.32847425301970756</v>
      </c>
    </row>
    <row r="50" spans="1:31" x14ac:dyDescent="0.2">
      <c r="AD50" s="18">
        <v>2.4832183073011262</v>
      </c>
      <c r="AE50" s="17">
        <v>0.20595350526698147</v>
      </c>
    </row>
  </sheetData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3C68-2DEA-EF40-AD31-D1439D0F6688}">
  <dimension ref="A1:N34"/>
  <sheetViews>
    <sheetView workbookViewId="0">
      <selection activeCell="A7" sqref="A7"/>
    </sheetView>
  </sheetViews>
  <sheetFormatPr baseColWidth="10" defaultRowHeight="16" x14ac:dyDescent="0.2"/>
  <sheetData>
    <row r="1" spans="1:10" x14ac:dyDescent="0.2">
      <c r="A1" t="s">
        <v>100</v>
      </c>
      <c r="B1" t="s">
        <v>99</v>
      </c>
      <c r="C1" t="s">
        <v>33</v>
      </c>
      <c r="E1" t="s">
        <v>105</v>
      </c>
      <c r="F1" t="s">
        <v>106</v>
      </c>
      <c r="G1" t="s">
        <v>107</v>
      </c>
    </row>
    <row r="2" spans="1:10" x14ac:dyDescent="0.2">
      <c r="A2">
        <v>53.954000000000001</v>
      </c>
      <c r="B2">
        <v>2.5402</v>
      </c>
      <c r="C2">
        <v>0.29699999999999999</v>
      </c>
      <c r="D2" s="19" t="s">
        <v>101</v>
      </c>
      <c r="E2" s="19">
        <f>(A2-A$7)</f>
        <v>54.345605873103125</v>
      </c>
      <c r="F2">
        <f>B2-B7</f>
        <v>2.5402</v>
      </c>
      <c r="G2">
        <f>(C2-C$7)</f>
        <v>-1.8139999999999989E-2</v>
      </c>
      <c r="J2" t="s">
        <v>108</v>
      </c>
    </row>
    <row r="3" spans="1:10" x14ac:dyDescent="0.2">
      <c r="A3">
        <v>54.006</v>
      </c>
      <c r="B3">
        <v>2.1101999999999999</v>
      </c>
      <c r="C3">
        <v>0.28739999999999999</v>
      </c>
      <c r="D3">
        <v>1</v>
      </c>
      <c r="E3" s="19">
        <f t="shared" ref="E3:E7" si="0">(A3-A$7)</f>
        <v>54.397605873103124</v>
      </c>
      <c r="F3">
        <f>B3-B7</f>
        <v>2.1101999999999999</v>
      </c>
      <c r="G3">
        <f t="shared" ref="G3:G6" si="1">(C3-C$7)</f>
        <v>-2.7739999999999987E-2</v>
      </c>
    </row>
    <row r="4" spans="1:10" x14ac:dyDescent="0.2">
      <c r="A4">
        <v>64.013000000000005</v>
      </c>
      <c r="B4">
        <v>2.3748999999999998</v>
      </c>
      <c r="C4">
        <v>0.45639999999999997</v>
      </c>
      <c r="D4">
        <v>2</v>
      </c>
      <c r="E4" s="19">
        <f t="shared" si="0"/>
        <v>64.404605873103122</v>
      </c>
      <c r="F4">
        <f>B4-B7</f>
        <v>2.3748999999999998</v>
      </c>
      <c r="G4">
        <f t="shared" si="1"/>
        <v>0.14126</v>
      </c>
    </row>
    <row r="5" spans="1:10" x14ac:dyDescent="0.2">
      <c r="A5">
        <v>48.877000000000002</v>
      </c>
      <c r="B5">
        <v>2.3961999999999999</v>
      </c>
      <c r="C5">
        <v>0.20039999999999999</v>
      </c>
      <c r="D5">
        <v>3</v>
      </c>
      <c r="E5" s="19">
        <f t="shared" si="0"/>
        <v>49.268605873103127</v>
      </c>
      <c r="F5">
        <f>B5-B7</f>
        <v>2.3961999999999999</v>
      </c>
      <c r="G5">
        <f t="shared" si="1"/>
        <v>-0.11473999999999998</v>
      </c>
    </row>
    <row r="6" spans="1:10" x14ac:dyDescent="0.2">
      <c r="A6">
        <v>60.947000000000003</v>
      </c>
      <c r="B6">
        <v>1.5427999999999999</v>
      </c>
      <c r="C6">
        <v>0.33450000000000002</v>
      </c>
      <c r="D6">
        <v>4</v>
      </c>
      <c r="E6" s="19">
        <f t="shared" si="0"/>
        <v>61.338605873103127</v>
      </c>
      <c r="F6">
        <f>B6-B7</f>
        <v>1.5427999999999999</v>
      </c>
      <c r="G6">
        <f t="shared" si="1"/>
        <v>1.9360000000000044E-2</v>
      </c>
    </row>
    <row r="7" spans="1:10" x14ac:dyDescent="0.2">
      <c r="A7">
        <f>CORREL(A2:A6,B2:B6)</f>
        <v>-0.39160587310312384</v>
      </c>
      <c r="C7">
        <f>AVERAGE(C2:C6)</f>
        <v>0.31513999999999998</v>
      </c>
      <c r="D7" s="19" t="s">
        <v>102</v>
      </c>
      <c r="E7" s="19"/>
    </row>
    <row r="12" spans="1:10" x14ac:dyDescent="0.2">
      <c r="C12" t="s">
        <v>104</v>
      </c>
      <c r="I12" t="s">
        <v>103</v>
      </c>
    </row>
    <row r="17" spans="14:14" x14ac:dyDescent="0.2">
      <c r="N17" t="s">
        <v>109</v>
      </c>
    </row>
    <row r="34" spans="7:7" x14ac:dyDescent="0.2">
      <c r="G34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2021-11-13T22:34:10Z</dcterms:created>
  <dcterms:modified xsi:type="dcterms:W3CDTF">2021-11-16T17:09:30Z</dcterms:modified>
</cp:coreProperties>
</file>