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heinz365-my.sharepoint.com/personal/humberto_consoloholanda_kraftheinz_com/Documents/Documents/GitHub/MSDS460-Assignment_01_/004. Problem Input/"/>
    </mc:Choice>
  </mc:AlternateContent>
  <xr:revisionPtr revIDLastSave="54" documentId="8_{17F6CA4F-B528-4996-8EAC-F1A3606ED033}" xr6:coauthVersionLast="47" xr6:coauthVersionMax="47" xr10:uidLastSave="{AD2DF654-4408-403D-801A-A125CC9F7B4F}"/>
  <bookViews>
    <workbookView xWindow="-120" yWindow="-120" windowWidth="29040" windowHeight="15840" xr2:uid="{F4771D99-4866-445C-8FBB-2F408F3E216F}"/>
  </bookViews>
  <sheets>
    <sheet name="Diet_Problem_Products" sheetId="1" r:id="rId1"/>
  </sheets>
  <definedNames>
    <definedName name="_xlnm._FilterDatabase" localSheetId="0" hidden="1">Diet_Problem_Products!$A$1:$AM$14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I15" i="1"/>
  <c r="L13" i="1"/>
  <c r="I13" i="1"/>
  <c r="M13" i="1" s="1"/>
  <c r="T5" i="1"/>
  <c r="S5" i="1"/>
  <c r="R5" i="1"/>
  <c r="P5" i="1"/>
  <c r="O5" i="1"/>
  <c r="T10" i="1"/>
  <c r="S10" i="1"/>
  <c r="R10" i="1"/>
  <c r="Q10" i="1"/>
  <c r="P10" i="1"/>
  <c r="O10" i="1"/>
  <c r="N10" i="1"/>
  <c r="L11" i="1"/>
  <c r="L10" i="1"/>
  <c r="L9" i="1"/>
  <c r="Q5" i="1" s="1"/>
  <c r="L8" i="1"/>
  <c r="L7" i="1"/>
  <c r="L6" i="1"/>
  <c r="L5" i="1"/>
  <c r="L4" i="1"/>
  <c r="L3" i="1"/>
  <c r="L2" i="1"/>
  <c r="L14" i="1"/>
  <c r="L12" i="1"/>
  <c r="M12" i="1"/>
  <c r="M11" i="1"/>
  <c r="I8" i="1"/>
  <c r="M8" i="1" s="1"/>
  <c r="I14" i="1"/>
  <c r="M14" i="1" s="1"/>
  <c r="I9" i="1"/>
  <c r="M9" i="1" s="1"/>
  <c r="I12" i="1"/>
  <c r="I11" i="1"/>
  <c r="I7" i="1"/>
  <c r="M7" i="1" s="1"/>
  <c r="I6" i="1"/>
  <c r="M6" i="1" s="1"/>
  <c r="I4" i="1"/>
  <c r="M4" i="1" s="1"/>
  <c r="I3" i="1"/>
  <c r="M3" i="1" s="1"/>
  <c r="I2" i="1"/>
  <c r="M2" i="1" s="1"/>
  <c r="N5" i="1" l="1"/>
  <c r="I5" i="1"/>
  <c r="M5" i="1" s="1"/>
  <c r="I10" i="1"/>
  <c r="M10" i="1" s="1"/>
</calcChain>
</file>

<file path=xl/sharedStrings.xml><?xml version="1.0" encoding="utf-8"?>
<sst xmlns="http://schemas.openxmlformats.org/spreadsheetml/2006/main" count="123" uniqueCount="64">
  <si>
    <t>Kraft Mac &amp; Cheese</t>
  </si>
  <si>
    <t>Amy's Thai Pad Thai</t>
  </si>
  <si>
    <t>Reference</t>
  </si>
  <si>
    <t>Jasmine Rice</t>
  </si>
  <si>
    <t>Salt</t>
  </si>
  <si>
    <t>Eggs</t>
  </si>
  <si>
    <t>Spinach Scramble</t>
  </si>
  <si>
    <t>Onion</t>
  </si>
  <si>
    <t>baby spinach leaves</t>
  </si>
  <si>
    <t>Spinach and Eggs Scramble - Healthy Recipes Blog (healthyrecipesblogs.com)</t>
  </si>
  <si>
    <t>each</t>
  </si>
  <si>
    <t>cup</t>
  </si>
  <si>
    <t>teaspoon</t>
  </si>
  <si>
    <t>Amy's® Thai Pad Thai Frozen Meal, 9.5 oz - Mariano’s (marianos.com)</t>
  </si>
  <si>
    <t>Kraft Original Mac N Cheese Macaroni and Cheese Dinner, 7.25 oz - Mariano’s (marianos.com)</t>
  </si>
  <si>
    <t>Fresh Express Asian Apple Salad Kit, 9.1 oz - Mariano’s (marianos.com)</t>
  </si>
  <si>
    <t>Ref_Sodium</t>
  </si>
  <si>
    <t>Ref_Energy</t>
  </si>
  <si>
    <t>Ref_Protein</t>
  </si>
  <si>
    <t>Ref_Vitamin D</t>
  </si>
  <si>
    <t>Ref_Calcium</t>
  </si>
  <si>
    <t>Ref_Iron</t>
  </si>
  <si>
    <t>Ref_Potassium</t>
  </si>
  <si>
    <t>serving</t>
  </si>
  <si>
    <t>Roundy's® Large White Eggs, 12 ct - Mariano’s (marianos.com)</t>
  </si>
  <si>
    <t>Medium Yellow Onions, 1 ct - Mariano’s (marianos.com)</t>
  </si>
  <si>
    <t>Meal</t>
  </si>
  <si>
    <t>Ingredient</t>
  </si>
  <si>
    <t>Reference_2</t>
  </si>
  <si>
    <t>FoodData Central (usda.gov)</t>
  </si>
  <si>
    <t>Conversion</t>
  </si>
  <si>
    <t>ID</t>
  </si>
  <si>
    <t>001</t>
  </si>
  <si>
    <t>002</t>
  </si>
  <si>
    <t>003</t>
  </si>
  <si>
    <t>004</t>
  </si>
  <si>
    <t>005</t>
  </si>
  <si>
    <t>Ref_Price</t>
  </si>
  <si>
    <t>Quantity_Package</t>
  </si>
  <si>
    <t>Price_Package</t>
  </si>
  <si>
    <t>Fresh Express Baby Sinach Clamshell, 10 oz - Mariano’s (marianos.com)</t>
  </si>
  <si>
    <t>Metric_Package</t>
  </si>
  <si>
    <t>Quantity_Needed</t>
  </si>
  <si>
    <t>Metric_Needed</t>
  </si>
  <si>
    <t>Quantity_Ref</t>
  </si>
  <si>
    <t>Metric_Ref</t>
  </si>
  <si>
    <t>Price_Needed</t>
  </si>
  <si>
    <t>oz</t>
  </si>
  <si>
    <t>Kroger® Thai Jasmine Rice, 32 oz - Mariano’s (marianos.com)</t>
  </si>
  <si>
    <t>Kroger® Iodized Salt, 26 oz - Mariano’s (marianos.com)</t>
  </si>
  <si>
    <t>Brocolis Crowns</t>
  </si>
  <si>
    <t>Broccoli Crowns, 1 ct - Mariano’s (marianos.com)</t>
  </si>
  <si>
    <t>NA</t>
  </si>
  <si>
    <t>Type</t>
  </si>
  <si>
    <t>Product</t>
  </si>
  <si>
    <t>Salmon, Rice, and Broccolis</t>
  </si>
  <si>
    <t>Salmon</t>
  </si>
  <si>
    <t>Roundy's® Select Fat Free Skim Milk, 1/2 Gallon - Mariano’s (marianos.com)</t>
  </si>
  <si>
    <t>006</t>
  </si>
  <si>
    <t>Fat Free Skim Milk</t>
  </si>
  <si>
    <t>fl oz</t>
  </si>
  <si>
    <t>Fresh Express Chopped Caesar Salad Kit</t>
  </si>
  <si>
    <t>A delightful 'mess' with salmon, rice &amp; broccoli (ramonascuisine.com)</t>
  </si>
  <si>
    <t>Kroger® Frozen Wild Caught Pink Salmon Fillets BIG DEAL!, 32 oz - Mariano’s (marianos.com)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</si>
</sst>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2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quotePrefix="1"/>
    <xf numFmtId="43" fontId="0" fillId="0" borderId="0" xfId="1" applyFon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1" applyNumberFormat="1" applyFont="1"/>
    <xf numFmtId="165" fontId="0" fillId="0" borderId="0" xfId="1" applyNumberFormat="1" applyFont="1"/>
    <xf numFmtId="43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854938A-C781-4A42-8A50-E428785E89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rianos.com/p/fresh-express-baby-sinach-clamshell/0007127927504?searchType=default_search" TargetMode="External"/><Relationship Id="rId13" Type="http://schemas.openxmlformats.org/officeDocument/2006/relationships/hyperlink" Target="https://www.marianos.com/p/roundy-s-select-fat-free-skim-milk/0001115015958?searchType=default_search" TargetMode="External"/><Relationship Id="rId3" Type="http://schemas.openxmlformats.org/officeDocument/2006/relationships/hyperlink" Target="https://www.marianos.com/p/kraft-original-mac-n-cheese-macaroni-and-cheese-dinner/0002100065883?searchType=suggestions" TargetMode="External"/><Relationship Id="rId7" Type="http://schemas.openxmlformats.org/officeDocument/2006/relationships/hyperlink" Target="https://fdc.nal.usda.gov/fdc-app.html" TargetMode="External"/><Relationship Id="rId12" Type="http://schemas.openxmlformats.org/officeDocument/2006/relationships/hyperlink" Target="https://www.marianos.com/p/kroger-iodized-salt/0001111004808?searchType=default_search" TargetMode="External"/><Relationship Id="rId2" Type="http://schemas.openxmlformats.org/officeDocument/2006/relationships/hyperlink" Target="https://www.marianos.com/p/amy-s-thai-pad-thai-frozen-meal/0004227200924?searchType=default_search" TargetMode="External"/><Relationship Id="rId1" Type="http://schemas.openxmlformats.org/officeDocument/2006/relationships/hyperlink" Target="https://healthyrecipesblogs.com/spinach-scramble/" TargetMode="External"/><Relationship Id="rId6" Type="http://schemas.openxmlformats.org/officeDocument/2006/relationships/hyperlink" Target="https://www.marianos.com/p/medium-yellow-onions/0000000004093?searchType=default_search" TargetMode="External"/><Relationship Id="rId11" Type="http://schemas.openxmlformats.org/officeDocument/2006/relationships/hyperlink" Target="https://www.marianos.com/p/broccoli-crowns/0000000003082?searchType=default_search" TargetMode="External"/><Relationship Id="rId5" Type="http://schemas.openxmlformats.org/officeDocument/2006/relationships/hyperlink" Target="https://www.marianos.com/p/roundy-s-large-white-eggs/0001115099302?searchType=default_search" TargetMode="External"/><Relationship Id="rId15" Type="http://schemas.openxmlformats.org/officeDocument/2006/relationships/hyperlink" Target="https://www.marianos.com/p/kroger-frozen-wild-caught-pink-salmon-fillets-big-deal-/0001111077990?searchType=default_search" TargetMode="External"/><Relationship Id="rId10" Type="http://schemas.openxmlformats.org/officeDocument/2006/relationships/hyperlink" Target="https://www.marianos.com/p/kroger-iodized-salt/0001111004808?searchType=default_search" TargetMode="External"/><Relationship Id="rId4" Type="http://schemas.openxmlformats.org/officeDocument/2006/relationships/hyperlink" Target="https://www.marianos.com/p/fresh-express-asian-apple-salad-kit/0007127930238?searchType=default_search" TargetMode="External"/><Relationship Id="rId9" Type="http://schemas.openxmlformats.org/officeDocument/2006/relationships/hyperlink" Target="https://www.marianos.com/p/kroger-thai-jasmine-rice/0001111086084?searchType=default_search" TargetMode="External"/><Relationship Id="rId14" Type="http://schemas.openxmlformats.org/officeDocument/2006/relationships/hyperlink" Target="https://www.ramonascuisine.com/salmon-rice-broccoli-me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C0AB-5E20-4F78-A263-0DF215676808}">
  <sheetPr codeName="Sheet1"/>
  <dimension ref="A1:V15"/>
  <sheetViews>
    <sheetView showGridLines="0" tabSelected="1" topLeftCell="I1" workbookViewId="0">
      <selection activeCell="U13" sqref="U13"/>
    </sheetView>
  </sheetViews>
  <sheetFormatPr defaultRowHeight="15" x14ac:dyDescent="0.25"/>
  <cols>
    <col min="1" max="1" width="7.28515625" customWidth="1"/>
    <col min="2" max="2" width="11.42578125" customWidth="1"/>
    <col min="3" max="3" width="32.7109375" bestFit="1" customWidth="1"/>
    <col min="4" max="4" width="16.85546875" bestFit="1" customWidth="1"/>
    <col min="5" max="5" width="12" bestFit="1" customWidth="1"/>
    <col min="6" max="6" width="13.85546875" bestFit="1" customWidth="1"/>
    <col min="7" max="7" width="16.140625" style="4" bestFit="1" customWidth="1"/>
    <col min="8" max="8" width="16.140625" style="4" customWidth="1"/>
    <col min="9" max="9" width="13.28515625" style="4" customWidth="1"/>
    <col min="10" max="10" width="19.42578125" bestFit="1" customWidth="1"/>
    <col min="11" max="13" width="12" customWidth="1"/>
    <col min="14" max="14" width="10.28515625" bestFit="1" customWidth="1"/>
    <col min="15" max="15" width="11.28515625" bestFit="1" customWidth="1"/>
    <col min="16" max="16" width="10.85546875" bestFit="1" customWidth="1"/>
    <col min="17" max="17" width="13.28515625" bestFit="1" customWidth="1"/>
    <col min="18" max="18" width="11.85546875" bestFit="1" customWidth="1"/>
    <col min="19" max="19" width="8.140625" bestFit="1" customWidth="1"/>
    <col min="20" max="20" width="14.140625" bestFit="1" customWidth="1"/>
    <col min="21" max="21" width="86.140625" bestFit="1" customWidth="1"/>
    <col min="22" max="22" width="26.7109375" bestFit="1" customWidth="1"/>
  </cols>
  <sheetData>
    <row r="1" spans="1:22" x14ac:dyDescent="0.25">
      <c r="A1" s="13" t="s">
        <v>31</v>
      </c>
      <c r="B1" s="13" t="s">
        <v>53</v>
      </c>
      <c r="C1" s="13" t="s">
        <v>54</v>
      </c>
      <c r="D1" s="14" t="s">
        <v>38</v>
      </c>
      <c r="E1" s="13" t="s">
        <v>41</v>
      </c>
      <c r="F1" s="13" t="s">
        <v>39</v>
      </c>
      <c r="G1" s="14" t="s">
        <v>42</v>
      </c>
      <c r="H1" s="14" t="s">
        <v>43</v>
      </c>
      <c r="I1" s="14" t="s">
        <v>46</v>
      </c>
      <c r="J1" s="13" t="s">
        <v>44</v>
      </c>
      <c r="K1" s="13" t="s">
        <v>45</v>
      </c>
      <c r="L1" s="14" t="s">
        <v>30</v>
      </c>
      <c r="M1" s="14" t="s">
        <v>37</v>
      </c>
      <c r="N1" s="13" t="s">
        <v>17</v>
      </c>
      <c r="O1" s="13" t="s">
        <v>16</v>
      </c>
      <c r="P1" s="13" t="s">
        <v>18</v>
      </c>
      <c r="Q1" s="13" t="s">
        <v>19</v>
      </c>
      <c r="R1" s="13" t="s">
        <v>20</v>
      </c>
      <c r="S1" s="13" t="s">
        <v>21</v>
      </c>
      <c r="T1" s="13" t="s">
        <v>22</v>
      </c>
      <c r="U1" s="13" t="s">
        <v>2</v>
      </c>
      <c r="V1" s="13" t="s">
        <v>28</v>
      </c>
    </row>
    <row r="2" spans="1:22" x14ac:dyDescent="0.25">
      <c r="A2" s="7" t="s">
        <v>32</v>
      </c>
      <c r="B2" t="s">
        <v>26</v>
      </c>
      <c r="C2" t="s">
        <v>0</v>
      </c>
      <c r="D2">
        <v>3</v>
      </c>
      <c r="E2" t="s">
        <v>23</v>
      </c>
      <c r="F2">
        <v>1.39</v>
      </c>
      <c r="G2" s="8">
        <v>1</v>
      </c>
      <c r="H2" s="8" t="s">
        <v>23</v>
      </c>
      <c r="I2" s="8">
        <f>F2/D2*G2</f>
        <v>0.46333333333333332</v>
      </c>
      <c r="J2">
        <v>1</v>
      </c>
      <c r="K2" t="s">
        <v>23</v>
      </c>
      <c r="L2" s="6">
        <f t="shared" ref="L2:L11" si="0">G2/J2</f>
        <v>1</v>
      </c>
      <c r="M2" s="12">
        <f>I2</f>
        <v>0.46333333333333332</v>
      </c>
      <c r="N2" s="11">
        <v>250</v>
      </c>
      <c r="O2" s="11">
        <v>560</v>
      </c>
      <c r="P2" s="11">
        <v>9</v>
      </c>
      <c r="Q2" s="11">
        <v>0</v>
      </c>
      <c r="R2" s="11">
        <v>110</v>
      </c>
      <c r="S2" s="11">
        <v>2.5</v>
      </c>
      <c r="T2" s="11">
        <v>330</v>
      </c>
      <c r="U2" s="1" t="s">
        <v>14</v>
      </c>
    </row>
    <row r="3" spans="1:22" x14ac:dyDescent="0.25">
      <c r="A3" s="7" t="s">
        <v>33</v>
      </c>
      <c r="B3" t="s">
        <v>26</v>
      </c>
      <c r="C3" t="s">
        <v>1</v>
      </c>
      <c r="D3">
        <v>1</v>
      </c>
      <c r="E3" t="s">
        <v>23</v>
      </c>
      <c r="F3">
        <v>6.79</v>
      </c>
      <c r="G3" s="8">
        <v>1</v>
      </c>
      <c r="H3" s="8" t="s">
        <v>23</v>
      </c>
      <c r="I3" s="8">
        <f>F3/D3*G3</f>
        <v>6.79</v>
      </c>
      <c r="J3">
        <v>1</v>
      </c>
      <c r="K3" t="s">
        <v>23</v>
      </c>
      <c r="L3" s="6">
        <f t="shared" si="0"/>
        <v>1</v>
      </c>
      <c r="M3" s="12">
        <f>I3</f>
        <v>6.79</v>
      </c>
      <c r="N3" s="11">
        <v>410</v>
      </c>
      <c r="O3" s="11">
        <v>760</v>
      </c>
      <c r="P3" s="11">
        <v>12</v>
      </c>
      <c r="Q3" s="11">
        <v>0</v>
      </c>
      <c r="R3" s="11">
        <v>90</v>
      </c>
      <c r="S3" s="11">
        <v>3.9</v>
      </c>
      <c r="T3" s="11">
        <v>360</v>
      </c>
      <c r="U3" s="1" t="s">
        <v>13</v>
      </c>
    </row>
    <row r="4" spans="1:22" x14ac:dyDescent="0.25">
      <c r="A4" s="7" t="s">
        <v>34</v>
      </c>
      <c r="B4" t="s">
        <v>26</v>
      </c>
      <c r="C4" t="s">
        <v>61</v>
      </c>
      <c r="D4">
        <v>2.5</v>
      </c>
      <c r="E4" t="s">
        <v>23</v>
      </c>
      <c r="F4">
        <v>4.49</v>
      </c>
      <c r="G4" s="8">
        <v>1</v>
      </c>
      <c r="H4" s="8" t="s">
        <v>23</v>
      </c>
      <c r="I4" s="8">
        <f>F4/D4*G4</f>
        <v>1.796</v>
      </c>
      <c r="J4">
        <v>1</v>
      </c>
      <c r="K4" t="s">
        <v>23</v>
      </c>
      <c r="L4" s="6">
        <f t="shared" si="0"/>
        <v>1</v>
      </c>
      <c r="M4" s="12">
        <f>I4</f>
        <v>1.796</v>
      </c>
      <c r="N4" s="11">
        <v>160</v>
      </c>
      <c r="O4" s="11">
        <v>310</v>
      </c>
      <c r="P4" s="11">
        <v>3</v>
      </c>
      <c r="Q4" s="10">
        <v>0</v>
      </c>
      <c r="R4" s="11">
        <v>90</v>
      </c>
      <c r="S4" s="11">
        <v>0.9</v>
      </c>
      <c r="T4" s="11">
        <v>190</v>
      </c>
      <c r="U4" s="1" t="s">
        <v>15</v>
      </c>
    </row>
    <row r="5" spans="1:22" x14ac:dyDescent="0.25">
      <c r="A5" s="7" t="s">
        <v>35</v>
      </c>
      <c r="B5" t="s">
        <v>26</v>
      </c>
      <c r="C5" t="s">
        <v>6</v>
      </c>
      <c r="D5">
        <v>2</v>
      </c>
      <c r="E5" t="s">
        <v>23</v>
      </c>
      <c r="F5" s="9" t="s">
        <v>52</v>
      </c>
      <c r="G5" s="8">
        <v>1</v>
      </c>
      <c r="H5" s="8" t="s">
        <v>23</v>
      </c>
      <c r="I5" s="8">
        <f>SUM(I6:I9)</f>
        <v>2.3205271554650371</v>
      </c>
      <c r="J5">
        <v>2</v>
      </c>
      <c r="K5" t="s">
        <v>23</v>
      </c>
      <c r="L5" s="6">
        <f t="shared" si="0"/>
        <v>0.5</v>
      </c>
      <c r="M5" s="12">
        <f>I5/$J$5</f>
        <v>1.1602635777325185</v>
      </c>
      <c r="N5" s="11">
        <f>SUMPRODUCT(N6:N9,$L6:$L9)/$J$5</f>
        <v>161.66666666666666</v>
      </c>
      <c r="O5" s="11">
        <f t="shared" ref="O5:T5" si="1">SUMPRODUCT(O6:O9,$L6:$L9)/$J$5</f>
        <v>458.16666666666663</v>
      </c>
      <c r="P5" s="11">
        <f t="shared" si="1"/>
        <v>13.079166666666666</v>
      </c>
      <c r="Q5" s="11">
        <f t="shared" si="1"/>
        <v>2</v>
      </c>
      <c r="R5" s="11">
        <f t="shared" si="1"/>
        <v>86.675291666666666</v>
      </c>
      <c r="S5" s="11">
        <f t="shared" si="1"/>
        <v>2.6454166666666667</v>
      </c>
      <c r="T5" s="11">
        <f t="shared" si="1"/>
        <v>351.41666666666663</v>
      </c>
      <c r="U5" s="1" t="s">
        <v>9</v>
      </c>
    </row>
    <row r="6" spans="1:22" x14ac:dyDescent="0.25">
      <c r="A6" s="7" t="s">
        <v>35</v>
      </c>
      <c r="B6" s="5" t="s">
        <v>27</v>
      </c>
      <c r="C6" s="2" t="s">
        <v>5</v>
      </c>
      <c r="D6">
        <v>12</v>
      </c>
      <c r="E6" t="s">
        <v>10</v>
      </c>
      <c r="F6">
        <v>2.99</v>
      </c>
      <c r="G6" s="8">
        <v>4</v>
      </c>
      <c r="H6" s="4" t="s">
        <v>10</v>
      </c>
      <c r="I6" s="8">
        <f>F6/D6*G6</f>
        <v>0.9966666666666667</v>
      </c>
      <c r="J6">
        <v>1</v>
      </c>
      <c r="K6" t="s">
        <v>10</v>
      </c>
      <c r="L6" s="6">
        <f t="shared" si="0"/>
        <v>4</v>
      </c>
      <c r="M6" s="12">
        <f t="shared" ref="M6:M9" si="2">I6/$J$5</f>
        <v>0.49833333333333335</v>
      </c>
      <c r="N6" s="11">
        <v>70</v>
      </c>
      <c r="O6" s="11">
        <v>70</v>
      </c>
      <c r="P6" s="11">
        <v>6</v>
      </c>
      <c r="Q6" s="11">
        <v>1</v>
      </c>
      <c r="R6" s="11">
        <v>30</v>
      </c>
      <c r="S6" s="11">
        <v>0.9</v>
      </c>
      <c r="T6" s="11">
        <v>70</v>
      </c>
      <c r="U6" s="1" t="s">
        <v>24</v>
      </c>
    </row>
    <row r="7" spans="1:22" x14ac:dyDescent="0.25">
      <c r="A7" s="7" t="s">
        <v>35</v>
      </c>
      <c r="B7" s="5" t="s">
        <v>27</v>
      </c>
      <c r="C7" s="2" t="s">
        <v>7</v>
      </c>
      <c r="D7">
        <v>1</v>
      </c>
      <c r="E7" t="s">
        <v>10</v>
      </c>
      <c r="F7">
        <v>0.65</v>
      </c>
      <c r="G7" s="8">
        <v>0.5</v>
      </c>
      <c r="H7" s="4" t="s">
        <v>10</v>
      </c>
      <c r="I7" s="8">
        <f>F7/D7*G7</f>
        <v>0.32500000000000001</v>
      </c>
      <c r="J7">
        <v>1</v>
      </c>
      <c r="K7" t="s">
        <v>10</v>
      </c>
      <c r="L7" s="6">
        <f t="shared" si="0"/>
        <v>0.5</v>
      </c>
      <c r="M7" s="12">
        <f t="shared" si="2"/>
        <v>0.16250000000000001</v>
      </c>
      <c r="N7" s="11">
        <v>60</v>
      </c>
      <c r="O7" s="11">
        <v>6</v>
      </c>
      <c r="P7" s="11">
        <v>1.65</v>
      </c>
      <c r="Q7" s="11">
        <v>0</v>
      </c>
      <c r="R7" s="11">
        <v>3.4500000000000003E-2</v>
      </c>
      <c r="S7" s="11">
        <v>0.315</v>
      </c>
      <c r="T7" s="11">
        <v>219</v>
      </c>
      <c r="U7" s="1" t="s">
        <v>25</v>
      </c>
      <c r="V7" s="1" t="s">
        <v>29</v>
      </c>
    </row>
    <row r="8" spans="1:22" x14ac:dyDescent="0.25">
      <c r="A8" s="7" t="s">
        <v>35</v>
      </c>
      <c r="B8" s="5" t="s">
        <v>27</v>
      </c>
      <c r="C8" s="2" t="s">
        <v>8</v>
      </c>
      <c r="D8">
        <v>10</v>
      </c>
      <c r="E8" s="4" t="s">
        <v>11</v>
      </c>
      <c r="F8">
        <v>4.99</v>
      </c>
      <c r="G8">
        <v>2</v>
      </c>
      <c r="H8" s="4" t="s">
        <v>11</v>
      </c>
      <c r="I8" s="8">
        <f>F8/D8*G8</f>
        <v>0.998</v>
      </c>
      <c r="J8">
        <v>3</v>
      </c>
      <c r="K8" t="s">
        <v>11</v>
      </c>
      <c r="L8" s="6">
        <f t="shared" si="0"/>
        <v>0.66666666666666663</v>
      </c>
      <c r="M8" s="12">
        <f t="shared" si="2"/>
        <v>0.499</v>
      </c>
      <c r="N8" s="11">
        <v>20</v>
      </c>
      <c r="O8" s="11">
        <v>65</v>
      </c>
      <c r="P8" s="11">
        <v>2</v>
      </c>
      <c r="Q8" s="11">
        <v>0</v>
      </c>
      <c r="R8" s="11">
        <v>80</v>
      </c>
      <c r="S8" s="11">
        <v>2.2999999999999998</v>
      </c>
      <c r="T8" s="11">
        <v>470</v>
      </c>
      <c r="U8" s="1" t="s">
        <v>40</v>
      </c>
    </row>
    <row r="9" spans="1:22" x14ac:dyDescent="0.25">
      <c r="A9" s="7" t="s">
        <v>35</v>
      </c>
      <c r="B9" s="5" t="s">
        <v>27</v>
      </c>
      <c r="C9" s="2" t="s">
        <v>4</v>
      </c>
      <c r="D9">
        <v>491</v>
      </c>
      <c r="E9" t="s">
        <v>12</v>
      </c>
      <c r="F9">
        <v>1.69</v>
      </c>
      <c r="G9">
        <v>0.25</v>
      </c>
      <c r="H9" s="4" t="s">
        <v>12</v>
      </c>
      <c r="I9" s="8">
        <f>F9/D9*G9</f>
        <v>8.6048879837067205E-4</v>
      </c>
      <c r="J9">
        <v>0.25</v>
      </c>
      <c r="K9" t="s">
        <v>12</v>
      </c>
      <c r="L9" s="6">
        <f t="shared" si="0"/>
        <v>1</v>
      </c>
      <c r="M9" s="12">
        <f t="shared" si="2"/>
        <v>4.3024439918533603E-4</v>
      </c>
      <c r="N9" s="11">
        <v>0</v>
      </c>
      <c r="O9" s="11">
        <v>590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" t="s">
        <v>49</v>
      </c>
    </row>
    <row r="10" spans="1:22" x14ac:dyDescent="0.25">
      <c r="A10" s="7" t="s">
        <v>36</v>
      </c>
      <c r="B10" t="s">
        <v>26</v>
      </c>
      <c r="C10" t="s">
        <v>55</v>
      </c>
      <c r="D10" s="4">
        <v>4</v>
      </c>
      <c r="E10" t="s">
        <v>23</v>
      </c>
      <c r="F10" s="9" t="s">
        <v>52</v>
      </c>
      <c r="G10" s="8">
        <v>1</v>
      </c>
      <c r="H10" s="8" t="s">
        <v>23</v>
      </c>
      <c r="I10" s="8">
        <f>SUM(I11:I14)</f>
        <v>15.325581466395111</v>
      </c>
      <c r="J10">
        <v>4</v>
      </c>
      <c r="K10" t="s">
        <v>23</v>
      </c>
      <c r="L10" s="6">
        <f t="shared" si="0"/>
        <v>0.25</v>
      </c>
      <c r="M10" s="12">
        <f>I10/$J$10</f>
        <v>3.8313953665987777</v>
      </c>
      <c r="N10" s="11">
        <f>SUMPRODUCT(N11:N14,$L11:$L14)/$J$10</f>
        <v>322.5</v>
      </c>
      <c r="O10" s="11">
        <f t="shared" ref="O10:T10" si="3">SUMPRODUCT(O11:O14,$L11:$L14)/$J$10</f>
        <v>549.25</v>
      </c>
      <c r="P10" s="11">
        <f t="shared" si="3"/>
        <v>27.5</v>
      </c>
      <c r="Q10" s="11">
        <f t="shared" si="3"/>
        <v>12.3</v>
      </c>
      <c r="R10" s="11">
        <f t="shared" si="3"/>
        <v>40.75</v>
      </c>
      <c r="S10" s="11">
        <f t="shared" si="3"/>
        <v>1.1499999999999999</v>
      </c>
      <c r="T10" s="11">
        <f t="shared" si="3"/>
        <v>618.5</v>
      </c>
      <c r="U10" s="1" t="s">
        <v>62</v>
      </c>
    </row>
    <row r="11" spans="1:22" x14ac:dyDescent="0.25">
      <c r="A11" s="7" t="s">
        <v>36</v>
      </c>
      <c r="B11" s="5" t="s">
        <v>27</v>
      </c>
      <c r="C11" s="2" t="s">
        <v>3</v>
      </c>
      <c r="D11" s="4">
        <v>5</v>
      </c>
      <c r="E11" s="3" t="s">
        <v>11</v>
      </c>
      <c r="F11">
        <v>3.49</v>
      </c>
      <c r="G11" s="4">
        <v>1</v>
      </c>
      <c r="H11" s="4" t="s">
        <v>11</v>
      </c>
      <c r="I11" s="8">
        <f>F11/D11*G11</f>
        <v>0.69800000000000006</v>
      </c>
      <c r="J11">
        <v>0.25</v>
      </c>
      <c r="K11" t="s">
        <v>11</v>
      </c>
      <c r="L11" s="6">
        <f t="shared" si="0"/>
        <v>4</v>
      </c>
      <c r="M11" s="12">
        <f t="shared" ref="M11:M14" si="4">I11/$J$10</f>
        <v>0.17450000000000002</v>
      </c>
      <c r="N11" s="11">
        <v>160</v>
      </c>
      <c r="O11" s="11">
        <v>0</v>
      </c>
      <c r="P11" s="11">
        <v>3</v>
      </c>
      <c r="Q11" s="11">
        <v>0</v>
      </c>
      <c r="R11" s="11">
        <v>0</v>
      </c>
      <c r="S11" s="11">
        <v>0</v>
      </c>
      <c r="T11" s="11">
        <v>0</v>
      </c>
      <c r="U11" s="1" t="s">
        <v>48</v>
      </c>
    </row>
    <row r="12" spans="1:22" x14ac:dyDescent="0.25">
      <c r="A12" s="7" t="s">
        <v>36</v>
      </c>
      <c r="B12" s="5" t="s">
        <v>27</v>
      </c>
      <c r="C12" s="2" t="s">
        <v>4</v>
      </c>
      <c r="D12">
        <v>491</v>
      </c>
      <c r="E12" t="s">
        <v>12</v>
      </c>
      <c r="F12">
        <v>1.69</v>
      </c>
      <c r="G12">
        <v>0.75</v>
      </c>
      <c r="H12" s="4" t="s">
        <v>12</v>
      </c>
      <c r="I12" s="8">
        <f>F12/D12*G12</f>
        <v>2.5814663951120162E-3</v>
      </c>
      <c r="J12">
        <v>0.25</v>
      </c>
      <c r="K12" t="s">
        <v>12</v>
      </c>
      <c r="L12" s="6">
        <f>G12/J12</f>
        <v>3</v>
      </c>
      <c r="M12" s="12">
        <f t="shared" si="4"/>
        <v>6.4536659877800404E-4</v>
      </c>
      <c r="N12" s="11">
        <v>0</v>
      </c>
      <c r="O12" s="11">
        <v>590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" t="s">
        <v>49</v>
      </c>
    </row>
    <row r="13" spans="1:22" x14ac:dyDescent="0.25">
      <c r="A13" s="7" t="s">
        <v>36</v>
      </c>
      <c r="B13" s="5" t="s">
        <v>27</v>
      </c>
      <c r="C13" s="2" t="s">
        <v>56</v>
      </c>
      <c r="D13">
        <v>32</v>
      </c>
      <c r="E13" t="s">
        <v>47</v>
      </c>
      <c r="F13">
        <v>18.989999999999998</v>
      </c>
      <c r="G13" s="4">
        <v>16</v>
      </c>
      <c r="H13" s="4" t="s">
        <v>47</v>
      </c>
      <c r="I13" s="8">
        <f>F13/D13*G13</f>
        <v>9.4949999999999992</v>
      </c>
      <c r="J13">
        <v>4</v>
      </c>
      <c r="K13" t="s">
        <v>47</v>
      </c>
      <c r="L13" s="6">
        <f>G13/J13</f>
        <v>4</v>
      </c>
      <c r="M13" s="12">
        <f t="shared" si="4"/>
        <v>2.3737499999999998</v>
      </c>
      <c r="N13" s="11">
        <v>140</v>
      </c>
      <c r="O13" s="11">
        <v>85</v>
      </c>
      <c r="P13" s="11">
        <v>23</v>
      </c>
      <c r="Q13" s="11">
        <v>12.3</v>
      </c>
      <c r="R13" s="11">
        <v>10</v>
      </c>
      <c r="S13" s="11">
        <v>0.4</v>
      </c>
      <c r="T13" s="11">
        <v>410</v>
      </c>
      <c r="U13" s="1" t="s">
        <v>63</v>
      </c>
    </row>
    <row r="14" spans="1:22" x14ac:dyDescent="0.25">
      <c r="A14" s="7" t="s">
        <v>36</v>
      </c>
      <c r="B14" s="5" t="s">
        <v>27</v>
      </c>
      <c r="C14" s="2" t="s">
        <v>50</v>
      </c>
      <c r="D14">
        <v>1</v>
      </c>
      <c r="E14" t="s">
        <v>10</v>
      </c>
      <c r="F14">
        <v>1.71</v>
      </c>
      <c r="G14">
        <v>3</v>
      </c>
      <c r="H14" s="4" t="s">
        <v>10</v>
      </c>
      <c r="I14" s="8">
        <f>F14/D14*G14</f>
        <v>5.13</v>
      </c>
      <c r="J14">
        <v>1</v>
      </c>
      <c r="K14" t="s">
        <v>10</v>
      </c>
      <c r="L14" s="6">
        <f>G14/J14</f>
        <v>3</v>
      </c>
      <c r="M14" s="12">
        <f t="shared" si="4"/>
        <v>1.2825</v>
      </c>
      <c r="N14" s="11">
        <v>30</v>
      </c>
      <c r="O14" s="11">
        <v>29</v>
      </c>
      <c r="P14" s="11">
        <v>2</v>
      </c>
      <c r="Q14" s="11">
        <v>0</v>
      </c>
      <c r="R14" s="11">
        <v>41</v>
      </c>
      <c r="S14" s="11">
        <v>1</v>
      </c>
      <c r="T14" s="11">
        <v>278</v>
      </c>
      <c r="U14" s="1" t="s">
        <v>51</v>
      </c>
    </row>
    <row r="15" spans="1:22" x14ac:dyDescent="0.25">
      <c r="A15" t="s">
        <v>58</v>
      </c>
      <c r="B15" t="s">
        <v>26</v>
      </c>
      <c r="C15" t="s">
        <v>59</v>
      </c>
      <c r="D15">
        <v>64</v>
      </c>
      <c r="E15" t="s">
        <v>60</v>
      </c>
      <c r="F15">
        <v>1.99</v>
      </c>
      <c r="G15" s="4">
        <v>8</v>
      </c>
      <c r="H15" t="s">
        <v>60</v>
      </c>
      <c r="I15" s="8">
        <f>F15/D15*G15</f>
        <v>0.24875</v>
      </c>
      <c r="J15" s="4">
        <v>8</v>
      </c>
      <c r="K15" t="s">
        <v>60</v>
      </c>
      <c r="L15" s="6">
        <f>G15/J15</f>
        <v>1</v>
      </c>
      <c r="M15" s="12">
        <f>I15</f>
        <v>0.24875</v>
      </c>
      <c r="N15" s="11">
        <v>80</v>
      </c>
      <c r="O15" s="11">
        <v>120</v>
      </c>
      <c r="P15" s="11">
        <v>8</v>
      </c>
      <c r="Q15" s="11">
        <v>100</v>
      </c>
      <c r="R15" s="11">
        <v>300</v>
      </c>
      <c r="S15" s="11">
        <v>0</v>
      </c>
      <c r="T15" s="11">
        <v>390</v>
      </c>
      <c r="U15" s="1" t="s">
        <v>57</v>
      </c>
    </row>
  </sheetData>
  <phoneticPr fontId="4" type="noConversion"/>
  <hyperlinks>
    <hyperlink ref="U5" r:id="rId1" display="https://healthyrecipesblogs.com/spinach-scramble/" xr:uid="{B158754C-43E4-4FF1-907D-5B9574266BA7}"/>
    <hyperlink ref="U3" r:id="rId2" display="https://www.marianos.com/p/amy-s-thai-pad-thai-frozen-meal/0004227200924?searchType=default_search" xr:uid="{1F169E97-E338-4D3E-B215-2A2DDC46C5DE}"/>
    <hyperlink ref="U2" r:id="rId3" display="https://www.marianos.com/p/kraft-original-mac-n-cheese-macaroni-and-cheese-dinner/0002100065883?searchType=suggestions" xr:uid="{CF4FFFAA-E758-40B7-9926-D55909DE6495}"/>
    <hyperlink ref="U4" r:id="rId4" display="https://www.marianos.com/p/fresh-express-asian-apple-salad-kit/0007127930238?searchType=default_search" xr:uid="{8E432FCE-1ED3-4C38-85C1-A1ACA652BCCD}"/>
    <hyperlink ref="U6" r:id="rId5" display="https://www.marianos.com/p/roundy-s-large-white-eggs/0001115099302?searchType=default_search" xr:uid="{16989471-87F8-4E41-B23F-9DF73B304846}"/>
    <hyperlink ref="U7" r:id="rId6" display="https://www.marianos.com/p/medium-yellow-onions/0000000004093?searchType=default_search" xr:uid="{4E9E1A37-2E63-4366-9289-8EA104BA642B}"/>
    <hyperlink ref="V7" r:id="rId7" location="/food-details/170000/nutrients" display="https://fdc.nal.usda.gov/fdc-app.html - /food-details/170000/nutrients" xr:uid="{918648F5-C8E6-46FD-A04B-C99CA301B7CC}"/>
    <hyperlink ref="U8" r:id="rId8" display="https://www.marianos.com/p/fresh-express-baby-sinach-clamshell/0007127927504?searchType=default_search" xr:uid="{37A65B72-B51E-4C90-AF25-2ADB83ED8C46}"/>
    <hyperlink ref="U11" r:id="rId9" display="https://www.marianos.com/p/kroger-thai-jasmine-rice/0001111086084?searchType=default_search" xr:uid="{BF98A656-2772-4640-8938-D58A58C8A1F0}"/>
    <hyperlink ref="U12" r:id="rId10" display="https://www.marianos.com/p/kroger-iodized-salt/0001111004808?searchType=default_search" xr:uid="{6E6672BA-3EEC-455E-B352-39D712C1E183}"/>
    <hyperlink ref="U14" r:id="rId11" display="https://www.marianos.com/p/broccoli-crowns/0000000003082?searchType=default_search" xr:uid="{68E0B6B4-7045-4F9D-8143-7A3D63FECC97}"/>
    <hyperlink ref="U9" r:id="rId12" display="https://www.marianos.com/p/kroger-iodized-salt/0001111004808?searchType=default_search" xr:uid="{5FA9E986-81ED-4D7D-A8AC-58CB39BECA05}"/>
    <hyperlink ref="U15" r:id="rId13" display="https://www.marianos.com/p/roundy-s-select-fat-free-skim-milk/0001115015958?searchType=default_search" xr:uid="{657B1142-91CF-4CD9-BBAF-D307423E16F2}"/>
    <hyperlink ref="U10" r:id="rId14" display="https://www.ramonascuisine.com/salmon-rice-broccoli-mess/" xr:uid="{6DA59D9A-C26C-45F1-929C-C529903807E8}"/>
    <hyperlink ref="U13" r:id="rId15" display="https://www.marianos.com/p/kroger-frozen-wild-caught-pink-salmon-fillets-big-deal-/0001111077990?searchType=default_search" xr:uid="{62075D4E-2A6A-4984-AD76-58964F0B85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Diet_Problem_Products</vt:lpstr>
    </vt:vector>
  </TitlesOfParts>
  <Company>Kraft Heinz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Consolo Holanda, Humberto</dc:creator>
  <cp:lastModifiedBy>Consolo Holanda, Humberto</cp:lastModifiedBy>
  <dcterms:created xsi:type="dcterms:W3CDTF">2024-04-16T00:20:42Z</dcterms:created>
  <dcterms:modified xsi:type="dcterms:W3CDTF">2024-04-17T04:25:25Z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