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28" windowHeight="9780" activeTab="1"/>
  </bookViews>
  <sheets>
    <sheet name="原始数据" sheetId="1" r:id="rId1"/>
    <sheet name="Sheet3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<sst xmlns="http://schemas.openxmlformats.org/spreadsheetml/2006/main" count="252" uniqueCount="38">
  <si>
    <t>货物进出口金额（万美元）</t>
  </si>
  <si>
    <t>北京</t>
  </si>
  <si>
    <t>天津</t>
  </si>
  <si>
    <t>河北</t>
  </si>
  <si>
    <t>山西</t>
  </si>
  <si>
    <t>内蒙古</t>
  </si>
  <si>
    <t>辽宁</t>
  </si>
  <si>
    <t>吉林</t>
  </si>
  <si>
    <t>黑龙江</t>
  </si>
  <si>
    <t>上海</t>
  </si>
  <si>
    <t>江苏</t>
  </si>
  <si>
    <t>浙江</t>
  </si>
  <si>
    <t>安徽</t>
  </si>
  <si>
    <t>福建</t>
  </si>
  <si>
    <t>江西</t>
  </si>
  <si>
    <t>山东</t>
  </si>
  <si>
    <t>河南</t>
  </si>
  <si>
    <t>湖北</t>
  </si>
  <si>
    <t>湖南</t>
  </si>
  <si>
    <t>广东</t>
  </si>
  <si>
    <t>广西</t>
  </si>
  <si>
    <t>海南</t>
  </si>
  <si>
    <t>重庆</t>
  </si>
  <si>
    <t>四川</t>
  </si>
  <si>
    <t>贵州</t>
  </si>
  <si>
    <t>云南</t>
  </si>
  <si>
    <t>西藏</t>
  </si>
  <si>
    <t>陕西</t>
  </si>
  <si>
    <t>甘肃</t>
  </si>
  <si>
    <t>青海</t>
  </si>
  <si>
    <t>宁夏</t>
  </si>
  <si>
    <t>新疆</t>
  </si>
  <si>
    <t>货物进出口金额（万元）</t>
  </si>
  <si>
    <t>地区生产总值（亿元）</t>
  </si>
  <si>
    <t>比重</t>
  </si>
  <si>
    <t>省份</t>
  </si>
  <si>
    <t>年份</t>
  </si>
  <si>
    <t>对外开放程度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</si>
</sst>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0.000000%"/>
  </numFmts>
  <fonts count="22">
    <font>
      <sz val="11"/>
      <color theme="1"/>
      <name val="宋体"/>
      <charset val="134"/>
      <scheme val="minor"/>
    </font>
    <font>
      <sz val="11"/>
      <color theme="1"/>
      <name val="宋体"/>
      <charset val="134"/>
    </font>
    <font>
      <b/>
      <sz val="11"/>
      <color rgb="FFFF0000"/>
      <name val="宋体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3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5" applyNumberFormat="0" applyAlignment="0" applyProtection="0">
      <alignment vertical="center"/>
    </xf>
    <xf numFmtId="0" fontId="13" fillId="5" borderId="4" applyNumberFormat="0" applyAlignment="0" applyProtection="0">
      <alignment vertical="center"/>
    </xf>
    <xf numFmtId="0" fontId="14" fillId="6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Fill="1" applyAlignment="1">
      <alignment horizontal="center" vertical="center"/>
    </xf>
    <xf numFmtId="0" fontId="2" fillId="0" borderId="0" xfId="0" applyFont="1" applyFill="1" applyAlignment="1">
      <alignment horizontal="left" vertical="center"/>
    </xf>
    <xf numFmtId="0" fontId="2" fillId="2" borderId="0" xfId="0" applyFont="1" applyFill="1" applyAlignment="1">
      <alignment horizontal="center" vertical="center"/>
    </xf>
    <xf numFmtId="176" fontId="1" fillId="0" borderId="0" xfId="0" applyNumberFormat="1" applyFont="1" applyFill="1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W143"/>
  <sheetViews>
    <sheetView topLeftCell="A107" workbookViewId="0">
      <selection activeCell="A112" sqref="A112:V143"/>
    </sheetView>
  </sheetViews>
  <sheetFormatPr defaultColWidth="9" defaultRowHeight="14.4"/>
  <cols>
    <col min="1" max="1" width="9" style="3"/>
    <col min="2" max="20" width="12.1296296296296" style="3" customWidth="1"/>
    <col min="21" max="23" width="11" style="3" customWidth="1"/>
    <col min="24" max="16384" width="9" style="3"/>
  </cols>
  <sheetData>
    <row r="1" spans="1:1">
      <c r="A1" s="4" t="s">
        <v>0</v>
      </c>
    </row>
    <row r="2" spans="2:23">
      <c r="B2" s="3">
        <v>2000</v>
      </c>
      <c r="C2" s="3">
        <v>2001</v>
      </c>
      <c r="D2" s="3">
        <v>2002</v>
      </c>
      <c r="E2" s="3">
        <v>2003</v>
      </c>
      <c r="F2" s="3">
        <v>2004</v>
      </c>
      <c r="G2" s="3">
        <v>2005</v>
      </c>
      <c r="H2" s="3">
        <v>2006</v>
      </c>
      <c r="I2" s="3">
        <v>2007</v>
      </c>
      <c r="J2" s="3">
        <v>2008</v>
      </c>
      <c r="K2" s="3">
        <v>2009</v>
      </c>
      <c r="L2" s="3">
        <v>2010</v>
      </c>
      <c r="M2" s="3">
        <v>2011</v>
      </c>
      <c r="N2" s="3">
        <v>2012</v>
      </c>
      <c r="O2" s="3">
        <v>2013</v>
      </c>
      <c r="P2" s="3">
        <v>2014</v>
      </c>
      <c r="Q2" s="3">
        <v>2015</v>
      </c>
      <c r="R2" s="3">
        <v>2016</v>
      </c>
      <c r="S2" s="3">
        <v>2017</v>
      </c>
      <c r="T2" s="3">
        <v>2018</v>
      </c>
      <c r="U2" s="3">
        <v>2019</v>
      </c>
      <c r="V2" s="3">
        <v>2020</v>
      </c>
      <c r="W2" s="3">
        <v>2021</v>
      </c>
    </row>
    <row r="3" spans="1:23">
      <c r="A3" s="3" t="s">
        <v>1</v>
      </c>
      <c r="B3" s="3">
        <v>4962189</v>
      </c>
      <c r="C3" s="3">
        <v>5154131</v>
      </c>
      <c r="D3" s="3">
        <v>5250529</v>
      </c>
      <c r="E3" s="3">
        <v>6850017</v>
      </c>
      <c r="F3" s="3">
        <v>9457572.5</v>
      </c>
      <c r="G3" s="3">
        <v>12550642.527</v>
      </c>
      <c r="H3" s="3">
        <v>15803662.7717</v>
      </c>
      <c r="I3" s="3">
        <v>19299976.1</v>
      </c>
      <c r="J3" s="3">
        <v>27169289.9</v>
      </c>
      <c r="K3" s="3">
        <v>21473305.3</v>
      </c>
      <c r="L3" s="3">
        <v>30172154.8</v>
      </c>
      <c r="M3" s="3">
        <v>38955597.7</v>
      </c>
      <c r="N3" s="3">
        <v>40810731.9</v>
      </c>
      <c r="O3" s="3">
        <v>42899581.2</v>
      </c>
      <c r="P3" s="3">
        <v>41551859</v>
      </c>
      <c r="Q3" s="3">
        <v>31944057</v>
      </c>
      <c r="R3" s="3">
        <v>28234896</v>
      </c>
      <c r="S3" s="3">
        <v>32371920.47</v>
      </c>
      <c r="T3" s="3">
        <v>41248793.8</v>
      </c>
      <c r="U3" s="3">
        <v>41645675.2</v>
      </c>
      <c r="V3" s="3">
        <v>33648000</v>
      </c>
      <c r="W3" s="3">
        <v>47102000</v>
      </c>
    </row>
    <row r="4" spans="1:23">
      <c r="A4" s="3" t="s">
        <v>2</v>
      </c>
      <c r="B4" s="3">
        <v>1715400</v>
      </c>
      <c r="C4" s="3">
        <v>1817209</v>
      </c>
      <c r="D4" s="3">
        <v>2281140</v>
      </c>
      <c r="E4" s="3">
        <v>2934244</v>
      </c>
      <c r="F4" s="3">
        <v>4202860.6</v>
      </c>
      <c r="G4" s="3">
        <v>5327680.4464</v>
      </c>
      <c r="H4" s="3">
        <v>6446193.9796</v>
      </c>
      <c r="I4" s="3">
        <v>7144973.3</v>
      </c>
      <c r="J4" s="3">
        <v>8040083.6</v>
      </c>
      <c r="K4" s="3">
        <v>6383123.4</v>
      </c>
      <c r="L4" s="3">
        <v>8210005</v>
      </c>
      <c r="M4" s="3">
        <v>10337616.5</v>
      </c>
      <c r="N4" s="3">
        <v>11563427.2</v>
      </c>
      <c r="O4" s="3">
        <v>12850178.8</v>
      </c>
      <c r="P4" s="3">
        <v>13388608</v>
      </c>
      <c r="Q4" s="3">
        <v>11428280.3</v>
      </c>
      <c r="R4" s="3">
        <v>10265594.7</v>
      </c>
      <c r="S4" s="3">
        <v>11294423.86</v>
      </c>
      <c r="T4" s="3">
        <v>12255729.1</v>
      </c>
      <c r="U4" s="3">
        <v>10664567.08</v>
      </c>
      <c r="V4" s="3">
        <v>10632000</v>
      </c>
      <c r="W4" s="3">
        <v>13257000</v>
      </c>
    </row>
    <row r="5" spans="1:23">
      <c r="A5" s="3" t="s">
        <v>3</v>
      </c>
      <c r="B5" s="3">
        <v>523862</v>
      </c>
      <c r="C5" s="3">
        <v>573731</v>
      </c>
      <c r="D5" s="3">
        <v>666525</v>
      </c>
      <c r="E5" s="3">
        <v>897825</v>
      </c>
      <c r="F5" s="3">
        <v>1352585.1</v>
      </c>
      <c r="G5" s="3">
        <v>1607035.3327</v>
      </c>
      <c r="H5" s="3">
        <v>1853087.7341</v>
      </c>
      <c r="I5" s="3">
        <v>2552341</v>
      </c>
      <c r="J5" s="3">
        <v>3842053.3</v>
      </c>
      <c r="K5" s="3">
        <v>2962725.2</v>
      </c>
      <c r="L5" s="3">
        <v>4206037</v>
      </c>
      <c r="M5" s="3">
        <v>5360083.5</v>
      </c>
      <c r="N5" s="3">
        <v>5056305.5</v>
      </c>
      <c r="O5" s="3">
        <v>5491157.1</v>
      </c>
      <c r="P5" s="3">
        <v>5987736</v>
      </c>
      <c r="Q5" s="3">
        <v>5151374.8</v>
      </c>
      <c r="R5" s="3">
        <v>4667538</v>
      </c>
      <c r="S5" s="3">
        <v>4981003.412</v>
      </c>
      <c r="T5" s="3">
        <v>5390087.3</v>
      </c>
      <c r="U5" s="3">
        <v>5804328.218</v>
      </c>
      <c r="V5" s="3">
        <v>6447000</v>
      </c>
      <c r="W5" s="3">
        <v>8381000</v>
      </c>
    </row>
    <row r="6" spans="1:23">
      <c r="A6" s="3" t="s">
        <v>4</v>
      </c>
      <c r="B6" s="3">
        <v>176438</v>
      </c>
      <c r="C6" s="3">
        <v>194098</v>
      </c>
      <c r="D6" s="3">
        <v>231154</v>
      </c>
      <c r="E6" s="3">
        <v>309013</v>
      </c>
      <c r="F6" s="3">
        <v>538248.7</v>
      </c>
      <c r="G6" s="3">
        <v>554565.4903</v>
      </c>
      <c r="H6" s="3">
        <v>662709.8994</v>
      </c>
      <c r="I6" s="3">
        <v>1157948.3</v>
      </c>
      <c r="J6" s="3">
        <v>1439505.7</v>
      </c>
      <c r="K6" s="3">
        <v>856903.2</v>
      </c>
      <c r="L6" s="3">
        <v>1257622.5</v>
      </c>
      <c r="M6" s="3">
        <v>1474305.6</v>
      </c>
      <c r="N6" s="3">
        <v>1504310.9</v>
      </c>
      <c r="O6" s="3">
        <v>1579097.9</v>
      </c>
      <c r="P6" s="3">
        <v>1623281</v>
      </c>
      <c r="Q6" s="3">
        <v>1468131.5</v>
      </c>
      <c r="R6" s="3">
        <v>1666141.1</v>
      </c>
      <c r="S6" s="3">
        <v>1717224.751</v>
      </c>
      <c r="T6" s="3">
        <v>2076237.2</v>
      </c>
      <c r="U6" s="3">
        <v>2098162.539</v>
      </c>
      <c r="V6" s="3">
        <v>2184000</v>
      </c>
      <c r="W6" s="3">
        <v>3451000</v>
      </c>
    </row>
    <row r="7" spans="1:23">
      <c r="A7" s="3" t="s">
        <v>5</v>
      </c>
      <c r="B7" s="3">
        <v>262205</v>
      </c>
      <c r="C7" s="3">
        <v>203470</v>
      </c>
      <c r="D7" s="3">
        <v>243402</v>
      </c>
      <c r="E7" s="3">
        <v>282902</v>
      </c>
      <c r="F7" s="3">
        <v>372170.6</v>
      </c>
      <c r="G7" s="3">
        <v>487625.3762</v>
      </c>
      <c r="H7" s="3">
        <v>596082.0083</v>
      </c>
      <c r="I7" s="3">
        <v>773588.5</v>
      </c>
      <c r="J7" s="3">
        <v>891848.3</v>
      </c>
      <c r="K7" s="3">
        <v>677406.6</v>
      </c>
      <c r="L7" s="3">
        <v>872974.1</v>
      </c>
      <c r="M7" s="3">
        <v>1193090.4</v>
      </c>
      <c r="N7" s="3">
        <v>1125898.2</v>
      </c>
      <c r="O7" s="3">
        <v>1199457.2</v>
      </c>
      <c r="P7" s="3">
        <v>1455632</v>
      </c>
      <c r="Q7" s="3">
        <v>1273115.1</v>
      </c>
      <c r="R7" s="3">
        <v>1164030.1</v>
      </c>
      <c r="S7" s="3">
        <v>1389670.209</v>
      </c>
      <c r="T7" s="3">
        <v>1569026.7</v>
      </c>
      <c r="U7" s="3">
        <v>1593946.73</v>
      </c>
      <c r="V7" s="3">
        <v>1522000</v>
      </c>
      <c r="W7" s="3">
        <v>1912000</v>
      </c>
    </row>
    <row r="8" spans="1:23">
      <c r="A8" s="3" t="s">
        <v>6</v>
      </c>
      <c r="B8" s="3">
        <v>1903148</v>
      </c>
      <c r="C8" s="3">
        <v>1980715</v>
      </c>
      <c r="D8" s="3">
        <v>2173965</v>
      </c>
      <c r="E8" s="3">
        <v>2650917</v>
      </c>
      <c r="F8" s="3">
        <v>3441086.2</v>
      </c>
      <c r="G8" s="3">
        <v>4101326.5141</v>
      </c>
      <c r="H8" s="3">
        <v>4839024.0485</v>
      </c>
      <c r="I8" s="3">
        <v>5947434.5</v>
      </c>
      <c r="J8" s="3">
        <v>7243384.9</v>
      </c>
      <c r="K8" s="3">
        <v>6293437.8</v>
      </c>
      <c r="L8" s="3">
        <v>8071214.8</v>
      </c>
      <c r="M8" s="3">
        <v>9603585.1</v>
      </c>
      <c r="N8" s="3">
        <v>10408999.7</v>
      </c>
      <c r="O8" s="3">
        <v>11447818.9</v>
      </c>
      <c r="P8" s="3">
        <v>11399826</v>
      </c>
      <c r="Q8" s="3">
        <v>9594712.5</v>
      </c>
      <c r="R8" s="3">
        <v>8655689.5</v>
      </c>
      <c r="S8" s="3">
        <v>9944773.046</v>
      </c>
      <c r="T8" s="3">
        <v>11460113.6</v>
      </c>
      <c r="U8" s="3">
        <v>10532003.81</v>
      </c>
      <c r="V8" s="3">
        <v>9483000</v>
      </c>
      <c r="W8" s="3">
        <v>11948000</v>
      </c>
    </row>
    <row r="9" spans="1:23">
      <c r="A9" s="3" t="s">
        <v>7</v>
      </c>
      <c r="B9" s="3">
        <v>257042</v>
      </c>
      <c r="C9" s="3">
        <v>320685</v>
      </c>
      <c r="D9" s="3">
        <v>370248</v>
      </c>
      <c r="E9" s="3">
        <v>614841</v>
      </c>
      <c r="F9" s="3">
        <v>679044.8</v>
      </c>
      <c r="G9" s="3">
        <v>652772.3077</v>
      </c>
      <c r="H9" s="3">
        <v>791403.7825</v>
      </c>
      <c r="I9" s="3">
        <v>1029800.1</v>
      </c>
      <c r="J9" s="3">
        <v>1333212.5</v>
      </c>
      <c r="K9" s="3">
        <v>1174240.7</v>
      </c>
      <c r="L9" s="3">
        <v>1684518.2</v>
      </c>
      <c r="M9" s="3">
        <v>2206093</v>
      </c>
      <c r="N9" s="3">
        <v>2456300.9</v>
      </c>
      <c r="O9" s="3">
        <v>2583173.5</v>
      </c>
      <c r="P9" s="3">
        <v>2638079</v>
      </c>
      <c r="Q9" s="3">
        <v>1887739</v>
      </c>
      <c r="R9" s="3">
        <v>1845288.6</v>
      </c>
      <c r="S9" s="3">
        <v>1853713.921</v>
      </c>
      <c r="T9" s="3">
        <v>2067916.4</v>
      </c>
      <c r="U9" s="3">
        <v>1890412.257</v>
      </c>
      <c r="V9" s="3">
        <v>1853000</v>
      </c>
      <c r="W9" s="3">
        <v>2324000</v>
      </c>
    </row>
    <row r="10" spans="1:23">
      <c r="A10" s="3" t="s">
        <v>8</v>
      </c>
      <c r="B10" s="3">
        <v>298637</v>
      </c>
      <c r="C10" s="3">
        <v>338426</v>
      </c>
      <c r="D10" s="3">
        <v>434915</v>
      </c>
      <c r="E10" s="3">
        <v>532940</v>
      </c>
      <c r="F10" s="3">
        <v>678899.5</v>
      </c>
      <c r="G10" s="3">
        <v>956601.7204</v>
      </c>
      <c r="H10" s="3">
        <v>1285654.6715</v>
      </c>
      <c r="I10" s="3">
        <v>1729659.3</v>
      </c>
      <c r="J10" s="3">
        <v>2313059.3</v>
      </c>
      <c r="K10" s="3">
        <v>1622951.3</v>
      </c>
      <c r="L10" s="3">
        <v>2551541.5</v>
      </c>
      <c r="M10" s="3">
        <v>3852267.5</v>
      </c>
      <c r="N10" s="3">
        <v>3759029.1</v>
      </c>
      <c r="O10" s="3">
        <v>3887909.4</v>
      </c>
      <c r="P10" s="3">
        <v>3890093</v>
      </c>
      <c r="Q10" s="3">
        <v>2101203.4</v>
      </c>
      <c r="R10" s="3">
        <v>1653917.8</v>
      </c>
      <c r="S10" s="3">
        <v>1881046.121</v>
      </c>
      <c r="T10" s="3">
        <v>2643735.9</v>
      </c>
      <c r="U10" s="3">
        <v>2710864.497</v>
      </c>
      <c r="V10" s="3">
        <v>2223000</v>
      </c>
      <c r="W10" s="3">
        <v>3088000</v>
      </c>
    </row>
    <row r="11" spans="1:23">
      <c r="A11" s="3" t="s">
        <v>9</v>
      </c>
      <c r="B11" s="3">
        <v>5470802</v>
      </c>
      <c r="C11" s="3">
        <v>6089315</v>
      </c>
      <c r="D11" s="3">
        <v>7262711</v>
      </c>
      <c r="E11" s="3">
        <v>11233955</v>
      </c>
      <c r="F11" s="3">
        <v>16000992</v>
      </c>
      <c r="G11" s="3">
        <v>18633673.79</v>
      </c>
      <c r="H11" s="3">
        <v>22752419.5867</v>
      </c>
      <c r="I11" s="3">
        <v>28285387.8</v>
      </c>
      <c r="J11" s="3">
        <v>32205531</v>
      </c>
      <c r="K11" s="3">
        <v>27771361.1</v>
      </c>
      <c r="L11" s="3">
        <v>36895065.2</v>
      </c>
      <c r="M11" s="3">
        <v>43754861.5</v>
      </c>
      <c r="N11" s="3">
        <v>43658695.3</v>
      </c>
      <c r="O11" s="3">
        <v>44126821.6</v>
      </c>
      <c r="P11" s="3">
        <v>46639984</v>
      </c>
      <c r="Q11" s="3">
        <v>44924072.3</v>
      </c>
      <c r="R11" s="3">
        <v>43376819.1</v>
      </c>
      <c r="S11" s="3">
        <v>47612280.56</v>
      </c>
      <c r="T11" s="3">
        <v>51567970</v>
      </c>
      <c r="U11" s="3">
        <v>49390502.58</v>
      </c>
      <c r="V11" s="3">
        <v>50383000</v>
      </c>
      <c r="W11" s="3">
        <v>62860000</v>
      </c>
    </row>
    <row r="12" spans="1:23">
      <c r="A12" s="3" t="s">
        <v>10</v>
      </c>
      <c r="B12" s="3">
        <v>4563636</v>
      </c>
      <c r="C12" s="3">
        <v>5135093</v>
      </c>
      <c r="D12" s="3">
        <v>7028854</v>
      </c>
      <c r="E12" s="3">
        <v>11361740</v>
      </c>
      <c r="F12" s="3">
        <v>17084900.7</v>
      </c>
      <c r="G12" s="3">
        <v>22792276.2364</v>
      </c>
      <c r="H12" s="3">
        <v>28397838.3608</v>
      </c>
      <c r="I12" s="3">
        <v>34947178.6</v>
      </c>
      <c r="J12" s="3">
        <v>39227193</v>
      </c>
      <c r="K12" s="3">
        <v>33873970.3</v>
      </c>
      <c r="L12" s="3">
        <v>46579895.9</v>
      </c>
      <c r="M12" s="3">
        <v>53958089.4</v>
      </c>
      <c r="N12" s="3">
        <v>54796148.9</v>
      </c>
      <c r="O12" s="3">
        <v>55080227</v>
      </c>
      <c r="P12" s="3">
        <v>56355308</v>
      </c>
      <c r="Q12" s="3">
        <v>54556044.7</v>
      </c>
      <c r="R12" s="3">
        <v>50929640.6</v>
      </c>
      <c r="S12" s="3">
        <v>59111940.85</v>
      </c>
      <c r="T12" s="3">
        <v>66391373.6</v>
      </c>
      <c r="U12" s="3">
        <v>62951593.45</v>
      </c>
      <c r="V12" s="3">
        <v>64283000</v>
      </c>
      <c r="W12" s="3">
        <v>80687000</v>
      </c>
    </row>
    <row r="13" spans="1:23">
      <c r="A13" s="3" t="s">
        <v>11</v>
      </c>
      <c r="B13" s="3">
        <v>2783262</v>
      </c>
      <c r="C13" s="3">
        <v>3279861</v>
      </c>
      <c r="D13" s="3">
        <v>4195576</v>
      </c>
      <c r="E13" s="3">
        <v>6141081</v>
      </c>
      <c r="F13" s="3">
        <v>8520488.2</v>
      </c>
      <c r="G13" s="3">
        <v>10738965.5671</v>
      </c>
      <c r="H13" s="3">
        <v>13914160.7481</v>
      </c>
      <c r="I13" s="3">
        <v>17684736.8</v>
      </c>
      <c r="J13" s="3">
        <v>21113373</v>
      </c>
      <c r="K13" s="3">
        <v>18773086.3</v>
      </c>
      <c r="L13" s="3">
        <v>25353465.6</v>
      </c>
      <c r="M13" s="3">
        <v>30937776.5</v>
      </c>
      <c r="N13" s="3">
        <v>31240135.8</v>
      </c>
      <c r="O13" s="3">
        <v>33578870.5</v>
      </c>
      <c r="P13" s="3">
        <v>35503977</v>
      </c>
      <c r="Q13" s="3">
        <v>34678382.6</v>
      </c>
      <c r="R13" s="3">
        <v>33657590.9</v>
      </c>
      <c r="S13" s="3">
        <v>37789594.06</v>
      </c>
      <c r="T13" s="3">
        <v>43236009.9</v>
      </c>
      <c r="U13" s="3">
        <v>44722450.87</v>
      </c>
      <c r="V13" s="3">
        <v>48854000</v>
      </c>
      <c r="W13" s="3">
        <v>64109000</v>
      </c>
    </row>
    <row r="14" spans="1:23">
      <c r="A14" s="3" t="s">
        <v>12</v>
      </c>
      <c r="B14" s="3">
        <v>334684</v>
      </c>
      <c r="C14" s="3">
        <v>361997</v>
      </c>
      <c r="D14" s="3">
        <v>418097</v>
      </c>
      <c r="E14" s="3">
        <v>594781</v>
      </c>
      <c r="F14" s="3">
        <v>721155.5</v>
      </c>
      <c r="G14" s="3">
        <v>911938.8452</v>
      </c>
      <c r="H14" s="3">
        <v>1224513.6262</v>
      </c>
      <c r="I14" s="3">
        <v>1593228.6</v>
      </c>
      <c r="J14" s="3">
        <v>2018384.8</v>
      </c>
      <c r="K14" s="3">
        <v>1567772.6</v>
      </c>
      <c r="L14" s="3">
        <v>2427337.2</v>
      </c>
      <c r="M14" s="3">
        <v>3130924.5</v>
      </c>
      <c r="N14" s="3">
        <v>3928454.3</v>
      </c>
      <c r="O14" s="3">
        <v>4551896.9</v>
      </c>
      <c r="P14" s="3">
        <v>4917730</v>
      </c>
      <c r="Q14" s="3">
        <v>4784453.2</v>
      </c>
      <c r="R14" s="3">
        <v>4441286.1</v>
      </c>
      <c r="S14" s="3">
        <v>5363607.238</v>
      </c>
      <c r="T14" s="3">
        <v>6284031.7</v>
      </c>
      <c r="U14" s="3">
        <v>6873032.439</v>
      </c>
      <c r="V14" s="3">
        <v>7870000</v>
      </c>
      <c r="W14" s="3">
        <v>10710000</v>
      </c>
    </row>
    <row r="15" spans="1:23">
      <c r="A15" s="3" t="s">
        <v>13</v>
      </c>
      <c r="B15" s="3">
        <v>2122046</v>
      </c>
      <c r="C15" s="3">
        <v>2262952</v>
      </c>
      <c r="D15" s="3">
        <v>2839737</v>
      </c>
      <c r="E15" s="3">
        <v>3532553</v>
      </c>
      <c r="F15" s="3">
        <v>4752701.3</v>
      </c>
      <c r="G15" s="3">
        <v>5441118.7405</v>
      </c>
      <c r="H15" s="3">
        <v>6265963.3055</v>
      </c>
      <c r="I15" s="3">
        <v>7444738.1</v>
      </c>
      <c r="J15" s="3">
        <v>8482106.8</v>
      </c>
      <c r="K15" s="3">
        <v>7964959.2</v>
      </c>
      <c r="L15" s="3">
        <v>10878328.9</v>
      </c>
      <c r="M15" s="3">
        <v>14352242.8</v>
      </c>
      <c r="N15" s="3">
        <v>15593795.7</v>
      </c>
      <c r="O15" s="3">
        <v>16932090.1</v>
      </c>
      <c r="P15" s="3">
        <v>17740784</v>
      </c>
      <c r="Q15" s="3">
        <v>16884593.1</v>
      </c>
      <c r="R15" s="3">
        <v>15682619</v>
      </c>
      <c r="S15" s="3">
        <v>17103112.18</v>
      </c>
      <c r="T15" s="3">
        <v>18740729</v>
      </c>
      <c r="U15" s="3">
        <v>19311115.11</v>
      </c>
      <c r="V15" s="3">
        <v>20358000</v>
      </c>
      <c r="W15" s="3">
        <v>28550000</v>
      </c>
    </row>
    <row r="16" spans="1:23">
      <c r="A16" s="3" t="s">
        <v>14</v>
      </c>
      <c r="B16" s="3">
        <v>162405</v>
      </c>
      <c r="C16" s="3">
        <v>153094</v>
      </c>
      <c r="D16" s="3">
        <v>169447</v>
      </c>
      <c r="E16" s="3">
        <v>252806</v>
      </c>
      <c r="F16" s="3">
        <v>352794.8</v>
      </c>
      <c r="G16" s="3">
        <v>406460.6134</v>
      </c>
      <c r="H16" s="3">
        <v>619486.3491</v>
      </c>
      <c r="I16" s="3">
        <v>944854.1</v>
      </c>
      <c r="J16" s="3">
        <v>1361793.1</v>
      </c>
      <c r="K16" s="3">
        <v>1277878.2</v>
      </c>
      <c r="L16" s="3">
        <v>2161917.7</v>
      </c>
      <c r="M16" s="3">
        <v>3146880.9</v>
      </c>
      <c r="N16" s="3">
        <v>3341382.9</v>
      </c>
      <c r="O16" s="3">
        <v>3674663.4</v>
      </c>
      <c r="P16" s="3">
        <v>4273082</v>
      </c>
      <c r="Q16" s="3">
        <v>4239960.4</v>
      </c>
      <c r="R16" s="3">
        <v>4002840.7</v>
      </c>
      <c r="S16" s="3">
        <v>4447044.844</v>
      </c>
      <c r="T16" s="3">
        <v>4818758.4</v>
      </c>
      <c r="U16" s="3">
        <v>5088978.328</v>
      </c>
      <c r="V16" s="3">
        <v>5803000</v>
      </c>
      <c r="W16" s="3">
        <v>7708000</v>
      </c>
    </row>
    <row r="17" spans="1:23">
      <c r="A17" s="3" t="s">
        <v>15</v>
      </c>
      <c r="B17" s="3">
        <v>2498976</v>
      </c>
      <c r="C17" s="3">
        <v>2895371</v>
      </c>
      <c r="D17" s="3">
        <v>3393448</v>
      </c>
      <c r="E17" s="3">
        <v>4463682</v>
      </c>
      <c r="F17" s="3">
        <v>6065822.2</v>
      </c>
      <c r="G17" s="3">
        <v>7673587.1732</v>
      </c>
      <c r="H17" s="3">
        <v>9521381.458</v>
      </c>
      <c r="I17" s="3">
        <v>12247444.3</v>
      </c>
      <c r="J17" s="3">
        <v>15840751.1</v>
      </c>
      <c r="K17" s="3">
        <v>13905336.9</v>
      </c>
      <c r="L17" s="3">
        <v>18915629.2</v>
      </c>
      <c r="M17" s="3">
        <v>23588607.6</v>
      </c>
      <c r="N17" s="3">
        <v>24554432.4</v>
      </c>
      <c r="O17" s="3">
        <v>26653153.3</v>
      </c>
      <c r="P17" s="3">
        <v>27692940</v>
      </c>
      <c r="Q17" s="3">
        <v>24060779.8</v>
      </c>
      <c r="R17" s="3">
        <v>23435585.2</v>
      </c>
      <c r="S17" s="3">
        <v>26305670.46</v>
      </c>
      <c r="T17" s="3">
        <v>29239707.4</v>
      </c>
      <c r="U17" s="3">
        <v>29699553.21</v>
      </c>
      <c r="V17" s="3">
        <v>32021000</v>
      </c>
      <c r="W17" s="3">
        <v>45363000</v>
      </c>
    </row>
    <row r="18" spans="1:23">
      <c r="A18" s="3" t="s">
        <v>16</v>
      </c>
      <c r="B18" s="3">
        <v>228290</v>
      </c>
      <c r="C18" s="3">
        <v>278176</v>
      </c>
      <c r="D18" s="3">
        <v>320316</v>
      </c>
      <c r="E18" s="3">
        <v>471217</v>
      </c>
      <c r="F18" s="3">
        <v>661955.3</v>
      </c>
      <c r="G18" s="3">
        <v>772491.8298</v>
      </c>
      <c r="H18" s="3">
        <v>979456.6184</v>
      </c>
      <c r="I18" s="3">
        <v>1278512.7</v>
      </c>
      <c r="J18" s="3">
        <v>1747933.7</v>
      </c>
      <c r="K18" s="3">
        <v>1347641.5</v>
      </c>
      <c r="L18" s="3">
        <v>1783151.4</v>
      </c>
      <c r="M18" s="3">
        <v>3262257.8</v>
      </c>
      <c r="N18" s="3">
        <v>5173880.6</v>
      </c>
      <c r="O18" s="3">
        <v>5995686.8</v>
      </c>
      <c r="P18" s="3">
        <v>6497221</v>
      </c>
      <c r="Q18" s="3">
        <v>7378056.2</v>
      </c>
      <c r="R18" s="3">
        <v>7121309.9</v>
      </c>
      <c r="S18" s="3">
        <v>7761305.089</v>
      </c>
      <c r="T18" s="3">
        <v>8281363.3</v>
      </c>
      <c r="U18" s="3">
        <v>8249895.276</v>
      </c>
      <c r="V18" s="3">
        <v>9727000</v>
      </c>
      <c r="W18" s="3">
        <v>12710000</v>
      </c>
    </row>
    <row r="19" spans="1:23">
      <c r="A19" s="3" t="s">
        <v>17</v>
      </c>
      <c r="B19" s="3">
        <v>322286</v>
      </c>
      <c r="C19" s="3">
        <v>357713</v>
      </c>
      <c r="D19" s="3">
        <v>395314</v>
      </c>
      <c r="E19" s="3">
        <v>510930</v>
      </c>
      <c r="F19" s="3">
        <v>676580.9</v>
      </c>
      <c r="G19" s="3">
        <v>905475.1693</v>
      </c>
      <c r="H19" s="3">
        <v>1176219.3916</v>
      </c>
      <c r="I19" s="3">
        <v>1486895.4</v>
      </c>
      <c r="J19" s="3">
        <v>2070567</v>
      </c>
      <c r="K19" s="3">
        <v>1725101.5</v>
      </c>
      <c r="L19" s="3">
        <v>2593211</v>
      </c>
      <c r="M19" s="3">
        <v>3358693.4</v>
      </c>
      <c r="N19" s="3">
        <v>3196375.1</v>
      </c>
      <c r="O19" s="3">
        <v>3638007.6</v>
      </c>
      <c r="P19" s="3">
        <v>4303962</v>
      </c>
      <c r="Q19" s="3">
        <v>4555258</v>
      </c>
      <c r="R19" s="3">
        <v>3938877.3</v>
      </c>
      <c r="S19" s="3">
        <v>4630863.346</v>
      </c>
      <c r="T19" s="3">
        <v>5278154.7</v>
      </c>
      <c r="U19" s="3">
        <v>5716060.25</v>
      </c>
      <c r="V19" s="3">
        <v>6225000</v>
      </c>
      <c r="W19" s="3">
        <v>8314000</v>
      </c>
    </row>
    <row r="20" spans="1:23">
      <c r="A20" s="3" t="s">
        <v>18</v>
      </c>
      <c r="B20" s="3">
        <v>251222</v>
      </c>
      <c r="C20" s="3">
        <v>275779</v>
      </c>
      <c r="D20" s="3">
        <v>287584</v>
      </c>
      <c r="E20" s="3">
        <v>373236</v>
      </c>
      <c r="F20" s="3">
        <v>544351.5</v>
      </c>
      <c r="G20" s="3">
        <v>600018.9144</v>
      </c>
      <c r="H20" s="3">
        <v>735225.616</v>
      </c>
      <c r="I20" s="3">
        <v>968585.3</v>
      </c>
      <c r="J20" s="3">
        <v>1254719.4</v>
      </c>
      <c r="K20" s="3">
        <v>1014946.6</v>
      </c>
      <c r="L20" s="3">
        <v>1465639</v>
      </c>
      <c r="M20" s="3">
        <v>1894376.3</v>
      </c>
      <c r="N20" s="3">
        <v>2194873.2</v>
      </c>
      <c r="O20" s="3">
        <v>2517530.8</v>
      </c>
      <c r="P20" s="3">
        <v>3083160</v>
      </c>
      <c r="Q20" s="3">
        <v>2930180.1</v>
      </c>
      <c r="R20" s="3">
        <v>2624347</v>
      </c>
      <c r="S20" s="3">
        <v>3604434.124</v>
      </c>
      <c r="T20" s="3">
        <v>4647420.1</v>
      </c>
      <c r="U20" s="3">
        <v>6284983.507</v>
      </c>
      <c r="V20" s="3">
        <v>7068000</v>
      </c>
      <c r="W20" s="3">
        <v>9271000</v>
      </c>
    </row>
    <row r="21" spans="1:23">
      <c r="A21" s="3" t="s">
        <v>19</v>
      </c>
      <c r="B21" s="3">
        <v>17009888</v>
      </c>
      <c r="C21" s="3">
        <v>17649469</v>
      </c>
      <c r="D21" s="3">
        <v>22109631</v>
      </c>
      <c r="E21" s="3">
        <v>28352477</v>
      </c>
      <c r="F21" s="3">
        <v>35713062.2</v>
      </c>
      <c r="G21" s="3">
        <v>42796496.655</v>
      </c>
      <c r="H21" s="3">
        <v>52719909.5538</v>
      </c>
      <c r="I21" s="3">
        <v>63418595.4</v>
      </c>
      <c r="J21" s="3">
        <v>68496879.8</v>
      </c>
      <c r="K21" s="3">
        <v>61109404.9</v>
      </c>
      <c r="L21" s="3">
        <v>78489612.4</v>
      </c>
      <c r="M21" s="3">
        <v>91346733.1</v>
      </c>
      <c r="N21" s="3">
        <v>98402046</v>
      </c>
      <c r="O21" s="3">
        <v>109158143.7</v>
      </c>
      <c r="P21" s="3">
        <v>107658447</v>
      </c>
      <c r="Q21" s="3">
        <v>102249568.3</v>
      </c>
      <c r="R21" s="3">
        <v>95529800.7</v>
      </c>
      <c r="S21" s="3">
        <v>100647642.8</v>
      </c>
      <c r="T21" s="3">
        <v>108446457.3</v>
      </c>
      <c r="U21" s="3">
        <v>103662672.4</v>
      </c>
      <c r="V21" s="3">
        <v>102402000</v>
      </c>
      <c r="W21" s="3">
        <v>127955000</v>
      </c>
    </row>
    <row r="22" spans="1:23">
      <c r="A22" s="3" t="s">
        <v>20</v>
      </c>
      <c r="B22" s="3">
        <v>203379</v>
      </c>
      <c r="C22" s="3">
        <v>179699</v>
      </c>
      <c r="D22" s="3">
        <v>243049</v>
      </c>
      <c r="E22" s="3">
        <v>318675</v>
      </c>
      <c r="F22" s="3">
        <v>427722.1</v>
      </c>
      <c r="G22" s="3">
        <v>518150.3754</v>
      </c>
      <c r="H22" s="3">
        <v>666756.1614</v>
      </c>
      <c r="I22" s="3">
        <v>925899.7</v>
      </c>
      <c r="J22" s="3">
        <v>1323616.8</v>
      </c>
      <c r="K22" s="3">
        <v>1425472.6</v>
      </c>
      <c r="L22" s="3">
        <v>1773890.6</v>
      </c>
      <c r="M22" s="3">
        <v>2335596.6</v>
      </c>
      <c r="N22" s="3">
        <v>2948446</v>
      </c>
      <c r="O22" s="3">
        <v>3282749.9</v>
      </c>
      <c r="P22" s="3">
        <v>4054885</v>
      </c>
      <c r="Q22" s="3">
        <v>5109054.7</v>
      </c>
      <c r="R22" s="3">
        <v>4762743.1</v>
      </c>
      <c r="S22" s="3">
        <v>5721022.652</v>
      </c>
      <c r="T22" s="3">
        <v>6230226.6</v>
      </c>
      <c r="U22" s="3">
        <v>6822163.681</v>
      </c>
      <c r="V22" s="3">
        <v>7041000</v>
      </c>
      <c r="W22" s="3">
        <v>9170000</v>
      </c>
    </row>
    <row r="23" spans="1:23">
      <c r="A23" s="3" t="s">
        <v>21</v>
      </c>
      <c r="B23" s="3">
        <v>128786</v>
      </c>
      <c r="C23" s="3">
        <v>174705</v>
      </c>
      <c r="D23" s="3">
        <v>186680</v>
      </c>
      <c r="E23" s="3">
        <v>227492</v>
      </c>
      <c r="F23" s="3">
        <v>340169.4</v>
      </c>
      <c r="G23" s="3">
        <v>254233.7919</v>
      </c>
      <c r="H23" s="3">
        <v>284620.8141</v>
      </c>
      <c r="I23" s="3">
        <v>351441.1</v>
      </c>
      <c r="J23" s="3">
        <v>452851.7</v>
      </c>
      <c r="K23" s="3">
        <v>488163.3</v>
      </c>
      <c r="L23" s="3">
        <v>864857.7</v>
      </c>
      <c r="M23" s="3">
        <v>1275603.6</v>
      </c>
      <c r="N23" s="3">
        <v>1432209.6</v>
      </c>
      <c r="O23" s="3">
        <v>1498543.4</v>
      </c>
      <c r="P23" s="3">
        <v>1586266</v>
      </c>
      <c r="Q23" s="3">
        <v>1396696.5</v>
      </c>
      <c r="R23" s="3">
        <v>1134843</v>
      </c>
      <c r="S23" s="3">
        <v>1036813.599</v>
      </c>
      <c r="T23" s="3">
        <v>1273353</v>
      </c>
      <c r="U23" s="3">
        <v>1315274.777</v>
      </c>
      <c r="V23" s="3">
        <v>1359000</v>
      </c>
      <c r="W23" s="3">
        <v>2287000</v>
      </c>
    </row>
    <row r="24" spans="1:23">
      <c r="A24" s="3" t="s">
        <v>22</v>
      </c>
      <c r="B24" s="3">
        <v>178590</v>
      </c>
      <c r="C24" s="3">
        <v>183391</v>
      </c>
      <c r="D24" s="3">
        <v>179307</v>
      </c>
      <c r="E24" s="3">
        <v>259476</v>
      </c>
      <c r="F24" s="3">
        <v>385714.7</v>
      </c>
      <c r="G24" s="3">
        <v>429284.2153</v>
      </c>
      <c r="H24" s="3">
        <v>546967.9029</v>
      </c>
      <c r="I24" s="3">
        <v>743794.4</v>
      </c>
      <c r="J24" s="3">
        <v>952139.4</v>
      </c>
      <c r="K24" s="3">
        <v>771252.1</v>
      </c>
      <c r="L24" s="3">
        <v>1242707.4</v>
      </c>
      <c r="M24" s="3">
        <v>2920763.5</v>
      </c>
      <c r="N24" s="3">
        <v>5320358.2</v>
      </c>
      <c r="O24" s="3">
        <v>6869216.4</v>
      </c>
      <c r="P24" s="3">
        <v>9543158</v>
      </c>
      <c r="Q24" s="3">
        <v>7446684.5</v>
      </c>
      <c r="R24" s="3">
        <v>6275363.7</v>
      </c>
      <c r="S24" s="3">
        <v>6660391.774</v>
      </c>
      <c r="T24" s="3">
        <v>7901691.3</v>
      </c>
      <c r="U24" s="3">
        <v>8394958.457</v>
      </c>
      <c r="V24" s="3">
        <v>9418000</v>
      </c>
      <c r="W24" s="3">
        <v>12383000</v>
      </c>
    </row>
    <row r="25" spans="1:23">
      <c r="A25" s="3" t="s">
        <v>23</v>
      </c>
      <c r="B25" s="3">
        <v>254520</v>
      </c>
      <c r="C25" s="3">
        <v>309916</v>
      </c>
      <c r="D25" s="3">
        <v>446853</v>
      </c>
      <c r="E25" s="3">
        <v>563429</v>
      </c>
      <c r="F25" s="3">
        <v>686698.7</v>
      </c>
      <c r="G25" s="3">
        <v>790196.3806</v>
      </c>
      <c r="H25" s="3">
        <v>1102081.9335</v>
      </c>
      <c r="I25" s="3">
        <v>1437812.4</v>
      </c>
      <c r="J25" s="3">
        <v>2211364.7</v>
      </c>
      <c r="K25" s="3">
        <v>2416865.1</v>
      </c>
      <c r="L25" s="3">
        <v>3269386.4</v>
      </c>
      <c r="M25" s="3">
        <v>4772416.9</v>
      </c>
      <c r="N25" s="3">
        <v>5914359.8</v>
      </c>
      <c r="O25" s="3">
        <v>6457465.8</v>
      </c>
      <c r="P25" s="3">
        <v>7020297</v>
      </c>
      <c r="Q25" s="3">
        <v>5118856</v>
      </c>
      <c r="R25" s="3">
        <v>4930625.2</v>
      </c>
      <c r="S25" s="3">
        <v>6812148.416</v>
      </c>
      <c r="T25" s="3">
        <v>8992113.7</v>
      </c>
      <c r="U25" s="3">
        <v>9840066.178</v>
      </c>
      <c r="V25" s="3">
        <v>11690000</v>
      </c>
      <c r="W25" s="3">
        <v>14732000</v>
      </c>
    </row>
    <row r="26" spans="1:23">
      <c r="A26" s="3" t="s">
        <v>24</v>
      </c>
      <c r="B26" s="3">
        <v>65998</v>
      </c>
      <c r="C26" s="3">
        <v>64645</v>
      </c>
      <c r="D26" s="3">
        <v>69147</v>
      </c>
      <c r="E26" s="3">
        <v>98433</v>
      </c>
      <c r="F26" s="3">
        <v>151372.7</v>
      </c>
      <c r="G26" s="3">
        <v>140357.1971</v>
      </c>
      <c r="H26" s="3">
        <v>161771.2981</v>
      </c>
      <c r="I26" s="3">
        <v>227030</v>
      </c>
      <c r="J26" s="3">
        <v>336620.8</v>
      </c>
      <c r="K26" s="3">
        <v>230421.2</v>
      </c>
      <c r="L26" s="3">
        <v>314680.1</v>
      </c>
      <c r="M26" s="3">
        <v>488757.9</v>
      </c>
      <c r="N26" s="3">
        <v>663155.8</v>
      </c>
      <c r="O26" s="3">
        <v>829010.1</v>
      </c>
      <c r="P26" s="3">
        <v>1077133</v>
      </c>
      <c r="Q26" s="3">
        <v>1222141.8</v>
      </c>
      <c r="R26" s="3">
        <v>569961.7</v>
      </c>
      <c r="S26" s="3">
        <v>816011.0863</v>
      </c>
      <c r="T26" s="3">
        <v>760285.7</v>
      </c>
      <c r="U26" s="3">
        <v>656816.8811</v>
      </c>
      <c r="V26" s="3">
        <v>791000</v>
      </c>
      <c r="W26" s="3">
        <v>1013000</v>
      </c>
    </row>
    <row r="27" spans="1:23">
      <c r="A27" s="3" t="s">
        <v>25</v>
      </c>
      <c r="B27" s="3">
        <v>181276</v>
      </c>
      <c r="C27" s="3">
        <v>198878</v>
      </c>
      <c r="D27" s="3">
        <v>222676</v>
      </c>
      <c r="E27" s="3">
        <v>266913</v>
      </c>
      <c r="F27" s="3">
        <v>374116.9</v>
      </c>
      <c r="G27" s="3">
        <v>474344.0952</v>
      </c>
      <c r="H27" s="3">
        <v>622483.6479</v>
      </c>
      <c r="I27" s="3">
        <v>879356.7</v>
      </c>
      <c r="J27" s="3">
        <v>959691.6</v>
      </c>
      <c r="K27" s="3">
        <v>804759.5</v>
      </c>
      <c r="L27" s="3">
        <v>1343012</v>
      </c>
      <c r="M27" s="3">
        <v>1602877.3</v>
      </c>
      <c r="N27" s="3">
        <v>2101373.2</v>
      </c>
      <c r="O27" s="3">
        <v>2530355.9</v>
      </c>
      <c r="P27" s="3">
        <v>2960742</v>
      </c>
      <c r="Q27" s="3">
        <v>2449127.9</v>
      </c>
      <c r="R27" s="3">
        <v>1990236</v>
      </c>
      <c r="S27" s="3">
        <v>2350713.595</v>
      </c>
      <c r="T27" s="3">
        <v>2985796.5</v>
      </c>
      <c r="U27" s="3">
        <v>3369243.661</v>
      </c>
      <c r="V27" s="3">
        <v>3913000</v>
      </c>
      <c r="W27" s="3">
        <v>4866000</v>
      </c>
    </row>
    <row r="28" spans="1:23">
      <c r="A28" s="3" t="s">
        <v>26</v>
      </c>
      <c r="B28" s="3">
        <v>13031</v>
      </c>
      <c r="C28" s="3">
        <v>9291</v>
      </c>
      <c r="D28" s="3">
        <v>13037</v>
      </c>
      <c r="E28" s="3">
        <v>15986</v>
      </c>
      <c r="F28" s="3">
        <v>19989.2</v>
      </c>
      <c r="G28" s="3">
        <v>20546.839</v>
      </c>
      <c r="H28" s="3">
        <v>32837.657</v>
      </c>
      <c r="I28" s="3">
        <v>39346.4</v>
      </c>
      <c r="J28" s="3">
        <v>76582.9</v>
      </c>
      <c r="K28" s="3">
        <v>40209.8</v>
      </c>
      <c r="L28" s="3">
        <v>83606.7</v>
      </c>
      <c r="M28" s="3">
        <v>135836.9</v>
      </c>
      <c r="N28" s="3">
        <v>342414.3</v>
      </c>
      <c r="O28" s="3">
        <v>331940.9</v>
      </c>
      <c r="P28" s="3">
        <v>225495</v>
      </c>
      <c r="Q28" s="3">
        <v>91383.9</v>
      </c>
      <c r="R28" s="3">
        <v>78192.2</v>
      </c>
      <c r="S28" s="3">
        <v>86631.7177</v>
      </c>
      <c r="T28" s="3">
        <v>72317.8</v>
      </c>
      <c r="U28" s="3">
        <v>70286.3213</v>
      </c>
      <c r="V28" s="3">
        <v>31000</v>
      </c>
      <c r="W28" s="3">
        <v>62000</v>
      </c>
    </row>
    <row r="29" spans="1:23">
      <c r="A29" s="3" t="s">
        <v>27</v>
      </c>
      <c r="B29" s="3">
        <v>214008</v>
      </c>
      <c r="C29" s="3">
        <v>206200</v>
      </c>
      <c r="D29" s="3">
        <v>222403</v>
      </c>
      <c r="E29" s="3">
        <v>278262</v>
      </c>
      <c r="F29" s="3">
        <v>364238.3</v>
      </c>
      <c r="G29" s="3">
        <v>457686.809</v>
      </c>
      <c r="H29" s="3">
        <v>536028.8513</v>
      </c>
      <c r="I29" s="3">
        <v>688733.9</v>
      </c>
      <c r="J29" s="3">
        <v>832882.6</v>
      </c>
      <c r="K29" s="3">
        <v>840539.2</v>
      </c>
      <c r="L29" s="3">
        <v>1210168.1</v>
      </c>
      <c r="M29" s="3">
        <v>1464727</v>
      </c>
      <c r="N29" s="3">
        <v>1479903.2</v>
      </c>
      <c r="O29" s="3">
        <v>2012806.1</v>
      </c>
      <c r="P29" s="3">
        <v>2736449</v>
      </c>
      <c r="Q29" s="3">
        <v>3049850.4</v>
      </c>
      <c r="R29" s="3">
        <v>2994722.3</v>
      </c>
      <c r="S29" s="3">
        <v>4014242.377</v>
      </c>
      <c r="T29" s="3">
        <v>5330488.2</v>
      </c>
      <c r="U29" s="3">
        <v>5103313.289</v>
      </c>
      <c r="V29" s="3">
        <v>5460000</v>
      </c>
      <c r="W29" s="3">
        <v>7364000</v>
      </c>
    </row>
    <row r="30" spans="1:23">
      <c r="A30" s="3" t="s">
        <v>28</v>
      </c>
      <c r="B30" s="3">
        <v>56953</v>
      </c>
      <c r="C30" s="3">
        <v>77888</v>
      </c>
      <c r="D30" s="3">
        <v>87740</v>
      </c>
      <c r="E30" s="3">
        <v>132714</v>
      </c>
      <c r="F30" s="3">
        <v>176314.5</v>
      </c>
      <c r="G30" s="3">
        <v>263027.4208</v>
      </c>
      <c r="H30" s="3">
        <v>382493.1691</v>
      </c>
      <c r="I30" s="3">
        <v>552367</v>
      </c>
      <c r="J30" s="3">
        <v>609543.3</v>
      </c>
      <c r="K30" s="3">
        <v>386555.4</v>
      </c>
      <c r="L30" s="3">
        <v>740295.3</v>
      </c>
      <c r="M30" s="3">
        <v>872857.9</v>
      </c>
      <c r="N30" s="3">
        <v>890075.2</v>
      </c>
      <c r="O30" s="3">
        <v>1023610.7</v>
      </c>
      <c r="P30" s="3">
        <v>864062</v>
      </c>
      <c r="Q30" s="3">
        <v>795201.6</v>
      </c>
      <c r="R30" s="3">
        <v>683298</v>
      </c>
      <c r="S30" s="3">
        <v>505887.1587</v>
      </c>
      <c r="T30" s="3">
        <v>601302.7</v>
      </c>
      <c r="U30" s="3">
        <v>552008.7691</v>
      </c>
      <c r="V30" s="3">
        <v>553000</v>
      </c>
      <c r="W30" s="3">
        <v>759000</v>
      </c>
    </row>
    <row r="31" spans="1:23">
      <c r="A31" s="3" t="s">
        <v>29</v>
      </c>
      <c r="B31" s="3">
        <v>15973</v>
      </c>
      <c r="C31" s="3">
        <v>20490</v>
      </c>
      <c r="D31" s="3">
        <v>19664</v>
      </c>
      <c r="E31" s="3">
        <v>33914</v>
      </c>
      <c r="F31" s="3">
        <v>57551.5</v>
      </c>
      <c r="G31" s="3">
        <v>41330.6953</v>
      </c>
      <c r="H31" s="3">
        <v>65172.4082</v>
      </c>
      <c r="I31" s="3">
        <v>61207.3</v>
      </c>
      <c r="J31" s="3">
        <v>68882.3</v>
      </c>
      <c r="K31" s="3">
        <v>58678.5</v>
      </c>
      <c r="L31" s="3">
        <v>78896.1</v>
      </c>
      <c r="M31" s="3">
        <v>92381.8</v>
      </c>
      <c r="N31" s="3">
        <v>115747</v>
      </c>
      <c r="O31" s="3">
        <v>140274.3</v>
      </c>
      <c r="P31" s="3">
        <v>171789</v>
      </c>
      <c r="Q31" s="3">
        <v>193447.2</v>
      </c>
      <c r="R31" s="3">
        <v>152920.4</v>
      </c>
      <c r="S31" s="3">
        <v>65532.3095</v>
      </c>
      <c r="T31" s="3">
        <v>72717.5</v>
      </c>
      <c r="U31" s="3">
        <v>54481.5169</v>
      </c>
      <c r="V31" s="3">
        <v>33000</v>
      </c>
      <c r="W31" s="3">
        <v>48000</v>
      </c>
    </row>
    <row r="32" spans="1:23">
      <c r="A32" s="3" t="s">
        <v>30</v>
      </c>
      <c r="B32" s="3">
        <v>44292</v>
      </c>
      <c r="C32" s="3">
        <v>53277</v>
      </c>
      <c r="D32" s="3">
        <v>44291</v>
      </c>
      <c r="E32" s="3">
        <v>65323</v>
      </c>
      <c r="F32" s="3">
        <v>90820.9</v>
      </c>
      <c r="G32" s="3">
        <v>96657.4213</v>
      </c>
      <c r="H32" s="3">
        <v>143712.6931</v>
      </c>
      <c r="I32" s="3">
        <v>158151.5</v>
      </c>
      <c r="J32" s="3">
        <v>187940.4</v>
      </c>
      <c r="K32" s="3">
        <v>120247.9</v>
      </c>
      <c r="L32" s="3">
        <v>195998.9</v>
      </c>
      <c r="M32" s="3">
        <v>228574.7</v>
      </c>
      <c r="N32" s="3">
        <v>221670.6</v>
      </c>
      <c r="O32" s="3">
        <v>321768.6</v>
      </c>
      <c r="P32" s="3">
        <v>543521</v>
      </c>
      <c r="Q32" s="3">
        <v>373925.5</v>
      </c>
      <c r="R32" s="3">
        <v>325248.9</v>
      </c>
      <c r="S32" s="3">
        <v>503646.1421</v>
      </c>
      <c r="T32" s="3">
        <v>377656.4</v>
      </c>
      <c r="U32" s="3">
        <v>348961.0798</v>
      </c>
      <c r="V32" s="3">
        <v>178000</v>
      </c>
      <c r="W32" s="3">
        <v>332000</v>
      </c>
    </row>
    <row r="33" spans="1:23">
      <c r="A33" s="3" t="s">
        <v>31</v>
      </c>
      <c r="B33" s="3">
        <v>226404</v>
      </c>
      <c r="C33" s="3">
        <v>177148</v>
      </c>
      <c r="D33" s="3">
        <v>269170</v>
      </c>
      <c r="E33" s="3">
        <v>476986</v>
      </c>
      <c r="F33" s="3">
        <v>563451.7</v>
      </c>
      <c r="G33" s="3">
        <v>794048.6754</v>
      </c>
      <c r="H33" s="3">
        <v>910326.8399</v>
      </c>
      <c r="I33" s="3">
        <v>1371582.8</v>
      </c>
      <c r="J33" s="3">
        <v>2221736</v>
      </c>
      <c r="K33" s="3">
        <v>1394783.1</v>
      </c>
      <c r="L33" s="3">
        <v>1713011</v>
      </c>
      <c r="M33" s="3">
        <v>2281967.2</v>
      </c>
      <c r="N33" s="3">
        <v>2517005.9</v>
      </c>
      <c r="O33" s="3">
        <v>2756139.1</v>
      </c>
      <c r="P33" s="3">
        <v>2767232</v>
      </c>
      <c r="Q33" s="3">
        <v>1966939.7</v>
      </c>
      <c r="R33" s="3">
        <v>1763774.4</v>
      </c>
      <c r="S33" s="3">
        <v>2066072.828</v>
      </c>
      <c r="T33" s="3">
        <v>1999974.7</v>
      </c>
      <c r="U33" s="3">
        <v>2370734.83</v>
      </c>
      <c r="V33" s="3">
        <v>2137000</v>
      </c>
      <c r="W33" s="3">
        <v>2430000</v>
      </c>
    </row>
    <row r="37" spans="1:1">
      <c r="A37" s="4" t="s">
        <v>32</v>
      </c>
    </row>
    <row r="38" spans="2:23">
      <c r="B38" s="3">
        <v>2000</v>
      </c>
      <c r="C38" s="3">
        <v>2001</v>
      </c>
      <c r="D38" s="3">
        <v>2002</v>
      </c>
      <c r="E38" s="3">
        <v>2003</v>
      </c>
      <c r="F38" s="3">
        <v>2004</v>
      </c>
      <c r="G38" s="3">
        <v>2005</v>
      </c>
      <c r="H38" s="3">
        <v>2006</v>
      </c>
      <c r="I38" s="3">
        <v>2007</v>
      </c>
      <c r="J38" s="3">
        <v>2008</v>
      </c>
      <c r="K38" s="3">
        <v>2009</v>
      </c>
      <c r="L38" s="3">
        <v>2010</v>
      </c>
      <c r="M38" s="3">
        <v>2011</v>
      </c>
      <c r="N38" s="3">
        <v>2012</v>
      </c>
      <c r="O38" s="3">
        <v>2013</v>
      </c>
      <c r="P38" s="3">
        <v>2014</v>
      </c>
      <c r="Q38" s="3">
        <v>2015</v>
      </c>
      <c r="R38" s="3">
        <v>2016</v>
      </c>
      <c r="S38" s="3">
        <v>2017</v>
      </c>
      <c r="T38" s="3">
        <v>2018</v>
      </c>
      <c r="U38" s="3">
        <v>2019</v>
      </c>
      <c r="V38" s="3">
        <v>2020</v>
      </c>
      <c r="W38" s="3">
        <v>2021</v>
      </c>
    </row>
    <row r="39" spans="1:23">
      <c r="A39" s="3" t="s">
        <v>1</v>
      </c>
      <c r="B39" s="3">
        <f>B3*8.2784</f>
        <v>41078985.4176</v>
      </c>
      <c r="C39" s="3">
        <f t="shared" ref="C39:C69" si="0">C3*8.277</f>
        <v>42660742.287</v>
      </c>
      <c r="D39" s="3">
        <f t="shared" ref="D39:D69" si="1">D3*8.277</f>
        <v>43458628.533</v>
      </c>
      <c r="E39" s="3">
        <f t="shared" ref="E39:E69" si="2">E3*8.277</f>
        <v>56697590.709</v>
      </c>
      <c r="F39" s="3">
        <f t="shared" ref="F39:F69" si="3">F3*8.2768</f>
        <v>78278436.068</v>
      </c>
      <c r="G39" s="3">
        <f t="shared" ref="G39:G69" si="4">G3*8.1917</f>
        <v>102811098.388426</v>
      </c>
      <c r="H39" s="3">
        <f t="shared" ref="H39:H69" si="5">H3*7.9718</f>
        <v>125983638.883438</v>
      </c>
      <c r="I39" s="3">
        <f t="shared" ref="I39:I69" si="6">I3*7.604</f>
        <v>146757018.2644</v>
      </c>
      <c r="J39" s="3">
        <f t="shared" ref="J39:J69" si="7">J3*6.9451</f>
        <v>188693435.28449</v>
      </c>
      <c r="K39" s="3">
        <f t="shared" ref="K39:K69" si="8">K3*6.831</f>
        <v>146684148.5043</v>
      </c>
      <c r="L39" s="3">
        <f t="shared" ref="L39:L69" si="9">L3*6.7695</f>
        <v>204250401.9186</v>
      </c>
      <c r="M39" s="3">
        <f t="shared" ref="M39:M69" si="10">M3*6.4588</f>
        <v>251606414.42476</v>
      </c>
      <c r="N39" s="3">
        <f t="shared" ref="N39:N69" si="11">N3*6.3125</f>
        <v>257617745.11875</v>
      </c>
      <c r="O39" s="3">
        <f t="shared" ref="O39:O69" si="12">O3*6.1932</f>
        <v>265685686.28784</v>
      </c>
      <c r="P39" s="3">
        <f t="shared" ref="P39:P69" si="13">P3*6.1428</f>
        <v>255244759.4652</v>
      </c>
      <c r="Q39" s="3">
        <f t="shared" ref="Q39:Q69" si="14">Q3*6.2284</f>
        <v>198960364.6188</v>
      </c>
      <c r="R39" s="3">
        <f t="shared" ref="R39:R69" si="15">R3*6.6423</f>
        <v>187544649.7008</v>
      </c>
      <c r="S39" s="3">
        <f t="shared" ref="S39:S69" si="16">S3*6.7518</f>
        <v>218568732.629346</v>
      </c>
      <c r="T39" s="3">
        <f t="shared" ref="T39:T69" si="17">T3*6.6174</f>
        <v>272959768.09212</v>
      </c>
      <c r="U39" s="3">
        <f t="shared" ref="U39:U69" si="18">U3*6.8985</f>
        <v>287292690.3672</v>
      </c>
      <c r="V39" s="3">
        <f t="shared" ref="V39:V69" si="19">V3*6.8976</f>
        <v>232090444.8</v>
      </c>
      <c r="W39" s="3">
        <f t="shared" ref="W39:W69" si="20">W3*6.4515</f>
        <v>303878553</v>
      </c>
    </row>
    <row r="40" spans="1:23">
      <c r="A40" s="3" t="s">
        <v>2</v>
      </c>
      <c r="B40" s="3">
        <f t="shared" ref="B39:B69" si="21">B4*8.2784</f>
        <v>14200767.36</v>
      </c>
      <c r="C40" s="3">
        <f t="shared" si="0"/>
        <v>15041038.893</v>
      </c>
      <c r="D40" s="3">
        <f t="shared" si="1"/>
        <v>18880995.78</v>
      </c>
      <c r="E40" s="3">
        <f t="shared" si="2"/>
        <v>24286737.588</v>
      </c>
      <c r="F40" s="3">
        <f t="shared" si="3"/>
        <v>34786236.61408</v>
      </c>
      <c r="G40" s="3">
        <f t="shared" si="4"/>
        <v>43642759.9127749</v>
      </c>
      <c r="H40" s="3">
        <f t="shared" si="5"/>
        <v>51387769.1665753</v>
      </c>
      <c r="I40" s="3">
        <f t="shared" si="6"/>
        <v>54330376.9732</v>
      </c>
      <c r="J40" s="3">
        <f t="shared" si="7"/>
        <v>55839184.61036</v>
      </c>
      <c r="K40" s="3">
        <f t="shared" si="8"/>
        <v>43603115.9454</v>
      </c>
      <c r="L40" s="3">
        <f t="shared" si="9"/>
        <v>55577628.8475</v>
      </c>
      <c r="M40" s="3">
        <f t="shared" si="10"/>
        <v>66768597.4502</v>
      </c>
      <c r="N40" s="3">
        <f t="shared" si="11"/>
        <v>72994134.2</v>
      </c>
      <c r="O40" s="3">
        <f t="shared" si="12"/>
        <v>79583727.34416</v>
      </c>
      <c r="P40" s="3">
        <f t="shared" si="13"/>
        <v>82243541.2224</v>
      </c>
      <c r="Q40" s="3">
        <f t="shared" si="14"/>
        <v>71179901.02052</v>
      </c>
      <c r="R40" s="3">
        <f t="shared" si="15"/>
        <v>68187159.67581</v>
      </c>
      <c r="S40" s="3">
        <f t="shared" si="16"/>
        <v>76257691.017948</v>
      </c>
      <c r="T40" s="3">
        <f t="shared" si="17"/>
        <v>81101061.74634</v>
      </c>
      <c r="U40" s="3">
        <f t="shared" si="18"/>
        <v>73569516.00138</v>
      </c>
      <c r="V40" s="3">
        <f t="shared" si="19"/>
        <v>73335283.2</v>
      </c>
      <c r="W40" s="3">
        <f t="shared" si="20"/>
        <v>85527535.5</v>
      </c>
    </row>
    <row r="41" spans="1:23">
      <c r="A41" s="3" t="s">
        <v>3</v>
      </c>
      <c r="B41" s="3">
        <f t="shared" si="21"/>
        <v>4336739.1808</v>
      </c>
      <c r="C41" s="3">
        <f t="shared" si="0"/>
        <v>4748771.487</v>
      </c>
      <c r="D41" s="3">
        <f t="shared" si="1"/>
        <v>5516827.425</v>
      </c>
      <c r="E41" s="3">
        <f t="shared" si="2"/>
        <v>7431297.525</v>
      </c>
      <c r="F41" s="3">
        <f t="shared" si="3"/>
        <v>11195076.35568</v>
      </c>
      <c r="G41" s="3">
        <f t="shared" si="4"/>
        <v>13164351.3348786</v>
      </c>
      <c r="H41" s="3">
        <f t="shared" si="5"/>
        <v>14772444.7986984</v>
      </c>
      <c r="I41" s="3">
        <f t="shared" si="6"/>
        <v>19408000.964</v>
      </c>
      <c r="J41" s="3">
        <f t="shared" si="7"/>
        <v>26683444.37383</v>
      </c>
      <c r="K41" s="3">
        <f t="shared" si="8"/>
        <v>20238375.8412</v>
      </c>
      <c r="L41" s="3">
        <f t="shared" si="9"/>
        <v>28472767.4715</v>
      </c>
      <c r="M41" s="3">
        <f t="shared" si="10"/>
        <v>34619707.3098</v>
      </c>
      <c r="N41" s="3">
        <f t="shared" si="11"/>
        <v>31917928.46875</v>
      </c>
      <c r="O41" s="3">
        <f t="shared" si="12"/>
        <v>34007834.15172</v>
      </c>
      <c r="P41" s="3">
        <f t="shared" si="13"/>
        <v>36781464.7008</v>
      </c>
      <c r="Q41" s="3">
        <f t="shared" si="14"/>
        <v>32084822.80432</v>
      </c>
      <c r="R41" s="3">
        <f t="shared" si="15"/>
        <v>31003187.6574</v>
      </c>
      <c r="S41" s="3">
        <f t="shared" si="16"/>
        <v>33630738.8371416</v>
      </c>
      <c r="T41" s="3">
        <f t="shared" si="17"/>
        <v>35668363.69902</v>
      </c>
      <c r="U41" s="3">
        <f t="shared" si="18"/>
        <v>40041158.211873</v>
      </c>
      <c r="V41" s="3">
        <f t="shared" si="19"/>
        <v>44468827.2</v>
      </c>
      <c r="W41" s="3">
        <f t="shared" si="20"/>
        <v>54070021.5</v>
      </c>
    </row>
    <row r="42" spans="1:23">
      <c r="A42" s="3" t="s">
        <v>4</v>
      </c>
      <c r="B42" s="3">
        <f t="shared" si="21"/>
        <v>1460624.3392</v>
      </c>
      <c r="C42" s="3">
        <f t="shared" si="0"/>
        <v>1606549.146</v>
      </c>
      <c r="D42" s="3">
        <f t="shared" si="1"/>
        <v>1913261.658</v>
      </c>
      <c r="E42" s="3">
        <f t="shared" si="2"/>
        <v>2557700.601</v>
      </c>
      <c r="F42" s="3">
        <f t="shared" si="3"/>
        <v>4454976.84016</v>
      </c>
      <c r="G42" s="3">
        <f t="shared" si="4"/>
        <v>4542834.12689051</v>
      </c>
      <c r="H42" s="3">
        <f t="shared" si="5"/>
        <v>5282990.77603692</v>
      </c>
      <c r="I42" s="3">
        <f t="shared" si="6"/>
        <v>8805038.8732</v>
      </c>
      <c r="J42" s="3">
        <f t="shared" si="7"/>
        <v>9997511.03707</v>
      </c>
      <c r="K42" s="3">
        <f t="shared" si="8"/>
        <v>5853505.7592</v>
      </c>
      <c r="L42" s="3">
        <f t="shared" si="9"/>
        <v>8513475.51375</v>
      </c>
      <c r="M42" s="3">
        <f t="shared" si="10"/>
        <v>9522245.00928</v>
      </c>
      <c r="N42" s="3">
        <f t="shared" si="11"/>
        <v>9495962.55625</v>
      </c>
      <c r="O42" s="3">
        <f t="shared" si="12"/>
        <v>9779669.11428</v>
      </c>
      <c r="P42" s="3">
        <f t="shared" si="13"/>
        <v>9971490.5268</v>
      </c>
      <c r="Q42" s="3">
        <f t="shared" si="14"/>
        <v>9144110.2346</v>
      </c>
      <c r="R42" s="3">
        <f t="shared" si="15"/>
        <v>11067009.02853</v>
      </c>
      <c r="S42" s="3">
        <f t="shared" si="16"/>
        <v>11594358.0738018</v>
      </c>
      <c r="T42" s="3">
        <f t="shared" si="17"/>
        <v>13739292.04728</v>
      </c>
      <c r="U42" s="3">
        <f t="shared" si="18"/>
        <v>14474174.2752915</v>
      </c>
      <c r="V42" s="3">
        <f t="shared" si="19"/>
        <v>15064358.4</v>
      </c>
      <c r="W42" s="3">
        <f t="shared" si="20"/>
        <v>22264126.5</v>
      </c>
    </row>
    <row r="43" spans="1:23">
      <c r="A43" s="3" t="s">
        <v>5</v>
      </c>
      <c r="B43" s="3">
        <f t="shared" si="21"/>
        <v>2170637.872</v>
      </c>
      <c r="C43" s="3">
        <f t="shared" si="0"/>
        <v>1684121.19</v>
      </c>
      <c r="D43" s="3">
        <f t="shared" si="1"/>
        <v>2014638.354</v>
      </c>
      <c r="E43" s="3">
        <f t="shared" si="2"/>
        <v>2341579.854</v>
      </c>
      <c r="F43" s="3">
        <f t="shared" si="3"/>
        <v>3080381.62208</v>
      </c>
      <c r="G43" s="3">
        <f t="shared" si="4"/>
        <v>3994480.79421754</v>
      </c>
      <c r="H43" s="3">
        <f t="shared" si="5"/>
        <v>4751846.55376594</v>
      </c>
      <c r="I43" s="3">
        <f t="shared" si="6"/>
        <v>5882366.954</v>
      </c>
      <c r="J43" s="3">
        <f t="shared" si="7"/>
        <v>6193975.62833</v>
      </c>
      <c r="K43" s="3">
        <f t="shared" si="8"/>
        <v>4627364.4846</v>
      </c>
      <c r="L43" s="3">
        <f t="shared" si="9"/>
        <v>5909598.16995</v>
      </c>
      <c r="M43" s="3">
        <f t="shared" si="10"/>
        <v>7705932.27552</v>
      </c>
      <c r="N43" s="3">
        <f t="shared" si="11"/>
        <v>7107232.3875</v>
      </c>
      <c r="O43" s="3">
        <f t="shared" si="12"/>
        <v>7428478.33104</v>
      </c>
      <c r="P43" s="3">
        <f t="shared" si="13"/>
        <v>8941656.2496</v>
      </c>
      <c r="Q43" s="3">
        <f t="shared" si="14"/>
        <v>7929470.08884</v>
      </c>
      <c r="R43" s="3">
        <f t="shared" si="15"/>
        <v>7731837.13323</v>
      </c>
      <c r="S43" s="3">
        <f t="shared" si="16"/>
        <v>9382775.3171262</v>
      </c>
      <c r="T43" s="3">
        <f t="shared" si="17"/>
        <v>10382877.28458</v>
      </c>
      <c r="U43" s="3">
        <f t="shared" si="18"/>
        <v>10995841.516905</v>
      </c>
      <c r="V43" s="3">
        <f t="shared" si="19"/>
        <v>10498147.2</v>
      </c>
      <c r="W43" s="3">
        <f t="shared" si="20"/>
        <v>12335268</v>
      </c>
    </row>
    <row r="44" spans="1:23">
      <c r="A44" s="3" t="s">
        <v>6</v>
      </c>
      <c r="B44" s="3">
        <f t="shared" si="21"/>
        <v>15755020.4032</v>
      </c>
      <c r="C44" s="3">
        <f t="shared" si="0"/>
        <v>16394378.055</v>
      </c>
      <c r="D44" s="3">
        <f t="shared" si="1"/>
        <v>17993908.305</v>
      </c>
      <c r="E44" s="3">
        <f t="shared" si="2"/>
        <v>21941640.009</v>
      </c>
      <c r="F44" s="3">
        <f t="shared" si="3"/>
        <v>28481182.26016</v>
      </c>
      <c r="G44" s="3">
        <f t="shared" si="4"/>
        <v>33596836.405553</v>
      </c>
      <c r="H44" s="3">
        <f t="shared" si="5"/>
        <v>38575731.9098323</v>
      </c>
      <c r="I44" s="3">
        <f t="shared" si="6"/>
        <v>45224291.938</v>
      </c>
      <c r="J44" s="3">
        <f t="shared" si="7"/>
        <v>50306032.46899</v>
      </c>
      <c r="K44" s="3">
        <f t="shared" si="8"/>
        <v>42990473.6118</v>
      </c>
      <c r="L44" s="3">
        <f t="shared" si="9"/>
        <v>54638088.5886</v>
      </c>
      <c r="M44" s="3">
        <f t="shared" si="10"/>
        <v>62027635.44388</v>
      </c>
      <c r="N44" s="3">
        <f t="shared" si="11"/>
        <v>65706810.60625</v>
      </c>
      <c r="O44" s="3">
        <f t="shared" si="12"/>
        <v>70898632.01148</v>
      </c>
      <c r="P44" s="3">
        <f t="shared" si="13"/>
        <v>70026851.1528</v>
      </c>
      <c r="Q44" s="3">
        <f t="shared" si="14"/>
        <v>59759707.335</v>
      </c>
      <c r="R44" s="3">
        <f t="shared" si="15"/>
        <v>57493686.36585</v>
      </c>
      <c r="S44" s="3">
        <f t="shared" si="16"/>
        <v>67145118.6519828</v>
      </c>
      <c r="T44" s="3">
        <f t="shared" si="17"/>
        <v>75836155.73664</v>
      </c>
      <c r="U44" s="3">
        <f t="shared" si="18"/>
        <v>72655028.283285</v>
      </c>
      <c r="V44" s="3">
        <f t="shared" si="19"/>
        <v>65409940.8</v>
      </c>
      <c r="W44" s="3">
        <f t="shared" si="20"/>
        <v>77082522</v>
      </c>
    </row>
    <row r="45" spans="1:23">
      <c r="A45" s="3" t="s">
        <v>7</v>
      </c>
      <c r="B45" s="3">
        <f t="shared" si="21"/>
        <v>2127896.4928</v>
      </c>
      <c r="C45" s="3">
        <f t="shared" si="0"/>
        <v>2654309.745</v>
      </c>
      <c r="D45" s="3">
        <f t="shared" si="1"/>
        <v>3064542.696</v>
      </c>
      <c r="E45" s="3">
        <f t="shared" si="2"/>
        <v>5089038.957</v>
      </c>
      <c r="F45" s="3">
        <f t="shared" si="3"/>
        <v>5620318.00064</v>
      </c>
      <c r="G45" s="3">
        <f t="shared" si="4"/>
        <v>5347314.91298609</v>
      </c>
      <c r="H45" s="3">
        <f t="shared" si="5"/>
        <v>6308912.6733335</v>
      </c>
      <c r="I45" s="3">
        <f t="shared" si="6"/>
        <v>7830599.9604</v>
      </c>
      <c r="J45" s="3">
        <f t="shared" si="7"/>
        <v>9259294.13375</v>
      </c>
      <c r="K45" s="3">
        <f t="shared" si="8"/>
        <v>8021238.2217</v>
      </c>
      <c r="L45" s="3">
        <f t="shared" si="9"/>
        <v>11403345.9549</v>
      </c>
      <c r="M45" s="3">
        <f t="shared" si="10"/>
        <v>14248713.4684</v>
      </c>
      <c r="N45" s="3">
        <f t="shared" si="11"/>
        <v>15505399.43125</v>
      </c>
      <c r="O45" s="3">
        <f t="shared" si="12"/>
        <v>15998110.1202</v>
      </c>
      <c r="P45" s="3">
        <f t="shared" si="13"/>
        <v>16205191.6812</v>
      </c>
      <c r="Q45" s="3">
        <f t="shared" si="14"/>
        <v>11757593.5876</v>
      </c>
      <c r="R45" s="3">
        <f t="shared" si="15"/>
        <v>12256960.46778</v>
      </c>
      <c r="S45" s="3">
        <f t="shared" si="16"/>
        <v>12515905.6518078</v>
      </c>
      <c r="T45" s="3">
        <f t="shared" si="17"/>
        <v>13684229.98536</v>
      </c>
      <c r="U45" s="3">
        <f t="shared" si="18"/>
        <v>13041008.9549145</v>
      </c>
      <c r="V45" s="3">
        <f t="shared" si="19"/>
        <v>12781252.8</v>
      </c>
      <c r="W45" s="3">
        <f t="shared" si="20"/>
        <v>14993286</v>
      </c>
    </row>
    <row r="46" spans="1:23">
      <c r="A46" s="3" t="s">
        <v>8</v>
      </c>
      <c r="B46" s="3">
        <f t="shared" si="21"/>
        <v>2472236.5408</v>
      </c>
      <c r="C46" s="3">
        <f t="shared" si="0"/>
        <v>2801152.002</v>
      </c>
      <c r="D46" s="3">
        <f t="shared" si="1"/>
        <v>3599791.455</v>
      </c>
      <c r="E46" s="3">
        <f t="shared" si="2"/>
        <v>4411144.38</v>
      </c>
      <c r="F46" s="3">
        <f t="shared" si="3"/>
        <v>5619115.3816</v>
      </c>
      <c r="G46" s="3">
        <f t="shared" si="4"/>
        <v>7836194.31300068</v>
      </c>
      <c r="H46" s="3">
        <f t="shared" si="5"/>
        <v>10248981.9102637</v>
      </c>
      <c r="I46" s="3">
        <f t="shared" si="6"/>
        <v>13152329.3172</v>
      </c>
      <c r="J46" s="3">
        <f t="shared" si="7"/>
        <v>16064428.14443</v>
      </c>
      <c r="K46" s="3">
        <f t="shared" si="8"/>
        <v>11086380.3303</v>
      </c>
      <c r="L46" s="3">
        <f t="shared" si="9"/>
        <v>17272660.18425</v>
      </c>
      <c r="M46" s="3">
        <f t="shared" si="10"/>
        <v>24881025.329</v>
      </c>
      <c r="N46" s="3">
        <f t="shared" si="11"/>
        <v>23728871.19375</v>
      </c>
      <c r="O46" s="3">
        <f t="shared" si="12"/>
        <v>24078600.49608</v>
      </c>
      <c r="P46" s="3">
        <f t="shared" si="13"/>
        <v>23896063.2804</v>
      </c>
      <c r="Q46" s="3">
        <f t="shared" si="14"/>
        <v>13087135.25656</v>
      </c>
      <c r="R46" s="3">
        <f t="shared" si="15"/>
        <v>10985818.20294</v>
      </c>
      <c r="S46" s="3">
        <f t="shared" si="16"/>
        <v>12700447.1997678</v>
      </c>
      <c r="T46" s="3">
        <f t="shared" si="17"/>
        <v>17494657.94466</v>
      </c>
      <c r="U46" s="3">
        <f t="shared" si="18"/>
        <v>18700898.7325545</v>
      </c>
      <c r="V46" s="3">
        <f t="shared" si="19"/>
        <v>15333364.8</v>
      </c>
      <c r="W46" s="3">
        <f t="shared" si="20"/>
        <v>19922232</v>
      </c>
    </row>
    <row r="47" spans="1:23">
      <c r="A47" s="3" t="s">
        <v>9</v>
      </c>
      <c r="B47" s="3">
        <f t="shared" si="21"/>
        <v>45289487.2768</v>
      </c>
      <c r="C47" s="3">
        <f t="shared" si="0"/>
        <v>50401260.255</v>
      </c>
      <c r="D47" s="3">
        <f t="shared" si="1"/>
        <v>60113458.947</v>
      </c>
      <c r="E47" s="3">
        <f t="shared" si="2"/>
        <v>92983445.535</v>
      </c>
      <c r="F47" s="3">
        <f t="shared" si="3"/>
        <v>132437010.5856</v>
      </c>
      <c r="G47" s="3">
        <f t="shared" si="4"/>
        <v>152641465.585543</v>
      </c>
      <c r="H47" s="3">
        <f t="shared" si="5"/>
        <v>181377738.461255</v>
      </c>
      <c r="I47" s="3">
        <f t="shared" si="6"/>
        <v>215082088.8312</v>
      </c>
      <c r="J47" s="3">
        <f t="shared" si="7"/>
        <v>223670633.3481</v>
      </c>
      <c r="K47" s="3">
        <f t="shared" si="8"/>
        <v>189706167.6741</v>
      </c>
      <c r="L47" s="3">
        <f t="shared" si="9"/>
        <v>249761143.8714</v>
      </c>
      <c r="M47" s="3">
        <f t="shared" si="10"/>
        <v>282603899.4562</v>
      </c>
      <c r="N47" s="3">
        <f t="shared" si="11"/>
        <v>275595514.08125</v>
      </c>
      <c r="O47" s="3">
        <f t="shared" si="12"/>
        <v>273286231.53312</v>
      </c>
      <c r="P47" s="3">
        <f t="shared" si="13"/>
        <v>286500093.7152</v>
      </c>
      <c r="Q47" s="3">
        <f t="shared" si="14"/>
        <v>279805091.91332</v>
      </c>
      <c r="R47" s="3">
        <f t="shared" si="15"/>
        <v>288121845.50793</v>
      </c>
      <c r="S47" s="3">
        <f t="shared" si="16"/>
        <v>321468595.885008</v>
      </c>
      <c r="T47" s="3">
        <f t="shared" si="17"/>
        <v>341245884.678</v>
      </c>
      <c r="U47" s="3">
        <f t="shared" si="18"/>
        <v>340720382.04813</v>
      </c>
      <c r="V47" s="3">
        <f t="shared" si="19"/>
        <v>347521780.8</v>
      </c>
      <c r="W47" s="3">
        <f t="shared" si="20"/>
        <v>405541290</v>
      </c>
    </row>
    <row r="48" spans="1:23">
      <c r="A48" s="3" t="s">
        <v>10</v>
      </c>
      <c r="B48" s="3">
        <f t="shared" si="21"/>
        <v>37779604.2624</v>
      </c>
      <c r="C48" s="3">
        <f t="shared" si="0"/>
        <v>42503164.761</v>
      </c>
      <c r="D48" s="3">
        <f t="shared" si="1"/>
        <v>58177824.558</v>
      </c>
      <c r="E48" s="3">
        <f t="shared" si="2"/>
        <v>94041121.98</v>
      </c>
      <c r="F48" s="3">
        <f t="shared" si="3"/>
        <v>141408306.11376</v>
      </c>
      <c r="G48" s="3">
        <f t="shared" si="4"/>
        <v>186707489.245718</v>
      </c>
      <c r="H48" s="3">
        <f t="shared" si="5"/>
        <v>226381887.844625</v>
      </c>
      <c r="I48" s="3">
        <f t="shared" si="6"/>
        <v>265738346.0744</v>
      </c>
      <c r="J48" s="3">
        <f t="shared" si="7"/>
        <v>272436778.1043</v>
      </c>
      <c r="K48" s="3">
        <f t="shared" si="8"/>
        <v>231393091.1193</v>
      </c>
      <c r="L48" s="3">
        <f t="shared" si="9"/>
        <v>315322605.29505</v>
      </c>
      <c r="M48" s="3">
        <f t="shared" si="10"/>
        <v>348504507.81672</v>
      </c>
      <c r="N48" s="3">
        <f t="shared" si="11"/>
        <v>345900689.93125</v>
      </c>
      <c r="O48" s="3">
        <f t="shared" si="12"/>
        <v>341122861.8564</v>
      </c>
      <c r="P48" s="3">
        <f t="shared" si="13"/>
        <v>346179385.9824</v>
      </c>
      <c r="Q48" s="3">
        <f t="shared" si="14"/>
        <v>339796868.80948</v>
      </c>
      <c r="R48" s="3">
        <f t="shared" si="15"/>
        <v>338289951.75738</v>
      </c>
      <c r="S48" s="3">
        <f t="shared" si="16"/>
        <v>399112002.23103</v>
      </c>
      <c r="T48" s="3">
        <f t="shared" si="17"/>
        <v>439338275.66064</v>
      </c>
      <c r="U48" s="3">
        <f t="shared" si="18"/>
        <v>434271567.414825</v>
      </c>
      <c r="V48" s="3">
        <f t="shared" si="19"/>
        <v>443398420.8</v>
      </c>
      <c r="W48" s="3">
        <f t="shared" si="20"/>
        <v>520552180.5</v>
      </c>
    </row>
    <row r="49" spans="1:23">
      <c r="A49" s="3" t="s">
        <v>11</v>
      </c>
      <c r="B49" s="3">
        <f t="shared" si="21"/>
        <v>23040956.1408</v>
      </c>
      <c r="C49" s="3">
        <f t="shared" si="0"/>
        <v>27147409.497</v>
      </c>
      <c r="D49" s="3">
        <f t="shared" si="1"/>
        <v>34726782.552</v>
      </c>
      <c r="E49" s="3">
        <f t="shared" si="2"/>
        <v>50829727.437</v>
      </c>
      <c r="F49" s="3">
        <f t="shared" si="3"/>
        <v>70522376.73376</v>
      </c>
      <c r="G49" s="3">
        <f t="shared" si="4"/>
        <v>87970384.2360131</v>
      </c>
      <c r="H49" s="3">
        <f t="shared" si="5"/>
        <v>110920906.651704</v>
      </c>
      <c r="I49" s="3">
        <f t="shared" si="6"/>
        <v>134474738.6272</v>
      </c>
      <c r="J49" s="3">
        <f t="shared" si="7"/>
        <v>146634486.8223</v>
      </c>
      <c r="K49" s="3">
        <f t="shared" si="8"/>
        <v>128238952.5153</v>
      </c>
      <c r="L49" s="3">
        <f t="shared" si="9"/>
        <v>171630285.3792</v>
      </c>
      <c r="M49" s="3">
        <f t="shared" si="10"/>
        <v>199820910.8582</v>
      </c>
      <c r="N49" s="3">
        <f t="shared" si="11"/>
        <v>197203357.2375</v>
      </c>
      <c r="O49" s="3">
        <f t="shared" si="12"/>
        <v>207960660.7806</v>
      </c>
      <c r="P49" s="3">
        <f t="shared" si="13"/>
        <v>218093829.9156</v>
      </c>
      <c r="Q49" s="3">
        <f t="shared" si="14"/>
        <v>215990838.18584</v>
      </c>
      <c r="R49" s="3">
        <f t="shared" si="15"/>
        <v>223563816.03507</v>
      </c>
      <c r="S49" s="3">
        <f t="shared" si="16"/>
        <v>255147781.174308</v>
      </c>
      <c r="T49" s="3">
        <f t="shared" si="17"/>
        <v>286109971.91226</v>
      </c>
      <c r="U49" s="3">
        <f t="shared" si="18"/>
        <v>308517827.326695</v>
      </c>
      <c r="V49" s="3">
        <f t="shared" si="19"/>
        <v>336975350.4</v>
      </c>
      <c r="W49" s="3">
        <f t="shared" si="20"/>
        <v>413599213.5</v>
      </c>
    </row>
    <row r="50" spans="1:23">
      <c r="A50" s="3" t="s">
        <v>12</v>
      </c>
      <c r="B50" s="3">
        <f t="shared" si="21"/>
        <v>2770648.0256</v>
      </c>
      <c r="C50" s="3">
        <f t="shared" si="0"/>
        <v>2996249.169</v>
      </c>
      <c r="D50" s="3">
        <f t="shared" si="1"/>
        <v>3460588.869</v>
      </c>
      <c r="E50" s="3">
        <f t="shared" si="2"/>
        <v>4923002.337</v>
      </c>
      <c r="F50" s="3">
        <f t="shared" si="3"/>
        <v>5968859.8424</v>
      </c>
      <c r="G50" s="3">
        <f t="shared" si="4"/>
        <v>7470329.43822484</v>
      </c>
      <c r="H50" s="3">
        <f t="shared" si="5"/>
        <v>9761577.72534116</v>
      </c>
      <c r="I50" s="3">
        <f t="shared" si="6"/>
        <v>12114910.2744</v>
      </c>
      <c r="J50" s="3">
        <f t="shared" si="7"/>
        <v>14017884.27448</v>
      </c>
      <c r="K50" s="3">
        <f t="shared" si="8"/>
        <v>10709454.6306</v>
      </c>
      <c r="L50" s="3">
        <f t="shared" si="9"/>
        <v>16431859.1754</v>
      </c>
      <c r="M50" s="3">
        <f t="shared" si="10"/>
        <v>20222015.1606</v>
      </c>
      <c r="N50" s="3">
        <f t="shared" si="11"/>
        <v>24798367.76875</v>
      </c>
      <c r="O50" s="3">
        <f t="shared" si="12"/>
        <v>28190807.88108</v>
      </c>
      <c r="P50" s="3">
        <f t="shared" si="13"/>
        <v>30208631.844</v>
      </c>
      <c r="Q50" s="3">
        <f t="shared" si="14"/>
        <v>29799488.31088</v>
      </c>
      <c r="R50" s="3">
        <f t="shared" si="15"/>
        <v>29500354.66203</v>
      </c>
      <c r="S50" s="3">
        <f t="shared" si="16"/>
        <v>36214003.3495284</v>
      </c>
      <c r="T50" s="3">
        <f t="shared" si="17"/>
        <v>41583951.37158</v>
      </c>
      <c r="U50" s="3">
        <f t="shared" si="18"/>
        <v>47413614.2804415</v>
      </c>
      <c r="V50" s="3">
        <f t="shared" si="19"/>
        <v>54284112</v>
      </c>
      <c r="W50" s="3">
        <f t="shared" si="20"/>
        <v>69095565</v>
      </c>
    </row>
    <row r="51" spans="1:23">
      <c r="A51" s="3" t="s">
        <v>13</v>
      </c>
      <c r="B51" s="3">
        <f t="shared" si="21"/>
        <v>17567145.6064</v>
      </c>
      <c r="C51" s="3">
        <f t="shared" si="0"/>
        <v>18730453.704</v>
      </c>
      <c r="D51" s="3">
        <f t="shared" si="1"/>
        <v>23504503.149</v>
      </c>
      <c r="E51" s="3">
        <f t="shared" si="2"/>
        <v>29238941.181</v>
      </c>
      <c r="F51" s="3">
        <f t="shared" si="3"/>
        <v>39337158.11984</v>
      </c>
      <c r="G51" s="3">
        <f t="shared" si="4"/>
        <v>44572012.3865539</v>
      </c>
      <c r="H51" s="3">
        <f t="shared" si="5"/>
        <v>49951006.2787849</v>
      </c>
      <c r="I51" s="3">
        <f t="shared" si="6"/>
        <v>56609788.5124</v>
      </c>
      <c r="J51" s="3">
        <f t="shared" si="7"/>
        <v>58909079.93668</v>
      </c>
      <c r="K51" s="3">
        <f t="shared" si="8"/>
        <v>54408636.2952</v>
      </c>
      <c r="L51" s="3">
        <f t="shared" si="9"/>
        <v>73640847.48855</v>
      </c>
      <c r="M51" s="3">
        <f t="shared" si="10"/>
        <v>92698265.79664</v>
      </c>
      <c r="N51" s="3">
        <f t="shared" si="11"/>
        <v>98435835.35625</v>
      </c>
      <c r="O51" s="3">
        <f t="shared" si="12"/>
        <v>104863820.40732</v>
      </c>
      <c r="P51" s="3">
        <f t="shared" si="13"/>
        <v>108978087.9552</v>
      </c>
      <c r="Q51" s="3">
        <f t="shared" si="14"/>
        <v>105163999.66404</v>
      </c>
      <c r="R51" s="3">
        <f t="shared" si="15"/>
        <v>104168660.1837</v>
      </c>
      <c r="S51" s="3">
        <f t="shared" si="16"/>
        <v>115476792.816924</v>
      </c>
      <c r="T51" s="3">
        <f t="shared" si="17"/>
        <v>124014900.0846</v>
      </c>
      <c r="U51" s="3">
        <f t="shared" si="18"/>
        <v>133217727.586335</v>
      </c>
      <c r="V51" s="3">
        <f t="shared" si="19"/>
        <v>140421340.8</v>
      </c>
      <c r="W51" s="3">
        <f t="shared" si="20"/>
        <v>184190325</v>
      </c>
    </row>
    <row r="52" spans="1:23">
      <c r="A52" s="3" t="s">
        <v>14</v>
      </c>
      <c r="B52" s="3">
        <f t="shared" si="21"/>
        <v>1344453.552</v>
      </c>
      <c r="C52" s="3">
        <f t="shared" si="0"/>
        <v>1267159.038</v>
      </c>
      <c r="D52" s="3">
        <f t="shared" si="1"/>
        <v>1402512.819</v>
      </c>
      <c r="E52" s="3">
        <f t="shared" si="2"/>
        <v>2092475.262</v>
      </c>
      <c r="F52" s="3">
        <f t="shared" si="3"/>
        <v>2920012.00064</v>
      </c>
      <c r="G52" s="3">
        <f t="shared" si="4"/>
        <v>3329603.40678878</v>
      </c>
      <c r="H52" s="3">
        <f t="shared" si="5"/>
        <v>4938421.27775538</v>
      </c>
      <c r="I52" s="3">
        <f t="shared" si="6"/>
        <v>7184670.5764</v>
      </c>
      <c r="J52" s="3">
        <f t="shared" si="7"/>
        <v>9457789.25881</v>
      </c>
      <c r="K52" s="3">
        <f t="shared" si="8"/>
        <v>8729185.9842</v>
      </c>
      <c r="L52" s="3">
        <f t="shared" si="9"/>
        <v>14635101.87015</v>
      </c>
      <c r="M52" s="3">
        <f t="shared" si="10"/>
        <v>20325074.35692</v>
      </c>
      <c r="N52" s="3">
        <f t="shared" si="11"/>
        <v>21092479.55625</v>
      </c>
      <c r="O52" s="3">
        <f t="shared" si="12"/>
        <v>22757925.36888</v>
      </c>
      <c r="P52" s="3">
        <f t="shared" si="13"/>
        <v>26248688.1096</v>
      </c>
      <c r="Q52" s="3">
        <f t="shared" si="14"/>
        <v>26408169.35536</v>
      </c>
      <c r="R52" s="3">
        <f t="shared" si="15"/>
        <v>26588068.78161</v>
      </c>
      <c r="S52" s="3">
        <f t="shared" si="16"/>
        <v>30025557.3777192</v>
      </c>
      <c r="T52" s="3">
        <f t="shared" si="17"/>
        <v>31887651.83616</v>
      </c>
      <c r="U52" s="3">
        <f t="shared" si="18"/>
        <v>35106316.995708</v>
      </c>
      <c r="V52" s="3">
        <f t="shared" si="19"/>
        <v>40026772.8</v>
      </c>
      <c r="W52" s="3">
        <f t="shared" si="20"/>
        <v>49728162</v>
      </c>
    </row>
    <row r="53" spans="1:23">
      <c r="A53" s="3" t="s">
        <v>15</v>
      </c>
      <c r="B53" s="3">
        <f t="shared" si="21"/>
        <v>20687522.9184</v>
      </c>
      <c r="C53" s="3">
        <f t="shared" si="0"/>
        <v>23964985.767</v>
      </c>
      <c r="D53" s="3">
        <f t="shared" si="1"/>
        <v>28087569.096</v>
      </c>
      <c r="E53" s="3">
        <f t="shared" si="2"/>
        <v>36945895.914</v>
      </c>
      <c r="F53" s="3">
        <f t="shared" si="3"/>
        <v>50205597.18496</v>
      </c>
      <c r="G53" s="3">
        <f t="shared" si="4"/>
        <v>62859724.0467024</v>
      </c>
      <c r="H53" s="3">
        <f t="shared" si="5"/>
        <v>75902548.7068844</v>
      </c>
      <c r="I53" s="3">
        <f t="shared" si="6"/>
        <v>93129566.4572</v>
      </c>
      <c r="J53" s="3">
        <f t="shared" si="7"/>
        <v>110015600.46461</v>
      </c>
      <c r="K53" s="3">
        <f t="shared" si="8"/>
        <v>94987356.3639</v>
      </c>
      <c r="L53" s="3">
        <f t="shared" si="9"/>
        <v>128049351.8694</v>
      </c>
      <c r="M53" s="3">
        <f t="shared" si="10"/>
        <v>152354098.76688</v>
      </c>
      <c r="N53" s="3">
        <f t="shared" si="11"/>
        <v>154999854.525</v>
      </c>
      <c r="O53" s="3">
        <f t="shared" si="12"/>
        <v>165068309.01756</v>
      </c>
      <c r="P53" s="3">
        <f t="shared" si="13"/>
        <v>170112191.832</v>
      </c>
      <c r="Q53" s="3">
        <f t="shared" si="14"/>
        <v>149860160.90632</v>
      </c>
      <c r="R53" s="3">
        <f t="shared" si="15"/>
        <v>155666187.57396</v>
      </c>
      <c r="S53" s="3">
        <f t="shared" si="16"/>
        <v>177610625.811828</v>
      </c>
      <c r="T53" s="3">
        <f t="shared" si="17"/>
        <v>193490839.74876</v>
      </c>
      <c r="U53" s="3">
        <f t="shared" si="18"/>
        <v>204882367.819185</v>
      </c>
      <c r="V53" s="3">
        <f t="shared" si="19"/>
        <v>220868049.6</v>
      </c>
      <c r="W53" s="3">
        <f t="shared" si="20"/>
        <v>292659394.5</v>
      </c>
    </row>
    <row r="54" spans="1:23">
      <c r="A54" s="3" t="s">
        <v>16</v>
      </c>
      <c r="B54" s="3">
        <f t="shared" si="21"/>
        <v>1889875.936</v>
      </c>
      <c r="C54" s="3">
        <f t="shared" si="0"/>
        <v>2302462.752</v>
      </c>
      <c r="D54" s="3">
        <f t="shared" si="1"/>
        <v>2651255.532</v>
      </c>
      <c r="E54" s="3">
        <f t="shared" si="2"/>
        <v>3900263.109</v>
      </c>
      <c r="F54" s="3">
        <f t="shared" si="3"/>
        <v>5478871.62704</v>
      </c>
      <c r="G54" s="3">
        <f t="shared" si="4"/>
        <v>6328021.32217266</v>
      </c>
      <c r="H54" s="3">
        <f t="shared" si="5"/>
        <v>7808032.27056112</v>
      </c>
      <c r="I54" s="3">
        <f t="shared" si="6"/>
        <v>9721810.5708</v>
      </c>
      <c r="J54" s="3">
        <f t="shared" si="7"/>
        <v>12139574.33987</v>
      </c>
      <c r="K54" s="3">
        <f t="shared" si="8"/>
        <v>9205739.0865</v>
      </c>
      <c r="L54" s="3">
        <f t="shared" si="9"/>
        <v>12071043.4023</v>
      </c>
      <c r="M54" s="3">
        <f t="shared" si="10"/>
        <v>21070270.67864</v>
      </c>
      <c r="N54" s="3">
        <f t="shared" si="11"/>
        <v>32660121.2875</v>
      </c>
      <c r="O54" s="3">
        <f t="shared" si="12"/>
        <v>37132487.48976</v>
      </c>
      <c r="P54" s="3">
        <f t="shared" si="13"/>
        <v>39911129.1588</v>
      </c>
      <c r="Q54" s="3">
        <f t="shared" si="14"/>
        <v>45953485.23608</v>
      </c>
      <c r="R54" s="3">
        <f t="shared" si="15"/>
        <v>47301876.74877</v>
      </c>
      <c r="S54" s="3">
        <f t="shared" si="16"/>
        <v>52402779.6999102</v>
      </c>
      <c r="T54" s="3">
        <f t="shared" si="17"/>
        <v>54801093.50142</v>
      </c>
      <c r="U54" s="3">
        <f t="shared" si="18"/>
        <v>56911902.561486</v>
      </c>
      <c r="V54" s="3">
        <f t="shared" si="19"/>
        <v>67092955.2</v>
      </c>
      <c r="W54" s="3">
        <f t="shared" si="20"/>
        <v>81998565</v>
      </c>
    </row>
    <row r="55" spans="1:23">
      <c r="A55" s="3" t="s">
        <v>17</v>
      </c>
      <c r="B55" s="3">
        <f t="shared" si="21"/>
        <v>2668012.4224</v>
      </c>
      <c r="C55" s="3">
        <f t="shared" si="0"/>
        <v>2960790.501</v>
      </c>
      <c r="D55" s="3">
        <f t="shared" si="1"/>
        <v>3272013.978</v>
      </c>
      <c r="E55" s="3">
        <f t="shared" si="2"/>
        <v>4228967.61</v>
      </c>
      <c r="F55" s="3">
        <f t="shared" si="3"/>
        <v>5599924.79312</v>
      </c>
      <c r="G55" s="3">
        <f t="shared" si="4"/>
        <v>7417380.94435481</v>
      </c>
      <c r="H55" s="3">
        <f t="shared" si="5"/>
        <v>9376585.74595688</v>
      </c>
      <c r="I55" s="3">
        <f t="shared" si="6"/>
        <v>11306352.6216</v>
      </c>
      <c r="J55" s="3">
        <f t="shared" si="7"/>
        <v>14380294.8717</v>
      </c>
      <c r="K55" s="3">
        <f t="shared" si="8"/>
        <v>11784168.3465</v>
      </c>
      <c r="L55" s="3">
        <f t="shared" si="9"/>
        <v>17554741.8645</v>
      </c>
      <c r="M55" s="3">
        <f t="shared" si="10"/>
        <v>21693128.93192</v>
      </c>
      <c r="N55" s="3">
        <f t="shared" si="11"/>
        <v>20177117.81875</v>
      </c>
      <c r="O55" s="3">
        <f t="shared" si="12"/>
        <v>22530908.66832</v>
      </c>
      <c r="P55" s="3">
        <f t="shared" si="13"/>
        <v>26438377.7736</v>
      </c>
      <c r="Q55" s="3">
        <f t="shared" si="14"/>
        <v>28371968.9272</v>
      </c>
      <c r="R55" s="3">
        <f t="shared" si="15"/>
        <v>26163204.68979</v>
      </c>
      <c r="S55" s="3">
        <f t="shared" si="16"/>
        <v>31266663.1395228</v>
      </c>
      <c r="T55" s="3">
        <f t="shared" si="17"/>
        <v>34927660.91178</v>
      </c>
      <c r="U55" s="3">
        <f t="shared" si="18"/>
        <v>39432241.634625</v>
      </c>
      <c r="V55" s="3">
        <f t="shared" si="19"/>
        <v>42937560</v>
      </c>
      <c r="W55" s="3">
        <f t="shared" si="20"/>
        <v>53637771</v>
      </c>
    </row>
    <row r="56" spans="1:23">
      <c r="A56" s="3" t="s">
        <v>18</v>
      </c>
      <c r="B56" s="3">
        <f t="shared" si="21"/>
        <v>2079716.2048</v>
      </c>
      <c r="C56" s="3">
        <f t="shared" si="0"/>
        <v>2282622.783</v>
      </c>
      <c r="D56" s="3">
        <f t="shared" si="1"/>
        <v>2380332.768</v>
      </c>
      <c r="E56" s="3">
        <f t="shared" si="2"/>
        <v>3089274.372</v>
      </c>
      <c r="F56" s="3">
        <f t="shared" si="3"/>
        <v>4505488.4952</v>
      </c>
      <c r="G56" s="3">
        <f t="shared" si="4"/>
        <v>4915174.94109048</v>
      </c>
      <c r="H56" s="3">
        <f t="shared" si="5"/>
        <v>5861071.5656288</v>
      </c>
      <c r="I56" s="3">
        <f t="shared" si="6"/>
        <v>7365122.6212</v>
      </c>
      <c r="J56" s="3">
        <f t="shared" si="7"/>
        <v>8714151.70494</v>
      </c>
      <c r="K56" s="3">
        <f t="shared" si="8"/>
        <v>6933100.2246</v>
      </c>
      <c r="L56" s="3">
        <f t="shared" si="9"/>
        <v>9921643.2105</v>
      </c>
      <c r="M56" s="3">
        <f t="shared" si="10"/>
        <v>12235397.64644</v>
      </c>
      <c r="N56" s="3">
        <f t="shared" si="11"/>
        <v>13855137.075</v>
      </c>
      <c r="O56" s="3">
        <f t="shared" si="12"/>
        <v>15591571.75056</v>
      </c>
      <c r="P56" s="3">
        <f t="shared" si="13"/>
        <v>18939235.248</v>
      </c>
      <c r="Q56" s="3">
        <f t="shared" si="14"/>
        <v>18250333.73484</v>
      </c>
      <c r="R56" s="3">
        <f t="shared" si="15"/>
        <v>17431700.0781</v>
      </c>
      <c r="S56" s="3">
        <f t="shared" si="16"/>
        <v>24336418.3184232</v>
      </c>
      <c r="T56" s="3">
        <f t="shared" si="17"/>
        <v>30753837.76974</v>
      </c>
      <c r="U56" s="3">
        <f t="shared" si="18"/>
        <v>43356958.7230395</v>
      </c>
      <c r="V56" s="3">
        <f t="shared" si="19"/>
        <v>48752236.8</v>
      </c>
      <c r="W56" s="3">
        <f t="shared" si="20"/>
        <v>59811856.5</v>
      </c>
    </row>
    <row r="57" spans="1:23">
      <c r="A57" s="3" t="s">
        <v>19</v>
      </c>
      <c r="B57" s="3">
        <f t="shared" si="21"/>
        <v>140814656.8192</v>
      </c>
      <c r="C57" s="3">
        <f t="shared" si="0"/>
        <v>146084654.913</v>
      </c>
      <c r="D57" s="3">
        <f t="shared" si="1"/>
        <v>183001415.787</v>
      </c>
      <c r="E57" s="3">
        <f t="shared" si="2"/>
        <v>234673452.129</v>
      </c>
      <c r="F57" s="3">
        <f t="shared" si="3"/>
        <v>295589873.21696</v>
      </c>
      <c r="G57" s="3">
        <f t="shared" si="4"/>
        <v>350576061.648764</v>
      </c>
      <c r="H57" s="3">
        <f t="shared" si="5"/>
        <v>420272574.980983</v>
      </c>
      <c r="I57" s="3">
        <f t="shared" si="6"/>
        <v>482234999.4216</v>
      </c>
      <c r="J57" s="3">
        <f t="shared" si="7"/>
        <v>475717679.89898</v>
      </c>
      <c r="K57" s="3">
        <f t="shared" si="8"/>
        <v>417438344.8719</v>
      </c>
      <c r="L57" s="3">
        <f t="shared" si="9"/>
        <v>531335431.1418</v>
      </c>
      <c r="M57" s="3">
        <f t="shared" si="10"/>
        <v>589990279.74628</v>
      </c>
      <c r="N57" s="3">
        <f t="shared" si="11"/>
        <v>621162915.375</v>
      </c>
      <c r="O57" s="3">
        <f t="shared" si="12"/>
        <v>676038215.56284</v>
      </c>
      <c r="P57" s="3">
        <f t="shared" si="13"/>
        <v>661324308.2316</v>
      </c>
      <c r="Q57" s="3">
        <f t="shared" si="14"/>
        <v>636851211.19972</v>
      </c>
      <c r="R57" s="3">
        <f t="shared" si="15"/>
        <v>634537595.18961</v>
      </c>
      <c r="S57" s="3">
        <f t="shared" si="16"/>
        <v>679552754.65704</v>
      </c>
      <c r="T57" s="3">
        <f t="shared" si="17"/>
        <v>717633586.53702</v>
      </c>
      <c r="U57" s="3">
        <f t="shared" si="18"/>
        <v>715116945.5514</v>
      </c>
      <c r="V57" s="3">
        <f t="shared" si="19"/>
        <v>706328035.2</v>
      </c>
      <c r="W57" s="3">
        <f t="shared" si="20"/>
        <v>825501682.5</v>
      </c>
    </row>
    <row r="58" spans="1:23">
      <c r="A58" s="3" t="s">
        <v>20</v>
      </c>
      <c r="B58" s="3">
        <f t="shared" si="21"/>
        <v>1683652.7136</v>
      </c>
      <c r="C58" s="3">
        <f t="shared" si="0"/>
        <v>1487368.623</v>
      </c>
      <c r="D58" s="3">
        <f t="shared" si="1"/>
        <v>2011716.573</v>
      </c>
      <c r="E58" s="3">
        <f t="shared" si="2"/>
        <v>2637672.975</v>
      </c>
      <c r="F58" s="3">
        <f t="shared" si="3"/>
        <v>3540170.27728</v>
      </c>
      <c r="G58" s="3">
        <f t="shared" si="4"/>
        <v>4244532.43016418</v>
      </c>
      <c r="H58" s="3">
        <f t="shared" si="5"/>
        <v>5315246.76744852</v>
      </c>
      <c r="I58" s="3">
        <f t="shared" si="6"/>
        <v>7040541.3188</v>
      </c>
      <c r="J58" s="3">
        <f t="shared" si="7"/>
        <v>9192651.03768</v>
      </c>
      <c r="K58" s="3">
        <f t="shared" si="8"/>
        <v>9737403.3306</v>
      </c>
      <c r="L58" s="3">
        <f t="shared" si="9"/>
        <v>12008352.4167</v>
      </c>
      <c r="M58" s="3">
        <f t="shared" si="10"/>
        <v>15085151.32008</v>
      </c>
      <c r="N58" s="3">
        <f t="shared" si="11"/>
        <v>18612065.375</v>
      </c>
      <c r="O58" s="3">
        <f t="shared" si="12"/>
        <v>20330726.68068</v>
      </c>
      <c r="P58" s="3">
        <f t="shared" si="13"/>
        <v>24908347.578</v>
      </c>
      <c r="Q58" s="3">
        <f t="shared" si="14"/>
        <v>31821236.29348</v>
      </c>
      <c r="R58" s="3">
        <f t="shared" si="15"/>
        <v>31635568.49313</v>
      </c>
      <c r="S58" s="3">
        <f t="shared" si="16"/>
        <v>38627200.7417736</v>
      </c>
      <c r="T58" s="3">
        <f t="shared" si="17"/>
        <v>41227901.50284</v>
      </c>
      <c r="U58" s="3">
        <f t="shared" si="18"/>
        <v>47062696.1533785</v>
      </c>
      <c r="V58" s="3">
        <f t="shared" si="19"/>
        <v>48566001.6</v>
      </c>
      <c r="W58" s="3">
        <f t="shared" si="20"/>
        <v>59160255</v>
      </c>
    </row>
    <row r="59" spans="1:23">
      <c r="A59" s="3" t="s">
        <v>21</v>
      </c>
      <c r="B59" s="3">
        <f t="shared" si="21"/>
        <v>1066142.0224</v>
      </c>
      <c r="C59" s="3">
        <f t="shared" si="0"/>
        <v>1446033.285</v>
      </c>
      <c r="D59" s="3">
        <f t="shared" si="1"/>
        <v>1545150.36</v>
      </c>
      <c r="E59" s="3">
        <f t="shared" si="2"/>
        <v>1882951.284</v>
      </c>
      <c r="F59" s="3">
        <f t="shared" si="3"/>
        <v>2815514.08992</v>
      </c>
      <c r="G59" s="3">
        <f t="shared" si="4"/>
        <v>2082606.95310723</v>
      </c>
      <c r="H59" s="3">
        <f t="shared" si="5"/>
        <v>2268940.20584238</v>
      </c>
      <c r="I59" s="3">
        <f t="shared" si="6"/>
        <v>2672358.1244</v>
      </c>
      <c r="J59" s="3">
        <f t="shared" si="7"/>
        <v>3145100.34167</v>
      </c>
      <c r="K59" s="3">
        <f t="shared" si="8"/>
        <v>3334643.5023</v>
      </c>
      <c r="L59" s="3">
        <f t="shared" si="9"/>
        <v>5854654.20015</v>
      </c>
      <c r="M59" s="3">
        <f t="shared" si="10"/>
        <v>8238868.53168</v>
      </c>
      <c r="N59" s="3">
        <f t="shared" si="11"/>
        <v>9040823.1</v>
      </c>
      <c r="O59" s="3">
        <f t="shared" si="12"/>
        <v>9280778.98488</v>
      </c>
      <c r="P59" s="3">
        <f t="shared" si="13"/>
        <v>9744114.7848</v>
      </c>
      <c r="Q59" s="3">
        <f t="shared" si="14"/>
        <v>8699184.4806</v>
      </c>
      <c r="R59" s="3">
        <f t="shared" si="15"/>
        <v>7537967.6589</v>
      </c>
      <c r="S59" s="3">
        <f t="shared" si="16"/>
        <v>7000358.0577282</v>
      </c>
      <c r="T59" s="3">
        <f t="shared" si="17"/>
        <v>8426286.1422</v>
      </c>
      <c r="U59" s="3">
        <f t="shared" si="18"/>
        <v>9073423.0491345</v>
      </c>
      <c r="V59" s="3">
        <f t="shared" si="19"/>
        <v>9373838.4</v>
      </c>
      <c r="W59" s="3">
        <f t="shared" si="20"/>
        <v>14754580.5</v>
      </c>
    </row>
    <row r="60" spans="1:23">
      <c r="A60" s="3" t="s">
        <v>22</v>
      </c>
      <c r="B60" s="3">
        <f t="shared" si="21"/>
        <v>1478439.456</v>
      </c>
      <c r="C60" s="3">
        <f t="shared" si="0"/>
        <v>1517927.307</v>
      </c>
      <c r="D60" s="3">
        <f t="shared" si="1"/>
        <v>1484124.039</v>
      </c>
      <c r="E60" s="3">
        <f t="shared" si="2"/>
        <v>2147682.852</v>
      </c>
      <c r="F60" s="3">
        <f t="shared" si="3"/>
        <v>3192483.42896</v>
      </c>
      <c r="G60" s="3">
        <f t="shared" si="4"/>
        <v>3516567.50647301</v>
      </c>
      <c r="H60" s="3">
        <f t="shared" si="5"/>
        <v>4360318.72833822</v>
      </c>
      <c r="I60" s="3">
        <f t="shared" si="6"/>
        <v>5655812.6176</v>
      </c>
      <c r="J60" s="3">
        <f t="shared" si="7"/>
        <v>6612703.34694</v>
      </c>
      <c r="K60" s="3">
        <f t="shared" si="8"/>
        <v>5268423.0951</v>
      </c>
      <c r="L60" s="3">
        <f t="shared" si="9"/>
        <v>8412507.7443</v>
      </c>
      <c r="M60" s="3">
        <f t="shared" si="10"/>
        <v>18864627.2938</v>
      </c>
      <c r="N60" s="3">
        <f t="shared" si="11"/>
        <v>33584761.1375</v>
      </c>
      <c r="O60" s="3">
        <f t="shared" si="12"/>
        <v>42542431.00848</v>
      </c>
      <c r="P60" s="3">
        <f t="shared" si="13"/>
        <v>58621710.9624</v>
      </c>
      <c r="Q60" s="3">
        <f t="shared" si="14"/>
        <v>46380929.7398</v>
      </c>
      <c r="R60" s="3">
        <f t="shared" si="15"/>
        <v>41682848.30451</v>
      </c>
      <c r="S60" s="3">
        <f t="shared" si="16"/>
        <v>44969633.1796932</v>
      </c>
      <c r="T60" s="3">
        <f t="shared" si="17"/>
        <v>52288652.00862</v>
      </c>
      <c r="U60" s="3">
        <f t="shared" si="18"/>
        <v>57912620.9156145</v>
      </c>
      <c r="V60" s="3">
        <f t="shared" si="19"/>
        <v>64961596.8</v>
      </c>
      <c r="W60" s="3">
        <f t="shared" si="20"/>
        <v>79888924.5</v>
      </c>
    </row>
    <row r="61" spans="1:23">
      <c r="A61" s="3" t="s">
        <v>23</v>
      </c>
      <c r="B61" s="3">
        <f t="shared" si="21"/>
        <v>2107018.368</v>
      </c>
      <c r="C61" s="3">
        <f t="shared" si="0"/>
        <v>2565174.732</v>
      </c>
      <c r="D61" s="3">
        <f t="shared" si="1"/>
        <v>3698602.281</v>
      </c>
      <c r="E61" s="3">
        <f t="shared" si="2"/>
        <v>4663501.833</v>
      </c>
      <c r="F61" s="3">
        <f t="shared" si="3"/>
        <v>5683667.80016</v>
      </c>
      <c r="G61" s="3">
        <f t="shared" si="4"/>
        <v>6473051.69096102</v>
      </c>
      <c r="H61" s="3">
        <f t="shared" si="5"/>
        <v>8785576.7574753</v>
      </c>
      <c r="I61" s="3">
        <f t="shared" si="6"/>
        <v>10933125.4896</v>
      </c>
      <c r="J61" s="3">
        <f t="shared" si="7"/>
        <v>15358148.97797</v>
      </c>
      <c r="K61" s="3">
        <f t="shared" si="8"/>
        <v>16509605.4981</v>
      </c>
      <c r="L61" s="3">
        <f t="shared" si="9"/>
        <v>22132111.2348</v>
      </c>
      <c r="M61" s="3">
        <f t="shared" si="10"/>
        <v>30824086.27372</v>
      </c>
      <c r="N61" s="3">
        <f t="shared" si="11"/>
        <v>37334396.2375</v>
      </c>
      <c r="O61" s="3">
        <f t="shared" si="12"/>
        <v>39992377.19256</v>
      </c>
      <c r="P61" s="3">
        <f t="shared" si="13"/>
        <v>43124280.4116</v>
      </c>
      <c r="Q61" s="3">
        <f t="shared" si="14"/>
        <v>31882282.7104</v>
      </c>
      <c r="R61" s="3">
        <f t="shared" si="15"/>
        <v>32750691.76596</v>
      </c>
      <c r="S61" s="3">
        <f t="shared" si="16"/>
        <v>45994263.6751488</v>
      </c>
      <c r="T61" s="3">
        <f t="shared" si="17"/>
        <v>59504413.19838</v>
      </c>
      <c r="U61" s="3">
        <f t="shared" si="18"/>
        <v>67881696.528933</v>
      </c>
      <c r="V61" s="3">
        <f t="shared" si="19"/>
        <v>80632944</v>
      </c>
      <c r="W61" s="3">
        <f t="shared" si="20"/>
        <v>95043498</v>
      </c>
    </row>
    <row r="62" spans="1:23">
      <c r="A62" s="3" t="s">
        <v>24</v>
      </c>
      <c r="B62" s="3">
        <f t="shared" si="21"/>
        <v>546357.8432</v>
      </c>
      <c r="C62" s="3">
        <f t="shared" si="0"/>
        <v>535066.665</v>
      </c>
      <c r="D62" s="3">
        <f t="shared" si="1"/>
        <v>572329.719</v>
      </c>
      <c r="E62" s="3">
        <f t="shared" si="2"/>
        <v>814729.941</v>
      </c>
      <c r="F62" s="3">
        <f t="shared" si="3"/>
        <v>1252881.56336</v>
      </c>
      <c r="G62" s="3">
        <f t="shared" si="4"/>
        <v>1149764.05148407</v>
      </c>
      <c r="H62" s="3">
        <f t="shared" si="5"/>
        <v>1289608.43419358</v>
      </c>
      <c r="I62" s="3">
        <f t="shared" si="6"/>
        <v>1726336.12</v>
      </c>
      <c r="J62" s="3">
        <f t="shared" si="7"/>
        <v>2337865.11808</v>
      </c>
      <c r="K62" s="3">
        <f t="shared" si="8"/>
        <v>1574007.2172</v>
      </c>
      <c r="L62" s="3">
        <f t="shared" si="9"/>
        <v>2130226.93695</v>
      </c>
      <c r="M62" s="3">
        <f t="shared" si="10"/>
        <v>3156789.52452</v>
      </c>
      <c r="N62" s="3">
        <f t="shared" si="11"/>
        <v>4186170.9875</v>
      </c>
      <c r="O62" s="3">
        <f t="shared" si="12"/>
        <v>5134225.35132</v>
      </c>
      <c r="P62" s="3">
        <f t="shared" si="13"/>
        <v>6616612.5924</v>
      </c>
      <c r="Q62" s="3">
        <f t="shared" si="14"/>
        <v>7611987.98712</v>
      </c>
      <c r="R62" s="3">
        <f t="shared" si="15"/>
        <v>3785856.59991</v>
      </c>
      <c r="S62" s="3">
        <f t="shared" si="16"/>
        <v>5509543.65248034</v>
      </c>
      <c r="T62" s="3">
        <f t="shared" si="17"/>
        <v>5031114.59118</v>
      </c>
      <c r="U62" s="3">
        <f t="shared" si="18"/>
        <v>4531051.25426835</v>
      </c>
      <c r="V62" s="3">
        <f t="shared" si="19"/>
        <v>5456001.6</v>
      </c>
      <c r="W62" s="3">
        <f t="shared" si="20"/>
        <v>6535369.5</v>
      </c>
    </row>
    <row r="63" spans="1:23">
      <c r="A63" s="3" t="s">
        <v>25</v>
      </c>
      <c r="B63" s="3">
        <f t="shared" si="21"/>
        <v>1500675.2384</v>
      </c>
      <c r="C63" s="3">
        <f t="shared" si="0"/>
        <v>1646113.206</v>
      </c>
      <c r="D63" s="3">
        <f t="shared" si="1"/>
        <v>1843089.252</v>
      </c>
      <c r="E63" s="3">
        <f t="shared" si="2"/>
        <v>2209238.901</v>
      </c>
      <c r="F63" s="3">
        <f t="shared" si="3"/>
        <v>3096490.75792</v>
      </c>
      <c r="G63" s="3">
        <f t="shared" si="4"/>
        <v>3885684.52464984</v>
      </c>
      <c r="H63" s="3">
        <f t="shared" si="5"/>
        <v>4962315.14432922</v>
      </c>
      <c r="I63" s="3">
        <f t="shared" si="6"/>
        <v>6686628.3468</v>
      </c>
      <c r="J63" s="3">
        <f t="shared" si="7"/>
        <v>6665154.13116</v>
      </c>
      <c r="K63" s="3">
        <f t="shared" si="8"/>
        <v>5497312.1445</v>
      </c>
      <c r="L63" s="3">
        <f t="shared" si="9"/>
        <v>9091519.734</v>
      </c>
      <c r="M63" s="3">
        <f t="shared" si="10"/>
        <v>10352663.90524</v>
      </c>
      <c r="N63" s="3">
        <f t="shared" si="11"/>
        <v>13264918.325</v>
      </c>
      <c r="O63" s="3">
        <f t="shared" si="12"/>
        <v>15671000.15988</v>
      </c>
      <c r="P63" s="3">
        <f t="shared" si="13"/>
        <v>18187245.9576</v>
      </c>
      <c r="Q63" s="3">
        <f t="shared" si="14"/>
        <v>15254148.21236</v>
      </c>
      <c r="R63" s="3">
        <f t="shared" si="15"/>
        <v>13219744.5828</v>
      </c>
      <c r="S63" s="3">
        <f t="shared" si="16"/>
        <v>15871548.050721</v>
      </c>
      <c r="T63" s="3">
        <f t="shared" si="17"/>
        <v>19758209.7591</v>
      </c>
      <c r="U63" s="3">
        <f t="shared" si="18"/>
        <v>23242727.3954085</v>
      </c>
      <c r="V63" s="3">
        <f t="shared" si="19"/>
        <v>26990308.8</v>
      </c>
      <c r="W63" s="3">
        <f t="shared" si="20"/>
        <v>31392999</v>
      </c>
    </row>
    <row r="64" spans="1:23">
      <c r="A64" s="3" t="s">
        <v>26</v>
      </c>
      <c r="B64" s="3">
        <f t="shared" si="21"/>
        <v>107875.8304</v>
      </c>
      <c r="C64" s="3">
        <f t="shared" si="0"/>
        <v>76901.607</v>
      </c>
      <c r="D64" s="3">
        <f t="shared" si="1"/>
        <v>107907.249</v>
      </c>
      <c r="E64" s="3">
        <f t="shared" si="2"/>
        <v>132316.122</v>
      </c>
      <c r="F64" s="3">
        <f t="shared" si="3"/>
        <v>165446.61056</v>
      </c>
      <c r="G64" s="3">
        <f t="shared" si="4"/>
        <v>168313.5410363</v>
      </c>
      <c r="H64" s="3">
        <f t="shared" si="5"/>
        <v>261775.2340726</v>
      </c>
      <c r="I64" s="3">
        <f t="shared" si="6"/>
        <v>299190.0256</v>
      </c>
      <c r="J64" s="3">
        <f t="shared" si="7"/>
        <v>531875.89879</v>
      </c>
      <c r="K64" s="3">
        <f t="shared" si="8"/>
        <v>274673.1438</v>
      </c>
      <c r="L64" s="3">
        <f t="shared" si="9"/>
        <v>565975.55565</v>
      </c>
      <c r="M64" s="3">
        <f t="shared" si="10"/>
        <v>877343.36972</v>
      </c>
      <c r="N64" s="3">
        <f t="shared" si="11"/>
        <v>2161490.26875</v>
      </c>
      <c r="O64" s="3">
        <f t="shared" si="12"/>
        <v>2055776.38188</v>
      </c>
      <c r="P64" s="3">
        <f t="shared" si="13"/>
        <v>1385170.686</v>
      </c>
      <c r="Q64" s="3">
        <f t="shared" si="14"/>
        <v>569175.48276</v>
      </c>
      <c r="R64" s="3">
        <f t="shared" si="15"/>
        <v>519376.05006</v>
      </c>
      <c r="S64" s="3">
        <f t="shared" si="16"/>
        <v>584920.03156686</v>
      </c>
      <c r="T64" s="3">
        <f t="shared" si="17"/>
        <v>478555.80972</v>
      </c>
      <c r="U64" s="3">
        <f t="shared" si="18"/>
        <v>484870.18748805</v>
      </c>
      <c r="V64" s="3">
        <f t="shared" si="19"/>
        <v>213825.6</v>
      </c>
      <c r="W64" s="3">
        <f t="shared" si="20"/>
        <v>399993</v>
      </c>
    </row>
    <row r="65" spans="1:23">
      <c r="A65" s="3" t="s">
        <v>27</v>
      </c>
      <c r="B65" s="3">
        <f t="shared" si="21"/>
        <v>1771643.8272</v>
      </c>
      <c r="C65" s="3">
        <f t="shared" si="0"/>
        <v>1706717.4</v>
      </c>
      <c r="D65" s="3">
        <f t="shared" si="1"/>
        <v>1840829.631</v>
      </c>
      <c r="E65" s="3">
        <f t="shared" si="2"/>
        <v>2303174.574</v>
      </c>
      <c r="F65" s="3">
        <f t="shared" si="3"/>
        <v>3014727.56144</v>
      </c>
      <c r="G65" s="3">
        <f t="shared" si="4"/>
        <v>3749233.0332853</v>
      </c>
      <c r="H65" s="3">
        <f t="shared" si="5"/>
        <v>4273114.79679334</v>
      </c>
      <c r="I65" s="3">
        <f t="shared" si="6"/>
        <v>5237132.5756</v>
      </c>
      <c r="J65" s="3">
        <f t="shared" si="7"/>
        <v>5784452.94526</v>
      </c>
      <c r="K65" s="3">
        <f t="shared" si="8"/>
        <v>5741723.2752</v>
      </c>
      <c r="L65" s="3">
        <f t="shared" si="9"/>
        <v>8192232.95295</v>
      </c>
      <c r="M65" s="3">
        <f t="shared" si="10"/>
        <v>9460378.7476</v>
      </c>
      <c r="N65" s="3">
        <f t="shared" si="11"/>
        <v>9341888.95</v>
      </c>
      <c r="O65" s="3">
        <f t="shared" si="12"/>
        <v>12465710.73852</v>
      </c>
      <c r="P65" s="3">
        <f t="shared" si="13"/>
        <v>16809458.9172</v>
      </c>
      <c r="Q65" s="3">
        <f t="shared" si="14"/>
        <v>18995688.23136</v>
      </c>
      <c r="R65" s="3">
        <f t="shared" si="15"/>
        <v>19891843.93329</v>
      </c>
      <c r="S65" s="3">
        <f t="shared" si="16"/>
        <v>27103361.6810286</v>
      </c>
      <c r="T65" s="3">
        <f t="shared" si="17"/>
        <v>35273972.61468</v>
      </c>
      <c r="U65" s="3">
        <f t="shared" si="18"/>
        <v>35205206.7241665</v>
      </c>
      <c r="V65" s="3">
        <f t="shared" si="19"/>
        <v>37660896</v>
      </c>
      <c r="W65" s="3">
        <f t="shared" si="20"/>
        <v>47508846</v>
      </c>
    </row>
    <row r="66" spans="1:23">
      <c r="A66" s="3" t="s">
        <v>28</v>
      </c>
      <c r="B66" s="3">
        <f t="shared" si="21"/>
        <v>471479.7152</v>
      </c>
      <c r="C66" s="3">
        <f t="shared" si="0"/>
        <v>644678.976</v>
      </c>
      <c r="D66" s="3">
        <f t="shared" si="1"/>
        <v>726223.98</v>
      </c>
      <c r="E66" s="3">
        <f t="shared" si="2"/>
        <v>1098473.778</v>
      </c>
      <c r="F66" s="3">
        <f t="shared" si="3"/>
        <v>1459319.8536</v>
      </c>
      <c r="G66" s="3">
        <f t="shared" si="4"/>
        <v>2154641.72296736</v>
      </c>
      <c r="H66" s="3">
        <f t="shared" si="5"/>
        <v>3049159.04543138</v>
      </c>
      <c r="I66" s="3">
        <f t="shared" si="6"/>
        <v>4200198.668</v>
      </c>
      <c r="J66" s="3">
        <f t="shared" si="7"/>
        <v>4233339.17283</v>
      </c>
      <c r="K66" s="3">
        <f t="shared" si="8"/>
        <v>2640559.9374</v>
      </c>
      <c r="L66" s="3">
        <f t="shared" si="9"/>
        <v>5011429.03335</v>
      </c>
      <c r="M66" s="3">
        <f t="shared" si="10"/>
        <v>5637614.60452</v>
      </c>
      <c r="N66" s="3">
        <f t="shared" si="11"/>
        <v>5618599.7</v>
      </c>
      <c r="O66" s="3">
        <f t="shared" si="12"/>
        <v>6339425.78724</v>
      </c>
      <c r="P66" s="3">
        <f t="shared" si="13"/>
        <v>5307760.0536</v>
      </c>
      <c r="Q66" s="3">
        <f t="shared" si="14"/>
        <v>4952833.64544</v>
      </c>
      <c r="R66" s="3">
        <f t="shared" si="15"/>
        <v>4538670.3054</v>
      </c>
      <c r="S66" s="3">
        <f t="shared" si="16"/>
        <v>3415648.91811066</v>
      </c>
      <c r="T66" s="3">
        <f t="shared" si="17"/>
        <v>3979060.48698</v>
      </c>
      <c r="U66" s="3">
        <f t="shared" si="18"/>
        <v>3808032.49363635</v>
      </c>
      <c r="V66" s="3">
        <f t="shared" si="19"/>
        <v>3814372.8</v>
      </c>
      <c r="W66" s="3">
        <f t="shared" si="20"/>
        <v>4896688.5</v>
      </c>
    </row>
    <row r="67" spans="1:23">
      <c r="A67" s="3" t="s">
        <v>29</v>
      </c>
      <c r="B67" s="3">
        <f t="shared" si="21"/>
        <v>132230.8832</v>
      </c>
      <c r="C67" s="3">
        <f t="shared" si="0"/>
        <v>169595.73</v>
      </c>
      <c r="D67" s="3">
        <f t="shared" si="1"/>
        <v>162758.928</v>
      </c>
      <c r="E67" s="3">
        <f t="shared" si="2"/>
        <v>280706.178</v>
      </c>
      <c r="F67" s="3">
        <f t="shared" si="3"/>
        <v>476342.2552</v>
      </c>
      <c r="G67" s="3">
        <f t="shared" si="4"/>
        <v>338568.65668901</v>
      </c>
      <c r="H67" s="3">
        <f t="shared" si="5"/>
        <v>519541.40368876</v>
      </c>
      <c r="I67" s="3">
        <f t="shared" si="6"/>
        <v>465420.3092</v>
      </c>
      <c r="J67" s="3">
        <f t="shared" si="7"/>
        <v>478394.46173</v>
      </c>
      <c r="K67" s="3">
        <f t="shared" si="8"/>
        <v>400832.8335</v>
      </c>
      <c r="L67" s="3">
        <f t="shared" si="9"/>
        <v>534087.14895</v>
      </c>
      <c r="M67" s="3">
        <f t="shared" si="10"/>
        <v>596675.56984</v>
      </c>
      <c r="N67" s="3">
        <f t="shared" si="11"/>
        <v>730652.9375</v>
      </c>
      <c r="O67" s="3">
        <f t="shared" si="12"/>
        <v>868746.79476</v>
      </c>
      <c r="P67" s="3">
        <f t="shared" si="13"/>
        <v>1055265.4692</v>
      </c>
      <c r="Q67" s="3">
        <f t="shared" si="14"/>
        <v>1204866.54048</v>
      </c>
      <c r="R67" s="3">
        <f t="shared" si="15"/>
        <v>1015743.17292</v>
      </c>
      <c r="S67" s="3">
        <f t="shared" si="16"/>
        <v>442461.0472821</v>
      </c>
      <c r="T67" s="3">
        <f t="shared" si="17"/>
        <v>481200.7845</v>
      </c>
      <c r="U67" s="3">
        <f t="shared" si="18"/>
        <v>375840.74433465</v>
      </c>
      <c r="V67" s="3">
        <f t="shared" si="19"/>
        <v>227620.8</v>
      </c>
      <c r="W67" s="3">
        <f t="shared" si="20"/>
        <v>309672</v>
      </c>
    </row>
    <row r="68" spans="1:23">
      <c r="A68" s="3" t="s">
        <v>30</v>
      </c>
      <c r="B68" s="3">
        <f t="shared" si="21"/>
        <v>366666.8928</v>
      </c>
      <c r="C68" s="3">
        <f t="shared" si="0"/>
        <v>440973.729</v>
      </c>
      <c r="D68" s="3">
        <f t="shared" si="1"/>
        <v>366596.607</v>
      </c>
      <c r="E68" s="3">
        <f t="shared" si="2"/>
        <v>540678.471</v>
      </c>
      <c r="F68" s="3">
        <f t="shared" si="3"/>
        <v>751706.42512</v>
      </c>
      <c r="G68" s="3">
        <f t="shared" si="4"/>
        <v>791788.59806321</v>
      </c>
      <c r="H68" s="3">
        <f t="shared" si="5"/>
        <v>1145648.84685458</v>
      </c>
      <c r="I68" s="3">
        <f t="shared" si="6"/>
        <v>1202584.006</v>
      </c>
      <c r="J68" s="3">
        <f t="shared" si="7"/>
        <v>1305264.87204</v>
      </c>
      <c r="K68" s="3">
        <f t="shared" si="8"/>
        <v>821413.4049</v>
      </c>
      <c r="L68" s="3">
        <f t="shared" si="9"/>
        <v>1326814.55355</v>
      </c>
      <c r="M68" s="3">
        <f t="shared" si="10"/>
        <v>1476318.27236</v>
      </c>
      <c r="N68" s="3">
        <f t="shared" si="11"/>
        <v>1399295.6625</v>
      </c>
      <c r="O68" s="3">
        <f t="shared" si="12"/>
        <v>1992777.29352</v>
      </c>
      <c r="P68" s="3">
        <f t="shared" si="13"/>
        <v>3338740.7988</v>
      </c>
      <c r="Q68" s="3">
        <f t="shared" si="14"/>
        <v>2328957.5842</v>
      </c>
      <c r="R68" s="3">
        <f t="shared" si="15"/>
        <v>2160400.76847</v>
      </c>
      <c r="S68" s="3">
        <f t="shared" si="16"/>
        <v>3400518.02223078</v>
      </c>
      <c r="T68" s="3">
        <f t="shared" si="17"/>
        <v>2499103.46136</v>
      </c>
      <c r="U68" s="3">
        <f t="shared" si="18"/>
        <v>2407308.0090003</v>
      </c>
      <c r="V68" s="3">
        <f t="shared" si="19"/>
        <v>1227772.8</v>
      </c>
      <c r="W68" s="3">
        <f t="shared" si="20"/>
        <v>2141898</v>
      </c>
    </row>
    <row r="69" spans="1:23">
      <c r="A69" s="3" t="s">
        <v>31</v>
      </c>
      <c r="B69" s="3">
        <f t="shared" si="21"/>
        <v>1874262.8736</v>
      </c>
      <c r="C69" s="3">
        <f t="shared" si="0"/>
        <v>1466253.996</v>
      </c>
      <c r="D69" s="3">
        <f t="shared" si="1"/>
        <v>2227920.09</v>
      </c>
      <c r="E69" s="3">
        <f t="shared" si="2"/>
        <v>3948013.122</v>
      </c>
      <c r="F69" s="3">
        <f t="shared" si="3"/>
        <v>4663577.03056</v>
      </c>
      <c r="G69" s="3">
        <f t="shared" si="4"/>
        <v>6504608.53427418</v>
      </c>
      <c r="H69" s="3">
        <f t="shared" si="5"/>
        <v>7256943.50231482</v>
      </c>
      <c r="I69" s="3">
        <f t="shared" si="6"/>
        <v>10429515.6112</v>
      </c>
      <c r="J69" s="3">
        <f t="shared" si="7"/>
        <v>15430178.6936</v>
      </c>
      <c r="K69" s="3">
        <f t="shared" si="8"/>
        <v>9527763.3561</v>
      </c>
      <c r="L69" s="3">
        <f t="shared" si="9"/>
        <v>11596227.9645</v>
      </c>
      <c r="M69" s="3">
        <f t="shared" si="10"/>
        <v>14738769.75136</v>
      </c>
      <c r="N69" s="3">
        <f t="shared" si="11"/>
        <v>15888599.74375</v>
      </c>
      <c r="O69" s="3">
        <f t="shared" si="12"/>
        <v>17069320.67412</v>
      </c>
      <c r="P69" s="3">
        <f t="shared" si="13"/>
        <v>16998552.7296</v>
      </c>
      <c r="Q69" s="3">
        <f t="shared" si="14"/>
        <v>12250887.22748</v>
      </c>
      <c r="R69" s="3">
        <f t="shared" si="15"/>
        <v>11715518.69712</v>
      </c>
      <c r="S69" s="3">
        <f t="shared" si="16"/>
        <v>13949710.5200904</v>
      </c>
      <c r="T69" s="3">
        <f t="shared" si="17"/>
        <v>13234632.57978</v>
      </c>
      <c r="U69" s="3">
        <f t="shared" si="18"/>
        <v>16354514.224755</v>
      </c>
      <c r="V69" s="3">
        <f t="shared" si="19"/>
        <v>14740171.2</v>
      </c>
      <c r="W69" s="3">
        <f t="shared" si="20"/>
        <v>15677145</v>
      </c>
    </row>
    <row r="74" spans="1:1">
      <c r="A74" s="4" t="s">
        <v>33</v>
      </c>
    </row>
    <row r="75" spans="2:23">
      <c r="B75" s="3">
        <v>2000</v>
      </c>
      <c r="C75" s="3">
        <v>2001</v>
      </c>
      <c r="D75" s="3">
        <v>2002</v>
      </c>
      <c r="E75" s="3">
        <v>2003</v>
      </c>
      <c r="F75" s="3">
        <v>2004</v>
      </c>
      <c r="G75" s="3">
        <v>2005</v>
      </c>
      <c r="H75" s="3">
        <v>2006</v>
      </c>
      <c r="I75" s="3">
        <v>2007</v>
      </c>
      <c r="J75" s="3">
        <v>2008</v>
      </c>
      <c r="K75" s="3">
        <v>2009</v>
      </c>
      <c r="L75" s="3">
        <v>2010</v>
      </c>
      <c r="M75" s="3">
        <v>2011</v>
      </c>
      <c r="N75" s="3">
        <v>2012</v>
      </c>
      <c r="O75" s="3">
        <v>2013</v>
      </c>
      <c r="P75" s="3">
        <v>2014</v>
      </c>
      <c r="Q75" s="3">
        <v>2015</v>
      </c>
      <c r="R75" s="3">
        <v>2016</v>
      </c>
      <c r="S75" s="3">
        <v>2017</v>
      </c>
      <c r="T75" s="3">
        <v>2018</v>
      </c>
      <c r="U75" s="3">
        <v>2019</v>
      </c>
      <c r="V75" s="3">
        <v>2020</v>
      </c>
      <c r="W75" s="3">
        <v>2021</v>
      </c>
    </row>
    <row r="76" spans="1:23">
      <c r="A76" s="3" t="s">
        <v>1</v>
      </c>
      <c r="B76" s="3">
        <v>2478.76</v>
      </c>
      <c r="C76" s="3">
        <v>3710.52</v>
      </c>
      <c r="D76" s="3">
        <v>4330.4</v>
      </c>
      <c r="E76" s="3">
        <v>5023.77</v>
      </c>
      <c r="F76" s="3">
        <v>6060.28</v>
      </c>
      <c r="G76" s="3">
        <v>6969.52</v>
      </c>
      <c r="H76" s="3">
        <v>8117.78</v>
      </c>
      <c r="I76" s="3">
        <v>9846.81</v>
      </c>
      <c r="J76" s="3">
        <v>11115</v>
      </c>
      <c r="K76" s="3">
        <v>12153.03</v>
      </c>
      <c r="L76" s="3">
        <v>14113.58</v>
      </c>
      <c r="M76" s="3">
        <v>16251.93</v>
      </c>
      <c r="N76" s="3">
        <v>17879.4</v>
      </c>
      <c r="O76" s="3">
        <v>19800.81</v>
      </c>
      <c r="P76" s="3">
        <v>21330.83</v>
      </c>
      <c r="Q76" s="3">
        <v>23014.59</v>
      </c>
      <c r="R76" s="3">
        <v>25669.13</v>
      </c>
      <c r="S76" s="3">
        <v>28014.94</v>
      </c>
      <c r="T76" s="3">
        <v>30319.98</v>
      </c>
      <c r="U76" s="3">
        <v>35371.28</v>
      </c>
      <c r="V76" s="3">
        <v>36102.55</v>
      </c>
      <c r="W76" s="3">
        <v>40269.6</v>
      </c>
    </row>
    <row r="77" spans="1:23">
      <c r="A77" s="3" t="s">
        <v>2</v>
      </c>
      <c r="B77" s="3">
        <v>1639.36</v>
      </c>
      <c r="C77" s="3">
        <v>1919.09</v>
      </c>
      <c r="D77" s="3">
        <v>2150.7634</v>
      </c>
      <c r="E77" s="3">
        <v>2578.03</v>
      </c>
      <c r="F77" s="3">
        <v>3110.97</v>
      </c>
      <c r="G77" s="3">
        <v>3905.64</v>
      </c>
      <c r="H77" s="3">
        <v>4462.74</v>
      </c>
      <c r="I77" s="3">
        <v>5252.76</v>
      </c>
      <c r="J77" s="3">
        <v>6719.01</v>
      </c>
      <c r="K77" s="3">
        <v>7521.85</v>
      </c>
      <c r="L77" s="3">
        <v>9224.46</v>
      </c>
      <c r="M77" s="3">
        <v>11307.28</v>
      </c>
      <c r="N77" s="3">
        <v>12893.88</v>
      </c>
      <c r="O77" s="3">
        <v>14442.01</v>
      </c>
      <c r="P77" s="3">
        <v>15726.93</v>
      </c>
      <c r="Q77" s="3">
        <v>16538.19</v>
      </c>
      <c r="R77" s="3">
        <v>17885.39</v>
      </c>
      <c r="S77" s="3">
        <v>18549.19</v>
      </c>
      <c r="T77" s="3">
        <v>18809.64</v>
      </c>
      <c r="U77" s="3">
        <v>14104.28</v>
      </c>
      <c r="V77" s="3">
        <v>14083.73</v>
      </c>
      <c r="W77" s="3">
        <v>15695</v>
      </c>
    </row>
    <row r="78" spans="1:23">
      <c r="A78" s="3" t="s">
        <v>3</v>
      </c>
      <c r="B78" s="3">
        <v>5088.96</v>
      </c>
      <c r="C78" s="3">
        <v>5516.76</v>
      </c>
      <c r="D78" s="3">
        <v>6018.28</v>
      </c>
      <c r="E78" s="3">
        <v>6921.29</v>
      </c>
      <c r="F78" s="3">
        <v>8477.63</v>
      </c>
      <c r="G78" s="3">
        <v>10012.11</v>
      </c>
      <c r="H78" s="3">
        <v>11467.6</v>
      </c>
      <c r="I78" s="3">
        <v>13607.32</v>
      </c>
      <c r="J78" s="3">
        <v>16011.97</v>
      </c>
      <c r="K78" s="3">
        <v>17235.48</v>
      </c>
      <c r="L78" s="3">
        <v>20394.26</v>
      </c>
      <c r="M78" s="3">
        <v>24515.76</v>
      </c>
      <c r="N78" s="3">
        <v>26575.01</v>
      </c>
      <c r="O78" s="3">
        <v>28442.95</v>
      </c>
      <c r="P78" s="3">
        <v>29421.15</v>
      </c>
      <c r="Q78" s="3">
        <v>29806.11</v>
      </c>
      <c r="R78" s="3">
        <v>32070.45</v>
      </c>
      <c r="S78" s="3">
        <v>34016.32</v>
      </c>
      <c r="T78" s="3">
        <v>36010.27</v>
      </c>
      <c r="U78" s="3">
        <v>35104.52</v>
      </c>
      <c r="V78" s="3">
        <v>36206.89</v>
      </c>
      <c r="W78" s="3">
        <v>40391.3</v>
      </c>
    </row>
    <row r="79" spans="1:23">
      <c r="A79" s="3" t="s">
        <v>4</v>
      </c>
      <c r="B79" s="3">
        <v>1643.81</v>
      </c>
      <c r="C79" s="3">
        <v>2029.53</v>
      </c>
      <c r="D79" s="3">
        <v>2324.8</v>
      </c>
      <c r="E79" s="3">
        <v>2855.23</v>
      </c>
      <c r="F79" s="3">
        <v>3571.37</v>
      </c>
      <c r="G79" s="3">
        <v>4230.53</v>
      </c>
      <c r="H79" s="3">
        <v>4878.61</v>
      </c>
      <c r="I79" s="3">
        <v>6024.45</v>
      </c>
      <c r="J79" s="3">
        <v>7315.4</v>
      </c>
      <c r="K79" s="3">
        <v>7358.31</v>
      </c>
      <c r="L79" s="3">
        <v>9200.86</v>
      </c>
      <c r="M79" s="3">
        <v>11237.55</v>
      </c>
      <c r="N79" s="3">
        <v>12112.83</v>
      </c>
      <c r="O79" s="3">
        <v>12665.25</v>
      </c>
      <c r="P79" s="3">
        <v>12761.49</v>
      </c>
      <c r="Q79" s="3">
        <v>12766.49</v>
      </c>
      <c r="R79" s="3">
        <v>13050.41</v>
      </c>
      <c r="S79" s="3">
        <v>15528.42</v>
      </c>
      <c r="T79" s="3">
        <v>16818.11</v>
      </c>
      <c r="U79" s="3">
        <v>17026.68</v>
      </c>
      <c r="V79" s="3">
        <v>17651.93</v>
      </c>
      <c r="W79" s="3">
        <v>22590.2</v>
      </c>
    </row>
    <row r="80" spans="1:23">
      <c r="A80" s="3" t="s">
        <v>5</v>
      </c>
      <c r="B80" s="3">
        <v>1401.01</v>
      </c>
      <c r="C80" s="3">
        <v>1713.81</v>
      </c>
      <c r="D80" s="3">
        <v>1940.94</v>
      </c>
      <c r="E80" s="3">
        <v>2388.38</v>
      </c>
      <c r="F80" s="3">
        <v>3041.07</v>
      </c>
      <c r="G80" s="3">
        <v>3905.03</v>
      </c>
      <c r="H80" s="3">
        <v>4944.25</v>
      </c>
      <c r="I80" s="3">
        <v>6423.18</v>
      </c>
      <c r="J80" s="3">
        <v>8496.2</v>
      </c>
      <c r="K80" s="3">
        <v>9740.25</v>
      </c>
      <c r="L80" s="3">
        <v>11672</v>
      </c>
      <c r="M80" s="3">
        <v>14359.88</v>
      </c>
      <c r="N80" s="3">
        <v>15880.58</v>
      </c>
      <c r="O80" s="3">
        <v>16916.5</v>
      </c>
      <c r="P80" s="3">
        <v>17770.19</v>
      </c>
      <c r="Q80" s="3">
        <v>17831.5088</v>
      </c>
      <c r="R80" s="3">
        <v>18128.1</v>
      </c>
      <c r="S80" s="3">
        <v>16096.21</v>
      </c>
      <c r="T80" s="3">
        <v>17289.22</v>
      </c>
      <c r="U80" s="3">
        <v>17212.53</v>
      </c>
      <c r="V80" s="3">
        <v>17359.82</v>
      </c>
      <c r="W80" s="3">
        <v>20514.2</v>
      </c>
    </row>
    <row r="81" spans="1:23">
      <c r="A81" s="3" t="s">
        <v>6</v>
      </c>
      <c r="B81" s="3">
        <v>4669.06</v>
      </c>
      <c r="C81" s="3">
        <v>5033.08</v>
      </c>
      <c r="D81" s="3">
        <v>5458.22</v>
      </c>
      <c r="E81" s="3">
        <v>6002.54</v>
      </c>
      <c r="F81" s="3">
        <v>6672</v>
      </c>
      <c r="G81" s="3">
        <v>8047.26</v>
      </c>
      <c r="H81" s="3">
        <v>9304.52</v>
      </c>
      <c r="I81" s="3">
        <v>11164.3</v>
      </c>
      <c r="J81" s="3">
        <v>13668.58</v>
      </c>
      <c r="K81" s="3">
        <v>15212.49</v>
      </c>
      <c r="L81" s="3">
        <v>18457.27</v>
      </c>
      <c r="M81" s="3">
        <v>22226.7</v>
      </c>
      <c r="N81" s="3">
        <v>24846.43</v>
      </c>
      <c r="O81" s="3">
        <v>27213.22</v>
      </c>
      <c r="P81" s="3">
        <v>28626.58</v>
      </c>
      <c r="Q81" s="3">
        <v>28669.016</v>
      </c>
      <c r="R81" s="3">
        <v>22246.9</v>
      </c>
      <c r="S81" s="3">
        <v>23409.24</v>
      </c>
      <c r="T81" s="3">
        <v>25315.35</v>
      </c>
      <c r="U81" s="3">
        <v>24909.45</v>
      </c>
      <c r="V81" s="3">
        <v>25114.96</v>
      </c>
      <c r="W81" s="3">
        <v>27584.1</v>
      </c>
    </row>
    <row r="82" spans="1:23">
      <c r="A82" s="3" t="s">
        <v>7</v>
      </c>
      <c r="B82" s="3">
        <v>1821.19</v>
      </c>
      <c r="C82" s="3">
        <v>2120.35</v>
      </c>
      <c r="D82" s="3">
        <v>2348.54</v>
      </c>
      <c r="E82" s="3">
        <v>2662.08</v>
      </c>
      <c r="F82" s="3">
        <v>3122.01</v>
      </c>
      <c r="G82" s="3">
        <v>3620.27</v>
      </c>
      <c r="H82" s="3">
        <v>4275.12</v>
      </c>
      <c r="I82" s="3">
        <v>5284.69</v>
      </c>
      <c r="J82" s="3">
        <v>6426.1</v>
      </c>
      <c r="K82" s="3">
        <v>7278.75</v>
      </c>
      <c r="L82" s="3">
        <v>8667.58</v>
      </c>
      <c r="M82" s="3">
        <v>10568.83</v>
      </c>
      <c r="N82" s="3">
        <v>11939.24</v>
      </c>
      <c r="O82" s="3">
        <v>13046.4</v>
      </c>
      <c r="P82" s="3">
        <v>13803.14</v>
      </c>
      <c r="Q82" s="3">
        <v>14063.13</v>
      </c>
      <c r="R82" s="3">
        <v>14776.8</v>
      </c>
      <c r="S82" s="3">
        <v>14944.53</v>
      </c>
      <c r="T82" s="3">
        <v>15074.62</v>
      </c>
      <c r="U82" s="3">
        <v>11726.82</v>
      </c>
      <c r="V82" s="3">
        <v>12311.32</v>
      </c>
      <c r="W82" s="3">
        <v>13235.5</v>
      </c>
    </row>
    <row r="83" spans="1:23">
      <c r="A83" s="3" t="s">
        <v>8</v>
      </c>
      <c r="B83" s="3">
        <v>3253</v>
      </c>
      <c r="C83" s="3">
        <v>3390.13</v>
      </c>
      <c r="D83" s="3">
        <v>3637.2</v>
      </c>
      <c r="E83" s="3">
        <v>4057.4</v>
      </c>
      <c r="F83" s="3">
        <v>4750.6</v>
      </c>
      <c r="G83" s="3">
        <v>5513.7</v>
      </c>
      <c r="H83" s="3">
        <v>6211.8</v>
      </c>
      <c r="I83" s="3">
        <v>7104</v>
      </c>
      <c r="J83" s="3">
        <v>8314.37</v>
      </c>
      <c r="K83" s="3">
        <v>8587</v>
      </c>
      <c r="L83" s="3">
        <v>10368.6</v>
      </c>
      <c r="M83" s="3">
        <v>12582</v>
      </c>
      <c r="N83" s="3">
        <v>13691.58</v>
      </c>
      <c r="O83" s="3">
        <v>14454.91</v>
      </c>
      <c r="P83" s="3">
        <v>15039.38</v>
      </c>
      <c r="Q83" s="3">
        <v>15083.67</v>
      </c>
      <c r="R83" s="3">
        <v>15386.09</v>
      </c>
      <c r="S83" s="3">
        <v>15902.6817</v>
      </c>
      <c r="T83" s="3">
        <v>16361.62</v>
      </c>
      <c r="U83" s="3">
        <v>13612.68</v>
      </c>
      <c r="V83" s="3">
        <v>13698.5</v>
      </c>
      <c r="W83" s="3">
        <v>14879.2</v>
      </c>
    </row>
    <row r="84" spans="1:23">
      <c r="A84" s="3" t="s">
        <v>9</v>
      </c>
      <c r="B84" s="3">
        <v>4551.15</v>
      </c>
      <c r="C84" s="3">
        <v>5210.12</v>
      </c>
      <c r="D84" s="3">
        <v>5741.03</v>
      </c>
      <c r="E84" s="3">
        <v>6694.23</v>
      </c>
      <c r="F84" s="3">
        <v>8072.83</v>
      </c>
      <c r="G84" s="3">
        <v>9247.66</v>
      </c>
      <c r="H84" s="3">
        <v>10572.24</v>
      </c>
      <c r="I84" s="3">
        <v>12494.01</v>
      </c>
      <c r="J84" s="3">
        <v>14069.87</v>
      </c>
      <c r="K84" s="3">
        <v>15046.45</v>
      </c>
      <c r="L84" s="3">
        <v>17165.98</v>
      </c>
      <c r="M84" s="3">
        <v>19195.69</v>
      </c>
      <c r="N84" s="3">
        <v>20181.72</v>
      </c>
      <c r="O84" s="3">
        <v>21818.15</v>
      </c>
      <c r="P84" s="3">
        <v>23567.7</v>
      </c>
      <c r="Q84" s="3">
        <v>25123.45</v>
      </c>
      <c r="R84" s="3">
        <v>28178.65</v>
      </c>
      <c r="S84" s="3">
        <v>30632.99</v>
      </c>
      <c r="T84" s="3">
        <v>32679.87</v>
      </c>
      <c r="U84" s="3">
        <v>38155.32</v>
      </c>
      <c r="V84" s="3">
        <v>38700.58</v>
      </c>
      <c r="W84" s="3">
        <v>43214.9</v>
      </c>
    </row>
    <row r="85" spans="1:23">
      <c r="A85" s="3" t="s">
        <v>10</v>
      </c>
      <c r="B85" s="3">
        <v>8582.7276</v>
      </c>
      <c r="C85" s="3">
        <v>9456.84</v>
      </c>
      <c r="D85" s="3">
        <v>10606.85</v>
      </c>
      <c r="E85" s="3">
        <v>12442.87</v>
      </c>
      <c r="F85" s="3">
        <v>15003.6</v>
      </c>
      <c r="G85" s="3">
        <v>18598.69</v>
      </c>
      <c r="H85" s="3">
        <v>21742.05</v>
      </c>
      <c r="I85" s="3">
        <v>26018.48</v>
      </c>
      <c r="J85" s="3">
        <v>30981.98</v>
      </c>
      <c r="K85" s="3">
        <v>34457.3</v>
      </c>
      <c r="L85" s="3">
        <v>41425.48</v>
      </c>
      <c r="M85" s="3">
        <v>49110.27</v>
      </c>
      <c r="N85" s="3">
        <v>54058.22</v>
      </c>
      <c r="O85" s="3">
        <v>59753.37</v>
      </c>
      <c r="P85" s="3">
        <v>65088.32</v>
      </c>
      <c r="Q85" s="3">
        <v>70116.38</v>
      </c>
      <c r="R85" s="3">
        <v>77388.28</v>
      </c>
      <c r="S85" s="3">
        <v>85869.76</v>
      </c>
      <c r="T85" s="3">
        <v>92595.4</v>
      </c>
      <c r="U85" s="3">
        <v>99631.52</v>
      </c>
      <c r="V85" s="3">
        <v>102718.98</v>
      </c>
      <c r="W85" s="3">
        <v>116364.2</v>
      </c>
    </row>
    <row r="86" spans="1:23">
      <c r="A86" s="3" t="s">
        <v>11</v>
      </c>
      <c r="B86" s="3">
        <v>6036.34</v>
      </c>
      <c r="C86" s="3">
        <v>6898.3388</v>
      </c>
      <c r="D86" s="3">
        <v>8003.67</v>
      </c>
      <c r="E86" s="3">
        <v>9705.02</v>
      </c>
      <c r="F86" s="3">
        <v>11648.7</v>
      </c>
      <c r="G86" s="3">
        <v>13417.68</v>
      </c>
      <c r="H86" s="3">
        <v>15718.47</v>
      </c>
      <c r="I86" s="3">
        <v>18753.73</v>
      </c>
      <c r="J86" s="3">
        <v>21462.69</v>
      </c>
      <c r="K86" s="3">
        <v>22990.35</v>
      </c>
      <c r="L86" s="3">
        <v>27722.31</v>
      </c>
      <c r="M86" s="3">
        <v>32318.85</v>
      </c>
      <c r="N86" s="3">
        <v>34665.33</v>
      </c>
      <c r="O86" s="3">
        <v>37756.58</v>
      </c>
      <c r="P86" s="3">
        <v>40173.03</v>
      </c>
      <c r="Q86" s="3">
        <v>42886.49</v>
      </c>
      <c r="R86" s="3">
        <v>47251.36</v>
      </c>
      <c r="S86" s="3">
        <v>51768.26</v>
      </c>
      <c r="T86" s="3">
        <v>56197.15</v>
      </c>
      <c r="U86" s="3">
        <v>62351.74</v>
      </c>
      <c r="V86" s="3">
        <v>64613.34</v>
      </c>
      <c r="W86" s="3">
        <v>73515.8</v>
      </c>
    </row>
    <row r="87" spans="1:23">
      <c r="A87" s="3" t="s">
        <v>12</v>
      </c>
      <c r="B87" s="3">
        <v>3038.2359</v>
      </c>
      <c r="C87" s="3">
        <v>3246.7146</v>
      </c>
      <c r="D87" s="3">
        <v>3519.7195</v>
      </c>
      <c r="E87" s="3">
        <v>3923.1</v>
      </c>
      <c r="F87" s="3">
        <v>4759.32</v>
      </c>
      <c r="G87" s="3">
        <v>5350.17</v>
      </c>
      <c r="H87" s="3">
        <v>6112.5</v>
      </c>
      <c r="I87" s="3">
        <v>7360.92</v>
      </c>
      <c r="J87" s="3">
        <v>8851.66</v>
      </c>
      <c r="K87" s="3">
        <v>10062.82</v>
      </c>
      <c r="L87" s="3">
        <v>12359.33</v>
      </c>
      <c r="M87" s="3">
        <v>15300.65</v>
      </c>
      <c r="N87" s="3">
        <v>17212.05</v>
      </c>
      <c r="O87" s="3">
        <v>19229.34</v>
      </c>
      <c r="P87" s="3">
        <v>20848.75</v>
      </c>
      <c r="Q87" s="3">
        <v>22005.63</v>
      </c>
      <c r="R87" s="3">
        <v>24407.62</v>
      </c>
      <c r="S87" s="3">
        <v>27018</v>
      </c>
      <c r="T87" s="3">
        <v>30006.82</v>
      </c>
      <c r="U87" s="3">
        <v>37113.98</v>
      </c>
      <c r="V87" s="3">
        <v>38680.63</v>
      </c>
      <c r="W87" s="3">
        <v>42959.2</v>
      </c>
    </row>
    <row r="88" spans="1:23">
      <c r="A88" s="3" t="s">
        <v>13</v>
      </c>
      <c r="B88" s="3">
        <v>3920.07</v>
      </c>
      <c r="C88" s="3">
        <v>4072.85</v>
      </c>
      <c r="D88" s="3">
        <v>4467.55</v>
      </c>
      <c r="E88" s="3">
        <v>4983.67</v>
      </c>
      <c r="F88" s="3">
        <v>5763.35</v>
      </c>
      <c r="G88" s="3">
        <v>6554.69</v>
      </c>
      <c r="H88" s="3">
        <v>7583.85</v>
      </c>
      <c r="I88" s="3">
        <v>9248.53</v>
      </c>
      <c r="J88" s="3">
        <v>10823.01</v>
      </c>
      <c r="K88" s="3">
        <v>12236.53</v>
      </c>
      <c r="L88" s="3">
        <v>14737.12</v>
      </c>
      <c r="M88" s="3">
        <v>17560.18</v>
      </c>
      <c r="N88" s="3">
        <v>19701.78</v>
      </c>
      <c r="O88" s="3">
        <v>21868.49</v>
      </c>
      <c r="P88" s="3">
        <v>24055.76</v>
      </c>
      <c r="Q88" s="3">
        <v>25979.82</v>
      </c>
      <c r="R88" s="3">
        <v>28810.58</v>
      </c>
      <c r="S88" s="3">
        <v>32182.09</v>
      </c>
      <c r="T88" s="3">
        <v>35804.04</v>
      </c>
      <c r="U88" s="3">
        <v>42395</v>
      </c>
      <c r="V88" s="3">
        <v>43903.89</v>
      </c>
      <c r="W88" s="3">
        <v>48810.4</v>
      </c>
    </row>
    <row r="89" spans="1:23">
      <c r="A89" s="3" t="s">
        <v>14</v>
      </c>
      <c r="B89" s="3">
        <v>2003.07</v>
      </c>
      <c r="C89" s="3">
        <v>2175.68</v>
      </c>
      <c r="D89" s="3">
        <v>2450.48</v>
      </c>
      <c r="E89" s="3">
        <v>2807.41</v>
      </c>
      <c r="F89" s="3">
        <v>3456.7</v>
      </c>
      <c r="G89" s="3">
        <v>4056.76</v>
      </c>
      <c r="H89" s="3">
        <v>4820.53</v>
      </c>
      <c r="I89" s="3">
        <v>5800.25</v>
      </c>
      <c r="J89" s="3">
        <v>6971.05</v>
      </c>
      <c r="K89" s="3">
        <v>7655.18</v>
      </c>
      <c r="L89" s="3">
        <v>9451.26</v>
      </c>
      <c r="M89" s="3">
        <v>11702.82</v>
      </c>
      <c r="N89" s="3">
        <v>12948.88</v>
      </c>
      <c r="O89" s="3">
        <v>14410.19</v>
      </c>
      <c r="P89" s="3">
        <v>15714.63</v>
      </c>
      <c r="Q89" s="3">
        <v>16723.78</v>
      </c>
      <c r="R89" s="3">
        <v>18499</v>
      </c>
      <c r="S89" s="3">
        <v>20006.31</v>
      </c>
      <c r="T89" s="3">
        <v>21984.78</v>
      </c>
      <c r="U89" s="3">
        <v>24757.5</v>
      </c>
      <c r="V89" s="3">
        <v>25691.5</v>
      </c>
      <c r="W89" s="3">
        <v>29619.7</v>
      </c>
    </row>
    <row r="90" spans="1:23">
      <c r="A90" s="3" t="s">
        <v>15</v>
      </c>
      <c r="B90" s="3">
        <v>8542.44</v>
      </c>
      <c r="C90" s="3">
        <v>9195.036</v>
      </c>
      <c r="D90" s="3">
        <v>10275.4957</v>
      </c>
      <c r="E90" s="3">
        <v>12078.15</v>
      </c>
      <c r="F90" s="3">
        <v>15021.84</v>
      </c>
      <c r="G90" s="3">
        <v>18366.87</v>
      </c>
      <c r="H90" s="3">
        <v>21900.19</v>
      </c>
      <c r="I90" s="3">
        <v>25776.91</v>
      </c>
      <c r="J90" s="3">
        <v>30933.28</v>
      </c>
      <c r="K90" s="3">
        <v>33896.65</v>
      </c>
      <c r="L90" s="3">
        <v>39169.92</v>
      </c>
      <c r="M90" s="3">
        <v>45361.85</v>
      </c>
      <c r="N90" s="3">
        <v>50013.24</v>
      </c>
      <c r="O90" s="3">
        <v>55230.32</v>
      </c>
      <c r="P90" s="3">
        <v>59426.59</v>
      </c>
      <c r="Q90" s="3">
        <v>63002.3325</v>
      </c>
      <c r="R90" s="3">
        <v>68024.49</v>
      </c>
      <c r="S90" s="3">
        <v>72634.1491</v>
      </c>
      <c r="T90" s="3">
        <v>76469.67</v>
      </c>
      <c r="U90" s="3">
        <v>71067.53</v>
      </c>
      <c r="V90" s="3">
        <v>73129</v>
      </c>
      <c r="W90" s="3">
        <v>83095.9</v>
      </c>
    </row>
    <row r="91" spans="1:23">
      <c r="A91" s="3" t="s">
        <v>16</v>
      </c>
      <c r="B91" s="3">
        <v>5137.66</v>
      </c>
      <c r="C91" s="3">
        <v>5533.01</v>
      </c>
      <c r="D91" s="3">
        <v>6035.48</v>
      </c>
      <c r="E91" s="3">
        <v>6867.7</v>
      </c>
      <c r="F91" s="3">
        <v>8553.79</v>
      </c>
      <c r="G91" s="3">
        <v>10587.42</v>
      </c>
      <c r="H91" s="3">
        <v>12362.79</v>
      </c>
      <c r="I91" s="3">
        <v>15012.46</v>
      </c>
      <c r="J91" s="3">
        <v>18018.53</v>
      </c>
      <c r="K91" s="3">
        <v>19480.46</v>
      </c>
      <c r="L91" s="3">
        <v>23092.36</v>
      </c>
      <c r="M91" s="3">
        <v>26931.03</v>
      </c>
      <c r="N91" s="3">
        <v>29599.31</v>
      </c>
      <c r="O91" s="3">
        <v>32191.3</v>
      </c>
      <c r="P91" s="3">
        <v>34938.24</v>
      </c>
      <c r="Q91" s="3">
        <v>37002.16</v>
      </c>
      <c r="R91" s="3">
        <v>40471.79</v>
      </c>
      <c r="S91" s="3">
        <v>44552.83</v>
      </c>
      <c r="T91" s="3">
        <v>48055.86</v>
      </c>
      <c r="U91" s="3">
        <v>54259.2</v>
      </c>
      <c r="V91" s="3">
        <v>54997.07</v>
      </c>
      <c r="W91" s="3">
        <v>58887.4</v>
      </c>
    </row>
    <row r="92" spans="1:23">
      <c r="A92" s="3" t="s">
        <v>17</v>
      </c>
      <c r="B92" s="3">
        <v>4276.32</v>
      </c>
      <c r="C92" s="3">
        <v>3880.53</v>
      </c>
      <c r="D92" s="3">
        <v>4212.82</v>
      </c>
      <c r="E92" s="3">
        <v>4757.45</v>
      </c>
      <c r="F92" s="3">
        <v>5633.24</v>
      </c>
      <c r="G92" s="3">
        <v>6590.19</v>
      </c>
      <c r="H92" s="3">
        <v>7617.47</v>
      </c>
      <c r="I92" s="3">
        <v>9333.4</v>
      </c>
      <c r="J92" s="3">
        <v>11328.92</v>
      </c>
      <c r="K92" s="3">
        <v>12961.1</v>
      </c>
      <c r="L92" s="3">
        <v>15967.61</v>
      </c>
      <c r="M92" s="3">
        <v>19632.26</v>
      </c>
      <c r="N92" s="3">
        <v>22250.45</v>
      </c>
      <c r="O92" s="3">
        <v>24791.83</v>
      </c>
      <c r="P92" s="3">
        <v>27379.22</v>
      </c>
      <c r="Q92" s="3">
        <v>29550.1881</v>
      </c>
      <c r="R92" s="3">
        <v>32665.38</v>
      </c>
      <c r="S92" s="3">
        <v>35478.09</v>
      </c>
      <c r="T92" s="3">
        <v>39366.55</v>
      </c>
      <c r="U92" s="3">
        <v>45828.31</v>
      </c>
      <c r="V92" s="3">
        <v>43443.46</v>
      </c>
      <c r="W92" s="3">
        <v>50012.9</v>
      </c>
    </row>
    <row r="93" spans="1:23">
      <c r="A93" s="3" t="s">
        <v>18</v>
      </c>
      <c r="B93" s="3">
        <v>3691.88</v>
      </c>
      <c r="C93" s="3">
        <v>3831.9</v>
      </c>
      <c r="D93" s="3">
        <v>4151.54</v>
      </c>
      <c r="E93" s="3">
        <v>4659.99</v>
      </c>
      <c r="F93" s="3">
        <v>5641.94</v>
      </c>
      <c r="G93" s="3">
        <v>6596.1</v>
      </c>
      <c r="H93" s="3">
        <v>7688.67</v>
      </c>
      <c r="I93" s="3">
        <v>9439.6</v>
      </c>
      <c r="J93" s="3">
        <v>11555</v>
      </c>
      <c r="K93" s="3">
        <v>13059.69</v>
      </c>
      <c r="L93" s="3">
        <v>16037.96</v>
      </c>
      <c r="M93" s="3">
        <v>19669.56</v>
      </c>
      <c r="N93" s="3">
        <v>22154.23</v>
      </c>
      <c r="O93" s="3">
        <v>24621.67</v>
      </c>
      <c r="P93" s="3">
        <v>27037.32</v>
      </c>
      <c r="Q93" s="3">
        <v>28902.2139</v>
      </c>
      <c r="R93" s="3">
        <v>31551.37</v>
      </c>
      <c r="S93" s="3">
        <v>33902.96</v>
      </c>
      <c r="T93" s="3">
        <v>36425.78</v>
      </c>
      <c r="U93" s="3">
        <v>39752.12</v>
      </c>
      <c r="V93" s="3">
        <v>41781.49</v>
      </c>
      <c r="W93" s="3">
        <v>46063.1</v>
      </c>
    </row>
    <row r="94" spans="1:23">
      <c r="A94" s="3" t="s">
        <v>19</v>
      </c>
      <c r="B94" s="3">
        <v>9662.23</v>
      </c>
      <c r="C94" s="3">
        <v>12039.2536</v>
      </c>
      <c r="D94" s="3">
        <v>13502.4249</v>
      </c>
      <c r="E94" s="3">
        <v>15844.64</v>
      </c>
      <c r="F94" s="3">
        <v>18864.62</v>
      </c>
      <c r="G94" s="3">
        <v>22557.37</v>
      </c>
      <c r="H94" s="3">
        <v>26587.76</v>
      </c>
      <c r="I94" s="3">
        <v>31777.01</v>
      </c>
      <c r="J94" s="3">
        <v>36796.71</v>
      </c>
      <c r="K94" s="3">
        <v>39482.56</v>
      </c>
      <c r="L94" s="3">
        <v>46013.06</v>
      </c>
      <c r="M94" s="3">
        <v>53210.28</v>
      </c>
      <c r="N94" s="3">
        <v>57067.92</v>
      </c>
      <c r="O94" s="3">
        <v>62474.79</v>
      </c>
      <c r="P94" s="3">
        <v>67809.85</v>
      </c>
      <c r="Q94" s="3">
        <v>72812.55</v>
      </c>
      <c r="R94" s="3">
        <v>80854.91</v>
      </c>
      <c r="S94" s="3">
        <v>89705.23</v>
      </c>
      <c r="T94" s="3">
        <v>97277.77</v>
      </c>
      <c r="U94" s="3">
        <v>107671.07</v>
      </c>
      <c r="V94" s="3">
        <v>110760.94</v>
      </c>
      <c r="W94" s="3">
        <v>124369.7</v>
      </c>
    </row>
    <row r="95" spans="1:23">
      <c r="A95" s="3" t="s">
        <v>20</v>
      </c>
      <c r="B95" s="3">
        <v>2050.14</v>
      </c>
      <c r="C95" s="3">
        <v>2279.34</v>
      </c>
      <c r="D95" s="3">
        <v>2523.73</v>
      </c>
      <c r="E95" s="3">
        <v>2821.11</v>
      </c>
      <c r="F95" s="3">
        <v>3433.5</v>
      </c>
      <c r="G95" s="3">
        <v>3984.1</v>
      </c>
      <c r="H95" s="3">
        <v>4746.16</v>
      </c>
      <c r="I95" s="3">
        <v>5823.41</v>
      </c>
      <c r="J95" s="3">
        <v>7021</v>
      </c>
      <c r="K95" s="3">
        <v>7759.16</v>
      </c>
      <c r="L95" s="3">
        <v>9569.85</v>
      </c>
      <c r="M95" s="3">
        <v>11720.87</v>
      </c>
      <c r="N95" s="3">
        <v>13035.1</v>
      </c>
      <c r="O95" s="3">
        <v>14449.9</v>
      </c>
      <c r="P95" s="3">
        <v>15672.89</v>
      </c>
      <c r="Q95" s="3">
        <v>16803.12</v>
      </c>
      <c r="R95" s="3">
        <v>18317.64</v>
      </c>
      <c r="S95" s="3">
        <v>18523.26</v>
      </c>
      <c r="T95" s="3">
        <v>20352.51</v>
      </c>
      <c r="U95" s="3">
        <v>21237.14</v>
      </c>
      <c r="V95" s="3">
        <v>22156.69</v>
      </c>
      <c r="W95" s="3">
        <v>24740.9</v>
      </c>
    </row>
    <row r="96" spans="1:23">
      <c r="A96" s="3" t="s">
        <v>21</v>
      </c>
      <c r="B96" s="3">
        <v>518.48</v>
      </c>
      <c r="C96" s="3">
        <v>558.4137</v>
      </c>
      <c r="D96" s="3">
        <v>621.974</v>
      </c>
      <c r="E96" s="3">
        <v>693.2</v>
      </c>
      <c r="F96" s="3">
        <v>798.9</v>
      </c>
      <c r="G96" s="3">
        <v>897.99</v>
      </c>
      <c r="H96" s="3">
        <v>1044.91</v>
      </c>
      <c r="I96" s="3">
        <v>1254.17</v>
      </c>
      <c r="J96" s="3">
        <v>1503.06</v>
      </c>
      <c r="K96" s="3">
        <v>1654.21</v>
      </c>
      <c r="L96" s="3">
        <v>2064.5</v>
      </c>
      <c r="M96" s="3">
        <v>2522.66</v>
      </c>
      <c r="N96" s="3">
        <v>2855.54</v>
      </c>
      <c r="O96" s="3">
        <v>3177.56</v>
      </c>
      <c r="P96" s="3">
        <v>3500.72</v>
      </c>
      <c r="Q96" s="3">
        <v>3702.76</v>
      </c>
      <c r="R96" s="3">
        <v>4053.2</v>
      </c>
      <c r="S96" s="3">
        <v>4462.54</v>
      </c>
      <c r="T96" s="3">
        <v>4832.05</v>
      </c>
      <c r="U96" s="3">
        <v>5308.93</v>
      </c>
      <c r="V96" s="3">
        <v>5532.39</v>
      </c>
      <c r="W96" s="3">
        <v>6475.2</v>
      </c>
    </row>
    <row r="97" spans="1:23">
      <c r="A97" s="3" t="s">
        <v>22</v>
      </c>
      <c r="B97" s="3">
        <v>1589.34</v>
      </c>
      <c r="C97" s="3">
        <v>1765.68</v>
      </c>
      <c r="D97" s="3">
        <v>1990.01</v>
      </c>
      <c r="E97" s="3">
        <v>2272.82</v>
      </c>
      <c r="F97" s="3">
        <v>2692.81</v>
      </c>
      <c r="G97" s="3">
        <v>3467.72</v>
      </c>
      <c r="H97" s="3">
        <v>3907.23</v>
      </c>
      <c r="I97" s="3">
        <v>4676.13</v>
      </c>
      <c r="J97" s="3">
        <v>5793.66</v>
      </c>
      <c r="K97" s="3">
        <v>6530.01</v>
      </c>
      <c r="L97" s="3">
        <v>7925.58</v>
      </c>
      <c r="M97" s="3">
        <v>10011.37</v>
      </c>
      <c r="N97" s="3">
        <v>11409.6</v>
      </c>
      <c r="O97" s="3">
        <v>12783.26</v>
      </c>
      <c r="P97" s="3">
        <v>14262.6</v>
      </c>
      <c r="Q97" s="3">
        <v>15717.27</v>
      </c>
      <c r="R97" s="3">
        <v>17740.59</v>
      </c>
      <c r="S97" s="3">
        <v>19424.73</v>
      </c>
      <c r="T97" s="3">
        <v>20363.19</v>
      </c>
      <c r="U97" s="3">
        <v>23605.77</v>
      </c>
      <c r="V97" s="3">
        <v>25002.79</v>
      </c>
      <c r="W97" s="3">
        <v>27894</v>
      </c>
    </row>
    <row r="98" spans="1:23">
      <c r="A98" s="3" t="s">
        <v>23</v>
      </c>
      <c r="B98" s="3">
        <v>4010.25</v>
      </c>
      <c r="C98" s="3">
        <v>4293.491</v>
      </c>
      <c r="D98" s="3">
        <v>4725.0134</v>
      </c>
      <c r="E98" s="3">
        <v>5333.09</v>
      </c>
      <c r="F98" s="3">
        <v>6379.63</v>
      </c>
      <c r="G98" s="3">
        <v>7385.1</v>
      </c>
      <c r="H98" s="3">
        <v>8690.24</v>
      </c>
      <c r="I98" s="3">
        <v>10562.39</v>
      </c>
      <c r="J98" s="3">
        <v>12601.23</v>
      </c>
      <c r="K98" s="3">
        <v>14151.28</v>
      </c>
      <c r="L98" s="3">
        <v>17185.48</v>
      </c>
      <c r="M98" s="3">
        <v>21026.68</v>
      </c>
      <c r="N98" s="3">
        <v>23872.8</v>
      </c>
      <c r="O98" s="3">
        <v>26392.07</v>
      </c>
      <c r="P98" s="3">
        <v>28536.66</v>
      </c>
      <c r="Q98" s="3">
        <v>30053.1</v>
      </c>
      <c r="R98" s="3">
        <v>32934.54</v>
      </c>
      <c r="S98" s="3">
        <v>36980.22</v>
      </c>
      <c r="T98" s="3">
        <v>40678.13</v>
      </c>
      <c r="U98" s="3">
        <v>46615.82</v>
      </c>
      <c r="V98" s="3">
        <v>48598.76</v>
      </c>
      <c r="W98" s="3">
        <v>53850.8</v>
      </c>
    </row>
    <row r="99" spans="1:23">
      <c r="A99" s="3" t="s">
        <v>24</v>
      </c>
      <c r="B99" s="3">
        <v>993.53</v>
      </c>
      <c r="C99" s="3">
        <v>1133.27</v>
      </c>
      <c r="D99" s="3">
        <v>1243.43</v>
      </c>
      <c r="E99" s="3">
        <v>1426.34</v>
      </c>
      <c r="F99" s="3">
        <v>1677.8</v>
      </c>
      <c r="G99" s="3">
        <v>2005.42</v>
      </c>
      <c r="H99" s="3">
        <v>2338.98</v>
      </c>
      <c r="I99" s="3">
        <v>2884.11</v>
      </c>
      <c r="J99" s="3">
        <v>3561.56</v>
      </c>
      <c r="K99" s="3">
        <v>3912.68</v>
      </c>
      <c r="L99" s="3">
        <v>4602.16</v>
      </c>
      <c r="M99" s="3">
        <v>5701.84</v>
      </c>
      <c r="N99" s="3">
        <v>6852.2</v>
      </c>
      <c r="O99" s="3">
        <v>8086.86</v>
      </c>
      <c r="P99" s="3">
        <v>9266.39</v>
      </c>
      <c r="Q99" s="3">
        <v>10502.56</v>
      </c>
      <c r="R99" s="3">
        <v>11776.73</v>
      </c>
      <c r="S99" s="3">
        <v>13540.8256</v>
      </c>
      <c r="T99" s="3">
        <v>14806.45</v>
      </c>
      <c r="U99" s="3">
        <v>16769.34</v>
      </c>
      <c r="V99" s="3">
        <v>17826.56</v>
      </c>
      <c r="W99" s="3">
        <v>19586.4</v>
      </c>
    </row>
    <row r="100" spans="1:23">
      <c r="A100" s="3" t="s">
        <v>25</v>
      </c>
      <c r="B100" s="3">
        <v>1955.09</v>
      </c>
      <c r="C100" s="3">
        <v>2138.31</v>
      </c>
      <c r="D100" s="3">
        <v>2312.82</v>
      </c>
      <c r="E100" s="3">
        <v>2556.02</v>
      </c>
      <c r="F100" s="3">
        <v>3081.91</v>
      </c>
      <c r="G100" s="3">
        <v>3461.73</v>
      </c>
      <c r="H100" s="3">
        <v>3988.14</v>
      </c>
      <c r="I100" s="3">
        <v>4772.52</v>
      </c>
      <c r="J100" s="3">
        <v>5692.12</v>
      </c>
      <c r="K100" s="3">
        <v>6169.75</v>
      </c>
      <c r="L100" s="3">
        <v>7224.18</v>
      </c>
      <c r="M100" s="3">
        <v>8893.12</v>
      </c>
      <c r="N100" s="3">
        <v>10309.47</v>
      </c>
      <c r="O100" s="3">
        <v>11832.31</v>
      </c>
      <c r="P100" s="3">
        <v>12814.59</v>
      </c>
      <c r="Q100" s="3">
        <v>13619.17</v>
      </c>
      <c r="R100" s="3">
        <v>14788.42</v>
      </c>
      <c r="S100" s="3">
        <v>16376.34</v>
      </c>
      <c r="T100" s="3">
        <v>17881.12</v>
      </c>
      <c r="U100" s="3">
        <v>23223.75</v>
      </c>
      <c r="V100" s="3">
        <v>24521.9</v>
      </c>
      <c r="W100" s="3">
        <v>27146.8</v>
      </c>
    </row>
    <row r="101" s="2" customFormat="1" spans="1:23">
      <c r="A101" s="2" t="s">
        <v>26</v>
      </c>
      <c r="B101" s="2">
        <v>117.464</v>
      </c>
      <c r="C101" s="2">
        <v>146.0352</v>
      </c>
      <c r="D101" s="2">
        <v>166.5582</v>
      </c>
      <c r="E101" s="2">
        <v>189.09</v>
      </c>
      <c r="F101" s="2">
        <v>220.34</v>
      </c>
      <c r="G101" s="2">
        <v>248.8</v>
      </c>
      <c r="H101" s="2">
        <v>290.76</v>
      </c>
      <c r="I101" s="2">
        <v>341.43</v>
      </c>
      <c r="J101" s="2">
        <v>394.85</v>
      </c>
      <c r="K101" s="2">
        <v>441.36</v>
      </c>
      <c r="L101" s="2">
        <v>507.46</v>
      </c>
      <c r="M101" s="2">
        <v>605.83</v>
      </c>
      <c r="N101" s="2">
        <v>701.03</v>
      </c>
      <c r="O101" s="2">
        <v>815.67</v>
      </c>
      <c r="P101" s="2">
        <v>920.83</v>
      </c>
      <c r="Q101" s="2">
        <v>1026.3911</v>
      </c>
      <c r="R101" s="2">
        <v>1151.41</v>
      </c>
      <c r="S101" s="2">
        <v>1310.92</v>
      </c>
      <c r="T101" s="2">
        <v>1477.63</v>
      </c>
      <c r="U101" s="2">
        <v>1697.82</v>
      </c>
      <c r="V101" s="2">
        <v>1902.74</v>
      </c>
      <c r="W101" s="2">
        <v>2080.2</v>
      </c>
    </row>
    <row r="102" spans="1:23">
      <c r="A102" s="3" t="s">
        <v>27</v>
      </c>
      <c r="B102" s="3">
        <v>1660.92</v>
      </c>
      <c r="C102" s="3">
        <v>2010.62</v>
      </c>
      <c r="D102" s="3">
        <v>2253.39</v>
      </c>
      <c r="E102" s="3">
        <v>2587.72</v>
      </c>
      <c r="F102" s="3">
        <v>3175.58</v>
      </c>
      <c r="G102" s="3">
        <v>3933.72</v>
      </c>
      <c r="H102" s="3">
        <v>4743.61</v>
      </c>
      <c r="I102" s="3">
        <v>5757.29</v>
      </c>
      <c r="J102" s="3">
        <v>7314.58</v>
      </c>
      <c r="K102" s="3">
        <v>8169.8</v>
      </c>
      <c r="L102" s="3">
        <v>10123.48</v>
      </c>
      <c r="M102" s="3">
        <v>12512.3</v>
      </c>
      <c r="N102" s="3">
        <v>14453.68</v>
      </c>
      <c r="O102" s="3">
        <v>16205.45</v>
      </c>
      <c r="P102" s="3">
        <v>17689.94</v>
      </c>
      <c r="Q102" s="3">
        <v>18021.8609</v>
      </c>
      <c r="R102" s="3">
        <v>19399.59</v>
      </c>
      <c r="S102" s="3">
        <v>21898.81</v>
      </c>
      <c r="T102" s="3">
        <v>24438.32</v>
      </c>
      <c r="U102" s="3">
        <v>25793.17</v>
      </c>
      <c r="V102" s="3">
        <v>26181.86</v>
      </c>
      <c r="W102" s="3">
        <v>29801</v>
      </c>
    </row>
    <row r="103" spans="1:23">
      <c r="A103" s="3" t="s">
        <v>28</v>
      </c>
      <c r="B103" s="3">
        <v>983.36</v>
      </c>
      <c r="C103" s="3">
        <v>1125.3728</v>
      </c>
      <c r="D103" s="3">
        <v>1232.0302</v>
      </c>
      <c r="E103" s="3">
        <v>1399.83</v>
      </c>
      <c r="F103" s="3">
        <v>1688.49</v>
      </c>
      <c r="G103" s="3">
        <v>1933.98</v>
      </c>
      <c r="H103" s="3">
        <v>2276.7</v>
      </c>
      <c r="I103" s="3">
        <v>2702.4</v>
      </c>
      <c r="J103" s="3">
        <v>3166.82</v>
      </c>
      <c r="K103" s="3">
        <v>3387.56</v>
      </c>
      <c r="L103" s="3">
        <v>4120.75</v>
      </c>
      <c r="M103" s="3">
        <v>5020.37</v>
      </c>
      <c r="N103" s="3">
        <v>5650.2</v>
      </c>
      <c r="O103" s="3">
        <v>6330.69</v>
      </c>
      <c r="P103" s="3">
        <v>6836.82</v>
      </c>
      <c r="Q103" s="3">
        <v>6790.3169</v>
      </c>
      <c r="R103" s="3">
        <v>7200.37</v>
      </c>
      <c r="S103" s="3">
        <v>7459.8995</v>
      </c>
      <c r="T103" s="3">
        <v>8246.07</v>
      </c>
      <c r="U103" s="3">
        <v>8718.3</v>
      </c>
      <c r="V103" s="3">
        <v>9016.7</v>
      </c>
      <c r="W103" s="3">
        <v>10243.3</v>
      </c>
    </row>
    <row r="104" spans="1:23">
      <c r="A104" s="3" t="s">
        <v>29</v>
      </c>
      <c r="B104" s="3">
        <v>263.59</v>
      </c>
      <c r="C104" s="3">
        <v>300.13</v>
      </c>
      <c r="D104" s="3">
        <v>340.65</v>
      </c>
      <c r="E104" s="3">
        <v>390.2</v>
      </c>
      <c r="F104" s="3">
        <v>466.1</v>
      </c>
      <c r="G104" s="3">
        <v>543.32</v>
      </c>
      <c r="H104" s="3">
        <v>648.5</v>
      </c>
      <c r="I104" s="3">
        <v>797.35</v>
      </c>
      <c r="J104" s="3">
        <v>1018.62</v>
      </c>
      <c r="K104" s="3">
        <v>1081.27</v>
      </c>
      <c r="L104" s="3">
        <v>1350.43</v>
      </c>
      <c r="M104" s="3">
        <v>1670.44</v>
      </c>
      <c r="N104" s="3">
        <v>1893.54</v>
      </c>
      <c r="O104" s="3">
        <v>2122.06</v>
      </c>
      <c r="P104" s="3">
        <v>2303.32</v>
      </c>
      <c r="Q104" s="3">
        <v>2417.05</v>
      </c>
      <c r="R104" s="3">
        <v>2572.49</v>
      </c>
      <c r="S104" s="3">
        <v>2624.83</v>
      </c>
      <c r="T104" s="3">
        <v>2865.23</v>
      </c>
      <c r="U104" s="3">
        <v>2965.95</v>
      </c>
      <c r="V104" s="3">
        <v>3005.92</v>
      </c>
      <c r="W104" s="3">
        <v>3346.6</v>
      </c>
    </row>
    <row r="105" spans="1:23">
      <c r="A105" s="3" t="s">
        <v>30</v>
      </c>
      <c r="B105" s="3">
        <v>265.57</v>
      </c>
      <c r="C105" s="3">
        <v>337.4447</v>
      </c>
      <c r="D105" s="3">
        <v>377.1552</v>
      </c>
      <c r="E105" s="3">
        <v>445.36</v>
      </c>
      <c r="F105" s="3">
        <v>537.16</v>
      </c>
      <c r="G105" s="3">
        <v>612.61</v>
      </c>
      <c r="H105" s="3">
        <v>725.9</v>
      </c>
      <c r="I105" s="3">
        <v>919.11</v>
      </c>
      <c r="J105" s="3">
        <v>1203.92</v>
      </c>
      <c r="K105" s="3">
        <v>1353.31</v>
      </c>
      <c r="L105" s="3">
        <v>1689.65</v>
      </c>
      <c r="M105" s="3">
        <v>2102.21</v>
      </c>
      <c r="N105" s="3">
        <v>2341.29</v>
      </c>
      <c r="O105" s="3">
        <v>2577.57</v>
      </c>
      <c r="P105" s="3">
        <v>2752.1</v>
      </c>
      <c r="Q105" s="3">
        <v>2911.77</v>
      </c>
      <c r="R105" s="3">
        <v>3168.59</v>
      </c>
      <c r="S105" s="3">
        <v>3443.56</v>
      </c>
      <c r="T105" s="3">
        <v>3705.18</v>
      </c>
      <c r="U105" s="3">
        <v>3748.48</v>
      </c>
      <c r="V105" s="3">
        <v>3920.55</v>
      </c>
      <c r="W105" s="3">
        <v>4522.3</v>
      </c>
    </row>
    <row r="106" spans="1:23">
      <c r="A106" s="3" t="s">
        <v>31</v>
      </c>
      <c r="B106" s="3">
        <v>1364.36</v>
      </c>
      <c r="C106" s="3">
        <v>1491.6</v>
      </c>
      <c r="D106" s="3">
        <v>1612.65</v>
      </c>
      <c r="E106" s="3">
        <v>1886.35</v>
      </c>
      <c r="F106" s="3">
        <v>2209.09</v>
      </c>
      <c r="G106" s="3">
        <v>2604.19</v>
      </c>
      <c r="H106" s="3">
        <v>3045.26</v>
      </c>
      <c r="I106" s="3">
        <v>3523.16</v>
      </c>
      <c r="J106" s="3">
        <v>4183.21</v>
      </c>
      <c r="K106" s="3">
        <v>4277.05</v>
      </c>
      <c r="L106" s="3">
        <v>5437.47</v>
      </c>
      <c r="M106" s="3">
        <v>6610.05</v>
      </c>
      <c r="N106" s="3">
        <v>7505.31</v>
      </c>
      <c r="O106" s="3">
        <v>8443.84</v>
      </c>
      <c r="P106" s="3">
        <v>9273.46</v>
      </c>
      <c r="Q106" s="3">
        <v>9324.8</v>
      </c>
      <c r="R106" s="3">
        <v>9649.7</v>
      </c>
      <c r="S106" s="3">
        <v>10881.96</v>
      </c>
      <c r="T106" s="3">
        <v>12199.08</v>
      </c>
      <c r="U106" s="3">
        <v>13597.11</v>
      </c>
      <c r="V106" s="3">
        <v>13797.58</v>
      </c>
      <c r="W106" s="3">
        <v>15983.6</v>
      </c>
    </row>
    <row r="111" spans="1:1">
      <c r="A111" s="5" t="s">
        <v>34</v>
      </c>
    </row>
    <row r="112" spans="2:23">
      <c r="B112" s="3">
        <v>2000</v>
      </c>
      <c r="C112" s="3">
        <v>2001</v>
      </c>
      <c r="D112" s="3">
        <v>2002</v>
      </c>
      <c r="E112" s="3">
        <v>2003</v>
      </c>
      <c r="F112" s="3">
        <v>2004</v>
      </c>
      <c r="G112" s="3">
        <v>2005</v>
      </c>
      <c r="H112" s="3">
        <v>2006</v>
      </c>
      <c r="I112" s="3">
        <v>2007</v>
      </c>
      <c r="J112" s="3">
        <v>2008</v>
      </c>
      <c r="K112" s="3">
        <v>2009</v>
      </c>
      <c r="L112" s="3">
        <v>2010</v>
      </c>
      <c r="M112" s="3">
        <v>2011</v>
      </c>
      <c r="N112" s="3">
        <v>2012</v>
      </c>
      <c r="O112" s="3">
        <v>2013</v>
      </c>
      <c r="P112" s="3">
        <v>2014</v>
      </c>
      <c r="Q112" s="3">
        <v>2015</v>
      </c>
      <c r="R112" s="3">
        <v>2016</v>
      </c>
      <c r="S112" s="3">
        <v>2017</v>
      </c>
      <c r="T112" s="3">
        <v>2018</v>
      </c>
      <c r="U112" s="3">
        <v>2019</v>
      </c>
      <c r="V112" s="3">
        <v>2020</v>
      </c>
      <c r="W112" s="3">
        <v>2021</v>
      </c>
    </row>
    <row r="113" spans="1:23">
      <c r="A113" s="3" t="s">
        <v>1</v>
      </c>
      <c r="B113" s="6">
        <f>B39/10000/B76</f>
        <v>1.65723932198357</v>
      </c>
      <c r="C113" s="6">
        <f t="shared" ref="C113:W113" si="22">C39/10000/C76</f>
        <v>1.14972408953462</v>
      </c>
      <c r="D113" s="6">
        <f t="shared" si="22"/>
        <v>1.00357076789673</v>
      </c>
      <c r="E113" s="6">
        <f t="shared" si="22"/>
        <v>1.12858651389295</v>
      </c>
      <c r="F113" s="6">
        <f t="shared" si="22"/>
        <v>1.29166368662834</v>
      </c>
      <c r="G113" s="6">
        <f t="shared" si="22"/>
        <v>1.47515321555037</v>
      </c>
      <c r="H113" s="6">
        <f t="shared" si="22"/>
        <v>1.55194694711409</v>
      </c>
      <c r="I113" s="6">
        <f t="shared" si="22"/>
        <v>1.49040164545066</v>
      </c>
      <c r="J113" s="6">
        <f t="shared" si="22"/>
        <v>1.69764674120099</v>
      </c>
      <c r="K113" s="6">
        <f t="shared" si="22"/>
        <v>1.20697594348323</v>
      </c>
      <c r="L113" s="6">
        <f t="shared" si="22"/>
        <v>1.44719059174639</v>
      </c>
      <c r="M113" s="6">
        <f t="shared" si="22"/>
        <v>1.54816329152759</v>
      </c>
      <c r="N113" s="6">
        <f t="shared" si="22"/>
        <v>1.440863480423</v>
      </c>
      <c r="O113" s="6">
        <f t="shared" si="22"/>
        <v>1.34179200895236</v>
      </c>
      <c r="P113" s="6">
        <f t="shared" si="22"/>
        <v>1.19660022355061</v>
      </c>
      <c r="Q113" s="6">
        <f t="shared" si="22"/>
        <v>0.864496671975473</v>
      </c>
      <c r="R113" s="6">
        <f t="shared" si="22"/>
        <v>0.730623319531281</v>
      </c>
      <c r="S113" s="6">
        <f t="shared" si="22"/>
        <v>0.780186331397983</v>
      </c>
      <c r="T113" s="6">
        <f t="shared" si="22"/>
        <v>0.900263681216544</v>
      </c>
      <c r="U113" s="6">
        <f t="shared" si="22"/>
        <v>0.812220226034229</v>
      </c>
      <c r="V113" s="6">
        <f t="shared" si="22"/>
        <v>0.642864409300728</v>
      </c>
      <c r="W113" s="6">
        <f t="shared" si="22"/>
        <v>0.754610309017224</v>
      </c>
    </row>
    <row r="114" spans="1:23">
      <c r="A114" s="3" t="s">
        <v>2</v>
      </c>
      <c r="B114" s="6">
        <f t="shared" ref="B114:B143" si="23">B40/10000/B77</f>
        <v>0.866238493070467</v>
      </c>
      <c r="C114" s="6">
        <f t="shared" ref="C114:C143" si="24">C40/10000/C77</f>
        <v>0.783758911411138</v>
      </c>
      <c r="D114" s="6">
        <f t="shared" ref="D114:D143" si="25">D40/10000/D77</f>
        <v>0.877874143664524</v>
      </c>
      <c r="E114" s="6">
        <f t="shared" ref="E114:E143" si="26">E40/10000/E77</f>
        <v>0.942065747411783</v>
      </c>
      <c r="F114" s="6">
        <f t="shared" ref="F114:F143" si="27">F40/10000/F77</f>
        <v>1.11817975146273</v>
      </c>
      <c r="G114" s="6">
        <f t="shared" ref="G114:G143" si="28">G40/10000/G77</f>
        <v>1.11742915150334</v>
      </c>
      <c r="H114" s="6">
        <f t="shared" ref="H114:H143" si="29">H40/10000/H77</f>
        <v>1.15148471940053</v>
      </c>
      <c r="I114" s="6">
        <f t="shared" ref="I114:I143" si="30">I40/10000/I77</f>
        <v>1.03432056620139</v>
      </c>
      <c r="J114" s="6">
        <f t="shared" ref="J114:J143" si="31">J40/10000/J77</f>
        <v>0.831062680519303</v>
      </c>
      <c r="K114" s="6">
        <f t="shared" ref="K114:K143" si="32">K40/10000/K77</f>
        <v>0.579686060548934</v>
      </c>
      <c r="L114" s="6">
        <f t="shared" ref="L114:L143" si="33">L40/10000/L77</f>
        <v>0.602502789838104</v>
      </c>
      <c r="M114" s="6">
        <f t="shared" ref="M114:M143" si="34">M40/10000/M77</f>
        <v>0.590492120564804</v>
      </c>
      <c r="N114" s="6">
        <f t="shared" ref="N114:N143" si="35">N40/10000/N77</f>
        <v>0.566114576838004</v>
      </c>
      <c r="O114" s="6">
        <f t="shared" ref="O114:O143" si="36">O40/10000/O77</f>
        <v>0.551057140551488</v>
      </c>
      <c r="P114" s="6">
        <f t="shared" ref="P114:P143" si="37">P40/10000/P77</f>
        <v>0.522947207257869</v>
      </c>
      <c r="Q114" s="6">
        <f t="shared" ref="Q114:Q143" si="38">Q40/10000/Q77</f>
        <v>0.430397165714749</v>
      </c>
      <c r="R114" s="6">
        <f t="shared" ref="R114:R143" si="39">R40/10000/R77</f>
        <v>0.381245025553315</v>
      </c>
      <c r="S114" s="6">
        <f t="shared" ref="S114:S143" si="40">S40/10000/S77</f>
        <v>0.411110625412474</v>
      </c>
      <c r="T114" s="6">
        <f t="shared" ref="T114:T143" si="41">T40/10000/T77</f>
        <v>0.431167538274736</v>
      </c>
      <c r="U114" s="6">
        <f t="shared" ref="U114:U143" si="42">U40/10000/U77</f>
        <v>0.521611283960472</v>
      </c>
      <c r="V114" s="6">
        <f t="shared" ref="V114:V143" si="43">V40/10000/V77</f>
        <v>0.520709238248674</v>
      </c>
      <c r="W114" s="6">
        <f t="shared" ref="W114:W143" si="44">W40/10000/W77</f>
        <v>0.544934918763938</v>
      </c>
    </row>
    <row r="115" spans="1:23">
      <c r="A115" s="3" t="s">
        <v>3</v>
      </c>
      <c r="B115" s="6">
        <f t="shared" si="23"/>
        <v>0.0852185747343269</v>
      </c>
      <c r="C115" s="6">
        <f t="shared" si="24"/>
        <v>0.0860789935940661</v>
      </c>
      <c r="D115" s="6">
        <f t="shared" si="25"/>
        <v>0.0916678423901846</v>
      </c>
      <c r="E115" s="6">
        <f t="shared" si="26"/>
        <v>0.107368677298596</v>
      </c>
      <c r="F115" s="6">
        <f t="shared" si="27"/>
        <v>0.1320543165446</v>
      </c>
      <c r="G115" s="6">
        <f t="shared" si="28"/>
        <v>0.131484285878587</v>
      </c>
      <c r="H115" s="6">
        <f t="shared" si="29"/>
        <v>0.128818975188343</v>
      </c>
      <c r="I115" s="6">
        <f t="shared" si="30"/>
        <v>0.142629121414062</v>
      </c>
      <c r="J115" s="6">
        <f t="shared" si="31"/>
        <v>0.166646854658296</v>
      </c>
      <c r="K115" s="6">
        <f t="shared" si="32"/>
        <v>0.117422757249581</v>
      </c>
      <c r="L115" s="6">
        <f t="shared" si="33"/>
        <v>0.139611672458329</v>
      </c>
      <c r="M115" s="6">
        <f t="shared" si="34"/>
        <v>0.141214089670481</v>
      </c>
      <c r="N115" s="6">
        <f t="shared" si="35"/>
        <v>0.120105047820302</v>
      </c>
      <c r="O115" s="6">
        <f t="shared" si="36"/>
        <v>0.119565073776525</v>
      </c>
      <c r="P115" s="6">
        <f t="shared" si="37"/>
        <v>0.125017087030249</v>
      </c>
      <c r="Q115" s="6">
        <f t="shared" si="38"/>
        <v>0.107645119756721</v>
      </c>
      <c r="R115" s="6">
        <f t="shared" si="39"/>
        <v>0.0966721316894524</v>
      </c>
      <c r="S115" s="6">
        <f t="shared" si="40"/>
        <v>0.0988664818450132</v>
      </c>
      <c r="T115" s="6">
        <f t="shared" si="41"/>
        <v>0.0990505311374227</v>
      </c>
      <c r="U115" s="6">
        <f t="shared" si="42"/>
        <v>0.114062685408811</v>
      </c>
      <c r="V115" s="6">
        <f t="shared" si="43"/>
        <v>0.122818687824334</v>
      </c>
      <c r="W115" s="6">
        <f t="shared" si="44"/>
        <v>0.133865514355814</v>
      </c>
    </row>
    <row r="116" spans="1:23">
      <c r="A116" s="3" t="s">
        <v>4</v>
      </c>
      <c r="B116" s="6">
        <f t="shared" si="23"/>
        <v>0.0888560319744983</v>
      </c>
      <c r="C116" s="6">
        <f t="shared" si="24"/>
        <v>0.0791586793986785</v>
      </c>
      <c r="D116" s="6">
        <f t="shared" si="25"/>
        <v>0.0822979033895389</v>
      </c>
      <c r="E116" s="6">
        <f t="shared" si="26"/>
        <v>0.0895794945065721</v>
      </c>
      <c r="F116" s="6">
        <f t="shared" si="27"/>
        <v>0.124741397283395</v>
      </c>
      <c r="G116" s="6">
        <f t="shared" si="28"/>
        <v>0.107382151335424</v>
      </c>
      <c r="H116" s="6">
        <f t="shared" si="29"/>
        <v>0.108288852276302</v>
      </c>
      <c r="I116" s="6">
        <f t="shared" si="30"/>
        <v>0.146155065992746</v>
      </c>
      <c r="J116" s="6">
        <f t="shared" si="31"/>
        <v>0.136663901318725</v>
      </c>
      <c r="K116" s="6">
        <f t="shared" si="32"/>
        <v>0.0795495943932778</v>
      </c>
      <c r="L116" s="6">
        <f t="shared" si="33"/>
        <v>0.0925291278614173</v>
      </c>
      <c r="M116" s="6">
        <f t="shared" si="34"/>
        <v>0.084735952314161</v>
      </c>
      <c r="N116" s="6">
        <f t="shared" si="35"/>
        <v>0.0783959038164491</v>
      </c>
      <c r="O116" s="6">
        <f t="shared" si="36"/>
        <v>0.077216550121632</v>
      </c>
      <c r="P116" s="6">
        <f t="shared" si="37"/>
        <v>0.078137353293385</v>
      </c>
      <c r="Q116" s="6">
        <f t="shared" si="38"/>
        <v>0.0716258755115932</v>
      </c>
      <c r="R116" s="6">
        <f t="shared" si="39"/>
        <v>0.0848020026078108</v>
      </c>
      <c r="S116" s="6">
        <f t="shared" si="40"/>
        <v>0.074665407516037</v>
      </c>
      <c r="T116" s="6">
        <f t="shared" si="41"/>
        <v>0.0816934367017459</v>
      </c>
      <c r="U116" s="6">
        <f t="shared" si="42"/>
        <v>0.0850087878276417</v>
      </c>
      <c r="V116" s="6">
        <f t="shared" si="43"/>
        <v>0.0853411406004896</v>
      </c>
      <c r="W116" s="6">
        <f t="shared" si="44"/>
        <v>0.0985565709909607</v>
      </c>
    </row>
    <row r="117" spans="1:23">
      <c r="A117" s="3" t="s">
        <v>5</v>
      </c>
      <c r="B117" s="6">
        <f t="shared" si="23"/>
        <v>0.154933788623921</v>
      </c>
      <c r="C117" s="6">
        <f t="shared" si="24"/>
        <v>0.098267672028988</v>
      </c>
      <c r="D117" s="6">
        <f t="shared" si="25"/>
        <v>0.103797044421775</v>
      </c>
      <c r="E117" s="6">
        <f t="shared" si="26"/>
        <v>0.0980405067032884</v>
      </c>
      <c r="F117" s="6">
        <f t="shared" si="27"/>
        <v>0.101292690470131</v>
      </c>
      <c r="G117" s="6">
        <f t="shared" si="28"/>
        <v>0.102290655749573</v>
      </c>
      <c r="H117" s="6">
        <f t="shared" si="29"/>
        <v>0.0961085413109357</v>
      </c>
      <c r="I117" s="6">
        <f t="shared" si="30"/>
        <v>0.0915802912887386</v>
      </c>
      <c r="J117" s="6">
        <f t="shared" si="31"/>
        <v>0.0729028933915162</v>
      </c>
      <c r="K117" s="6">
        <f t="shared" si="32"/>
        <v>0.0475076562162162</v>
      </c>
      <c r="L117" s="6">
        <f t="shared" si="33"/>
        <v>0.0506305532038211</v>
      </c>
      <c r="M117" s="6">
        <f t="shared" si="34"/>
        <v>0.0536629294640345</v>
      </c>
      <c r="N117" s="6">
        <f t="shared" si="35"/>
        <v>0.0447542368572181</v>
      </c>
      <c r="O117" s="6">
        <f t="shared" si="36"/>
        <v>0.04391261981521</v>
      </c>
      <c r="P117" s="6">
        <f t="shared" si="37"/>
        <v>0.05031829288038</v>
      </c>
      <c r="Q117" s="6">
        <f t="shared" si="38"/>
        <v>0.044468867877518</v>
      </c>
      <c r="R117" s="6">
        <f t="shared" si="39"/>
        <v>0.0426511169578169</v>
      </c>
      <c r="S117" s="6">
        <f t="shared" si="40"/>
        <v>0.0582918296737319</v>
      </c>
      <c r="T117" s="6">
        <f t="shared" si="41"/>
        <v>0.0600540526673846</v>
      </c>
      <c r="U117" s="6">
        <f t="shared" si="42"/>
        <v>0.0638827732872797</v>
      </c>
      <c r="V117" s="6">
        <f t="shared" si="43"/>
        <v>0.0604738251894317</v>
      </c>
      <c r="W117" s="6">
        <f t="shared" si="44"/>
        <v>0.0601303877314251</v>
      </c>
    </row>
    <row r="118" spans="1:23">
      <c r="A118" s="3" t="s">
        <v>6</v>
      </c>
      <c r="B118" s="6">
        <f t="shared" si="23"/>
        <v>0.337434524362505</v>
      </c>
      <c r="C118" s="6">
        <f t="shared" si="24"/>
        <v>0.325732514782201</v>
      </c>
      <c r="D118" s="6">
        <f t="shared" si="25"/>
        <v>0.329666233772182</v>
      </c>
      <c r="E118" s="6">
        <f t="shared" si="26"/>
        <v>0.365539255198633</v>
      </c>
      <c r="F118" s="6">
        <f t="shared" si="27"/>
        <v>0.426876232916067</v>
      </c>
      <c r="G118" s="6">
        <f t="shared" si="28"/>
        <v>0.417494108622723</v>
      </c>
      <c r="H118" s="6">
        <f t="shared" si="29"/>
        <v>0.414591315939267</v>
      </c>
      <c r="I118" s="6">
        <f t="shared" si="30"/>
        <v>0.405079511818923</v>
      </c>
      <c r="J118" s="6">
        <f t="shared" si="31"/>
        <v>0.368041394709546</v>
      </c>
      <c r="K118" s="6">
        <f t="shared" si="32"/>
        <v>0.282599847965718</v>
      </c>
      <c r="L118" s="6">
        <f t="shared" si="33"/>
        <v>0.296024756578844</v>
      </c>
      <c r="M118" s="6">
        <f t="shared" si="34"/>
        <v>0.279068127269815</v>
      </c>
      <c r="N118" s="6">
        <f t="shared" si="35"/>
        <v>0.264451716428678</v>
      </c>
      <c r="O118" s="6">
        <f t="shared" si="36"/>
        <v>0.260530110040194</v>
      </c>
      <c r="P118" s="6">
        <f t="shared" si="37"/>
        <v>0.244621785602052</v>
      </c>
      <c r="Q118" s="6">
        <f t="shared" si="38"/>
        <v>0.208447012394845</v>
      </c>
      <c r="R118" s="6">
        <f t="shared" si="39"/>
        <v>0.258434597026327</v>
      </c>
      <c r="S118" s="6">
        <f t="shared" si="40"/>
        <v>0.286831689760038</v>
      </c>
      <c r="T118" s="6">
        <f t="shared" si="41"/>
        <v>0.299565898700354</v>
      </c>
      <c r="U118" s="6">
        <f t="shared" si="42"/>
        <v>0.291676565653939</v>
      </c>
      <c r="V118" s="6">
        <f t="shared" si="43"/>
        <v>0.26044214603567</v>
      </c>
      <c r="W118" s="6">
        <f t="shared" si="44"/>
        <v>0.279445484898909</v>
      </c>
    </row>
    <row r="119" spans="1:23">
      <c r="A119" s="3" t="s">
        <v>7</v>
      </c>
      <c r="B119" s="6">
        <f t="shared" si="23"/>
        <v>0.116840993679956</v>
      </c>
      <c r="C119" s="6">
        <f t="shared" si="24"/>
        <v>0.125182622916028</v>
      </c>
      <c r="D119" s="6">
        <f t="shared" si="25"/>
        <v>0.130487140776823</v>
      </c>
      <c r="E119" s="6">
        <f t="shared" si="26"/>
        <v>0.191167769450956</v>
      </c>
      <c r="F119" s="6">
        <f t="shared" si="27"/>
        <v>0.180022421473346</v>
      </c>
      <c r="G119" s="6">
        <f t="shared" si="28"/>
        <v>0.147704864913006</v>
      </c>
      <c r="H119" s="6">
        <f t="shared" si="29"/>
        <v>0.147572762246054</v>
      </c>
      <c r="I119" s="6">
        <f t="shared" si="30"/>
        <v>0.148175199688156</v>
      </c>
      <c r="J119" s="6">
        <f t="shared" si="31"/>
        <v>0.144088858463921</v>
      </c>
      <c r="K119" s="6">
        <f t="shared" si="32"/>
        <v>0.110200765539413</v>
      </c>
      <c r="L119" s="6">
        <f t="shared" si="33"/>
        <v>0.131563203972735</v>
      </c>
      <c r="M119" s="6">
        <f t="shared" si="34"/>
        <v>0.134818267191354</v>
      </c>
      <c r="N119" s="6">
        <f t="shared" si="35"/>
        <v>0.129869233144237</v>
      </c>
      <c r="O119" s="6">
        <f t="shared" si="36"/>
        <v>0.122624709653238</v>
      </c>
      <c r="P119" s="6">
        <f t="shared" si="37"/>
        <v>0.117402211969161</v>
      </c>
      <c r="Q119" s="6">
        <f t="shared" si="38"/>
        <v>0.0836058088604742</v>
      </c>
      <c r="R119" s="6">
        <f t="shared" si="39"/>
        <v>0.0829473259960208</v>
      </c>
      <c r="S119" s="6">
        <f t="shared" si="40"/>
        <v>0.0837490750917413</v>
      </c>
      <c r="T119" s="6">
        <f t="shared" si="41"/>
        <v>0.0907766164942134</v>
      </c>
      <c r="U119" s="6">
        <f t="shared" si="42"/>
        <v>0.1112066950368</v>
      </c>
      <c r="V119" s="6">
        <f t="shared" si="43"/>
        <v>0.10381707891599</v>
      </c>
      <c r="W119" s="6">
        <f t="shared" si="44"/>
        <v>0.113280843186884</v>
      </c>
    </row>
    <row r="120" spans="1:23">
      <c r="A120" s="3" t="s">
        <v>8</v>
      </c>
      <c r="B120" s="6">
        <f t="shared" si="23"/>
        <v>0.075998664027052</v>
      </c>
      <c r="C120" s="6">
        <f t="shared" si="24"/>
        <v>0.0826266839914694</v>
      </c>
      <c r="D120" s="6">
        <f t="shared" si="25"/>
        <v>0.0989715015671395</v>
      </c>
      <c r="E120" s="6">
        <f t="shared" si="26"/>
        <v>0.108718499038793</v>
      </c>
      <c r="F120" s="6">
        <f t="shared" si="27"/>
        <v>0.118282225015787</v>
      </c>
      <c r="G120" s="6">
        <f t="shared" si="28"/>
        <v>0.1421222466402</v>
      </c>
      <c r="H120" s="6">
        <f t="shared" si="29"/>
        <v>0.16499214253942</v>
      </c>
      <c r="I120" s="6">
        <f t="shared" si="30"/>
        <v>0.185139770793919</v>
      </c>
      <c r="J120" s="6">
        <f t="shared" si="31"/>
        <v>0.19321281280999</v>
      </c>
      <c r="K120" s="6">
        <f t="shared" si="32"/>
        <v>0.129106560269011</v>
      </c>
      <c r="L120" s="6">
        <f t="shared" si="33"/>
        <v>0.166586233283664</v>
      </c>
      <c r="M120" s="6">
        <f t="shared" si="34"/>
        <v>0.19775095635829</v>
      </c>
      <c r="N120" s="6">
        <f t="shared" si="35"/>
        <v>0.173309955416029</v>
      </c>
      <c r="O120" s="6">
        <f t="shared" si="36"/>
        <v>0.166577311765206</v>
      </c>
      <c r="P120" s="6">
        <f t="shared" si="37"/>
        <v>0.158889949455363</v>
      </c>
      <c r="Q120" s="6">
        <f t="shared" si="38"/>
        <v>0.0867636010106294</v>
      </c>
      <c r="R120" s="6">
        <f t="shared" si="39"/>
        <v>0.0714009745357008</v>
      </c>
      <c r="S120" s="6">
        <f t="shared" si="40"/>
        <v>0.0798635565960413</v>
      </c>
      <c r="T120" s="6">
        <f t="shared" si="41"/>
        <v>0.106924974083618</v>
      </c>
      <c r="U120" s="6">
        <f t="shared" si="42"/>
        <v>0.137378523057579</v>
      </c>
      <c r="V120" s="6">
        <f t="shared" si="43"/>
        <v>0.111934626418951</v>
      </c>
      <c r="W120" s="6">
        <f t="shared" si="44"/>
        <v>0.133893166299263</v>
      </c>
    </row>
    <row r="121" spans="1:23">
      <c r="A121" s="3" t="s">
        <v>9</v>
      </c>
      <c r="B121" s="6">
        <f t="shared" si="23"/>
        <v>0.995121832433561</v>
      </c>
      <c r="C121" s="6">
        <f t="shared" si="24"/>
        <v>0.967372349485233</v>
      </c>
      <c r="D121" s="6">
        <f t="shared" si="25"/>
        <v>1.04708491241119</v>
      </c>
      <c r="E121" s="6">
        <f t="shared" si="26"/>
        <v>1.38900882603376</v>
      </c>
      <c r="F121" s="6">
        <f t="shared" si="27"/>
        <v>1.64052767846715</v>
      </c>
      <c r="G121" s="6">
        <f t="shared" si="28"/>
        <v>1.65059556239679</v>
      </c>
      <c r="H121" s="6">
        <f t="shared" si="29"/>
        <v>1.71560367964835</v>
      </c>
      <c r="I121" s="6">
        <f t="shared" si="30"/>
        <v>1.72148164465372</v>
      </c>
      <c r="J121" s="6">
        <f t="shared" si="31"/>
        <v>1.58971357480986</v>
      </c>
      <c r="K121" s="6">
        <f t="shared" si="32"/>
        <v>1.26080349633369</v>
      </c>
      <c r="L121" s="6">
        <f t="shared" si="33"/>
        <v>1.45497748378712</v>
      </c>
      <c r="M121" s="6">
        <f t="shared" si="34"/>
        <v>1.47222579368702</v>
      </c>
      <c r="N121" s="6">
        <f t="shared" si="35"/>
        <v>1.36557000137377</v>
      </c>
      <c r="O121" s="6">
        <f t="shared" si="36"/>
        <v>1.25256372118223</v>
      </c>
      <c r="P121" s="6">
        <f t="shared" si="37"/>
        <v>1.21564723632429</v>
      </c>
      <c r="Q121" s="6">
        <f t="shared" si="38"/>
        <v>1.1137208142724</v>
      </c>
      <c r="R121" s="6">
        <f t="shared" si="39"/>
        <v>1.02248278575421</v>
      </c>
      <c r="S121" s="6">
        <f t="shared" si="40"/>
        <v>1.04941958289089</v>
      </c>
      <c r="T121" s="6">
        <f t="shared" si="41"/>
        <v>1.04420820730927</v>
      </c>
      <c r="U121" s="6">
        <f t="shared" si="42"/>
        <v>0.892982635313057</v>
      </c>
      <c r="V121" s="6">
        <f t="shared" si="43"/>
        <v>0.897975639641576</v>
      </c>
      <c r="W121" s="6">
        <f t="shared" si="44"/>
        <v>0.938429314889078</v>
      </c>
    </row>
    <row r="122" spans="1:23">
      <c r="A122" s="3" t="s">
        <v>10</v>
      </c>
      <c r="B122" s="6">
        <f t="shared" si="23"/>
        <v>0.440181793284457</v>
      </c>
      <c r="C122" s="6">
        <f t="shared" si="24"/>
        <v>0.449443627691702</v>
      </c>
      <c r="D122" s="6">
        <f t="shared" si="25"/>
        <v>0.548492950857229</v>
      </c>
      <c r="E122" s="6">
        <f t="shared" si="26"/>
        <v>0.755783207411152</v>
      </c>
      <c r="F122" s="6">
        <f t="shared" si="27"/>
        <v>0.942495841756378</v>
      </c>
      <c r="G122" s="6">
        <f t="shared" si="28"/>
        <v>1.00387440860468</v>
      </c>
      <c r="H122" s="6">
        <f t="shared" si="29"/>
        <v>1.0412168486625</v>
      </c>
      <c r="I122" s="6">
        <f t="shared" si="30"/>
        <v>1.02134462149365</v>
      </c>
      <c r="J122" s="6">
        <f t="shared" si="31"/>
        <v>0.879339467988489</v>
      </c>
      <c r="K122" s="6">
        <f t="shared" si="32"/>
        <v>0.671535759096911</v>
      </c>
      <c r="L122" s="6">
        <f t="shared" si="33"/>
        <v>0.761180329823698</v>
      </c>
      <c r="M122" s="6">
        <f t="shared" si="34"/>
        <v>0.709636717160626</v>
      </c>
      <c r="N122" s="6">
        <f t="shared" si="35"/>
        <v>0.639866961826064</v>
      </c>
      <c r="O122" s="6">
        <f t="shared" si="36"/>
        <v>0.570884724755106</v>
      </c>
      <c r="P122" s="6">
        <f t="shared" si="37"/>
        <v>0.531860994387933</v>
      </c>
      <c r="Q122" s="6">
        <f t="shared" si="38"/>
        <v>0.484618385617569</v>
      </c>
      <c r="R122" s="6">
        <f t="shared" si="39"/>
        <v>0.437133312379316</v>
      </c>
      <c r="S122" s="6">
        <f t="shared" si="40"/>
        <v>0.464787606522983</v>
      </c>
      <c r="T122" s="6">
        <f t="shared" si="41"/>
        <v>0.474470951754234</v>
      </c>
      <c r="U122" s="6">
        <f t="shared" si="42"/>
        <v>0.435877689525187</v>
      </c>
      <c r="V122" s="6">
        <f t="shared" si="43"/>
        <v>0.431661627481114</v>
      </c>
      <c r="W122" s="6">
        <f t="shared" si="44"/>
        <v>0.447347363278397</v>
      </c>
    </row>
    <row r="123" spans="1:23">
      <c r="A123" s="3" t="s">
        <v>11</v>
      </c>
      <c r="B123" s="6">
        <f t="shared" si="23"/>
        <v>0.381704081294294</v>
      </c>
      <c r="C123" s="6">
        <f t="shared" si="24"/>
        <v>0.393535462436261</v>
      </c>
      <c r="D123" s="6">
        <f t="shared" si="25"/>
        <v>0.433885736818235</v>
      </c>
      <c r="E123" s="6">
        <f t="shared" si="26"/>
        <v>0.523746756183913</v>
      </c>
      <c r="F123" s="6">
        <f t="shared" si="27"/>
        <v>0.605409846023676</v>
      </c>
      <c r="G123" s="6">
        <f t="shared" si="28"/>
        <v>0.655630364086884</v>
      </c>
      <c r="H123" s="6">
        <f t="shared" si="29"/>
        <v>0.705672413738128</v>
      </c>
      <c r="I123" s="6">
        <f t="shared" si="30"/>
        <v>0.717055959679488</v>
      </c>
      <c r="J123" s="6">
        <f t="shared" si="31"/>
        <v>0.683206470495078</v>
      </c>
      <c r="K123" s="6">
        <f t="shared" si="32"/>
        <v>0.5577946943622</v>
      </c>
      <c r="L123" s="6">
        <f t="shared" si="33"/>
        <v>0.619105281555541</v>
      </c>
      <c r="M123" s="6">
        <f t="shared" si="34"/>
        <v>0.618279768179251</v>
      </c>
      <c r="N123" s="6">
        <f t="shared" si="35"/>
        <v>0.56887777279922</v>
      </c>
      <c r="O123" s="6">
        <f t="shared" si="36"/>
        <v>0.550793161829276</v>
      </c>
      <c r="P123" s="6">
        <f t="shared" si="37"/>
        <v>0.542886184874778</v>
      </c>
      <c r="Q123" s="6">
        <f t="shared" si="38"/>
        <v>0.503633750828851</v>
      </c>
      <c r="R123" s="6">
        <f t="shared" si="39"/>
        <v>0.473137315063672</v>
      </c>
      <c r="S123" s="6">
        <f t="shared" si="40"/>
        <v>0.492865283040821</v>
      </c>
      <c r="T123" s="6">
        <f t="shared" si="41"/>
        <v>0.509118294988732</v>
      </c>
      <c r="U123" s="6">
        <f t="shared" si="42"/>
        <v>0.49480227388473</v>
      </c>
      <c r="V123" s="6">
        <f t="shared" si="43"/>
        <v>0.521525973429016</v>
      </c>
      <c r="W123" s="6">
        <f t="shared" si="44"/>
        <v>0.562599078701449</v>
      </c>
    </row>
    <row r="124" spans="1:23">
      <c r="A124" s="3" t="s">
        <v>12</v>
      </c>
      <c r="B124" s="6">
        <f t="shared" si="23"/>
        <v>0.0911926564227616</v>
      </c>
      <c r="C124" s="6">
        <f t="shared" si="24"/>
        <v>0.0922855728988313</v>
      </c>
      <c r="D124" s="6">
        <f t="shared" si="25"/>
        <v>0.0983200186548956</v>
      </c>
      <c r="E124" s="6">
        <f t="shared" si="26"/>
        <v>0.125487556702608</v>
      </c>
      <c r="F124" s="6">
        <f t="shared" si="27"/>
        <v>0.125414131480968</v>
      </c>
      <c r="G124" s="6">
        <f t="shared" si="28"/>
        <v>0.139627889174079</v>
      </c>
      <c r="H124" s="6">
        <f t="shared" si="29"/>
        <v>0.159698613093516</v>
      </c>
      <c r="I124" s="6">
        <f t="shared" si="30"/>
        <v>0.164584186139776</v>
      </c>
      <c r="J124" s="6">
        <f t="shared" si="31"/>
        <v>0.1583644680713</v>
      </c>
      <c r="K124" s="6">
        <f t="shared" si="32"/>
        <v>0.106425978310255</v>
      </c>
      <c r="L124" s="6">
        <f t="shared" si="33"/>
        <v>0.132951051354726</v>
      </c>
      <c r="M124" s="6">
        <f t="shared" si="34"/>
        <v>0.132164418901158</v>
      </c>
      <c r="N124" s="6">
        <f t="shared" si="35"/>
        <v>0.144075620096095</v>
      </c>
      <c r="O124" s="6">
        <f t="shared" si="36"/>
        <v>0.14660309652375</v>
      </c>
      <c r="P124" s="6">
        <f t="shared" si="37"/>
        <v>0.14489421113496</v>
      </c>
      <c r="Q124" s="6">
        <f t="shared" si="38"/>
        <v>0.135417565008955</v>
      </c>
      <c r="R124" s="6">
        <f t="shared" si="39"/>
        <v>0.120865347223654</v>
      </c>
      <c r="S124" s="6">
        <f t="shared" si="40"/>
        <v>0.134036580611179</v>
      </c>
      <c r="T124" s="6">
        <f t="shared" si="41"/>
        <v>0.138581667006301</v>
      </c>
      <c r="U124" s="6">
        <f t="shared" si="42"/>
        <v>0.127751360216397</v>
      </c>
      <c r="V124" s="6">
        <f t="shared" si="43"/>
        <v>0.140339265415274</v>
      </c>
      <c r="W124" s="6">
        <f t="shared" si="44"/>
        <v>0.160839971414738</v>
      </c>
    </row>
    <row r="125" spans="1:23">
      <c r="A125" s="3" t="s">
        <v>13</v>
      </c>
      <c r="B125" s="6">
        <f t="shared" si="23"/>
        <v>0.448133467167678</v>
      </c>
      <c r="C125" s="6">
        <f t="shared" si="24"/>
        <v>0.45988567474864</v>
      </c>
      <c r="D125" s="6">
        <f t="shared" si="25"/>
        <v>0.526116174390885</v>
      </c>
      <c r="E125" s="6">
        <f t="shared" si="26"/>
        <v>0.586694969390028</v>
      </c>
      <c r="F125" s="6">
        <f t="shared" si="27"/>
        <v>0.682539809656536</v>
      </c>
      <c r="G125" s="6">
        <f t="shared" si="28"/>
        <v>0.680001836647559</v>
      </c>
      <c r="H125" s="6">
        <f t="shared" si="29"/>
        <v>0.65864971325626</v>
      </c>
      <c r="I125" s="6">
        <f t="shared" si="30"/>
        <v>0.612094987121196</v>
      </c>
      <c r="J125" s="6">
        <f t="shared" si="31"/>
        <v>0.544294793561865</v>
      </c>
      <c r="K125" s="6">
        <f t="shared" si="32"/>
        <v>0.444641056698263</v>
      </c>
      <c r="L125" s="6">
        <f t="shared" si="33"/>
        <v>0.499696327970119</v>
      </c>
      <c r="M125" s="6">
        <f t="shared" si="34"/>
        <v>0.527889040981585</v>
      </c>
      <c r="N125" s="6">
        <f t="shared" si="35"/>
        <v>0.499629146992048</v>
      </c>
      <c r="O125" s="6">
        <f t="shared" si="36"/>
        <v>0.479520169921746</v>
      </c>
      <c r="P125" s="6">
        <f t="shared" si="37"/>
        <v>0.453022843407151</v>
      </c>
      <c r="Q125" s="6">
        <f t="shared" si="38"/>
        <v>0.404791101955441</v>
      </c>
      <c r="R125" s="6">
        <f t="shared" si="39"/>
        <v>0.361563912228424</v>
      </c>
      <c r="S125" s="6">
        <f t="shared" si="40"/>
        <v>0.358823161630969</v>
      </c>
      <c r="T125" s="6">
        <f t="shared" si="41"/>
        <v>0.346371247726793</v>
      </c>
      <c r="U125" s="6">
        <f t="shared" si="42"/>
        <v>0.314229809143378</v>
      </c>
      <c r="V125" s="6">
        <f t="shared" si="43"/>
        <v>0.319838038952813</v>
      </c>
      <c r="W125" s="6">
        <f t="shared" si="44"/>
        <v>0.377358769852327</v>
      </c>
    </row>
    <row r="126" spans="1:23">
      <c r="A126" s="3" t="s">
        <v>14</v>
      </c>
      <c r="B126" s="6">
        <f t="shared" si="23"/>
        <v>0.0671196489388788</v>
      </c>
      <c r="C126" s="6">
        <f t="shared" si="24"/>
        <v>0.0582419766693631</v>
      </c>
      <c r="D126" s="6">
        <f t="shared" si="25"/>
        <v>0.0572342079510953</v>
      </c>
      <c r="E126" s="6">
        <f t="shared" si="26"/>
        <v>0.0745340104224178</v>
      </c>
      <c r="F126" s="6">
        <f t="shared" si="27"/>
        <v>0.0844739780900859</v>
      </c>
      <c r="G126" s="6">
        <f t="shared" si="28"/>
        <v>0.0820754347506084</v>
      </c>
      <c r="H126" s="6">
        <f t="shared" si="29"/>
        <v>0.102445608216428</v>
      </c>
      <c r="I126" s="6">
        <f t="shared" si="30"/>
        <v>0.123868291477092</v>
      </c>
      <c r="J126" s="6">
        <f t="shared" si="31"/>
        <v>0.135672377314895</v>
      </c>
      <c r="K126" s="6">
        <f t="shared" si="32"/>
        <v>0.114029793998312</v>
      </c>
      <c r="L126" s="6">
        <f t="shared" si="33"/>
        <v>0.154848156437872</v>
      </c>
      <c r="M126" s="6">
        <f t="shared" si="34"/>
        <v>0.173676723703518</v>
      </c>
      <c r="N126" s="6">
        <f t="shared" si="35"/>
        <v>0.162890377826113</v>
      </c>
      <c r="O126" s="6">
        <f t="shared" si="36"/>
        <v>0.157929391415936</v>
      </c>
      <c r="P126" s="6">
        <f t="shared" si="37"/>
        <v>0.167033446601034</v>
      </c>
      <c r="Q126" s="6">
        <f t="shared" si="38"/>
        <v>0.157907897349523</v>
      </c>
      <c r="R126" s="6">
        <f t="shared" si="39"/>
        <v>0.143727059741662</v>
      </c>
      <c r="S126" s="6">
        <f t="shared" si="40"/>
        <v>0.150080436510877</v>
      </c>
      <c r="T126" s="6">
        <f t="shared" si="41"/>
        <v>0.145044216208486</v>
      </c>
      <c r="U126" s="6">
        <f t="shared" si="42"/>
        <v>0.141800735113432</v>
      </c>
      <c r="V126" s="6">
        <f t="shared" si="43"/>
        <v>0.15579772609618</v>
      </c>
      <c r="W126" s="6">
        <f t="shared" si="44"/>
        <v>0.167888810487615</v>
      </c>
    </row>
    <row r="127" spans="1:23">
      <c r="A127" s="3" t="s">
        <v>15</v>
      </c>
      <c r="B127" s="6">
        <f t="shared" si="23"/>
        <v>0.242173464705634</v>
      </c>
      <c r="C127" s="6">
        <f t="shared" si="24"/>
        <v>0.260629602396336</v>
      </c>
      <c r="D127" s="6">
        <f t="shared" si="25"/>
        <v>0.273345149626212</v>
      </c>
      <c r="E127" s="6">
        <f t="shared" si="26"/>
        <v>0.305890355012978</v>
      </c>
      <c r="F127" s="6">
        <f t="shared" si="27"/>
        <v>0.334217360755806</v>
      </c>
      <c r="G127" s="6">
        <f t="shared" si="28"/>
        <v>0.342245162331428</v>
      </c>
      <c r="H127" s="6">
        <f t="shared" si="29"/>
        <v>0.346583973503812</v>
      </c>
      <c r="I127" s="6">
        <f t="shared" si="30"/>
        <v>0.361290652980516</v>
      </c>
      <c r="J127" s="6">
        <f t="shared" si="31"/>
        <v>0.35565449400972</v>
      </c>
      <c r="K127" s="6">
        <f t="shared" si="32"/>
        <v>0.280226383326671</v>
      </c>
      <c r="L127" s="6">
        <f t="shared" si="33"/>
        <v>0.326907361233824</v>
      </c>
      <c r="M127" s="6">
        <f t="shared" si="34"/>
        <v>0.335863944629419</v>
      </c>
      <c r="N127" s="6">
        <f t="shared" si="35"/>
        <v>0.309917642858171</v>
      </c>
      <c r="O127" s="6">
        <f t="shared" si="36"/>
        <v>0.298872628327267</v>
      </c>
      <c r="P127" s="6">
        <f t="shared" si="37"/>
        <v>0.286256020801463</v>
      </c>
      <c r="Q127" s="6">
        <f t="shared" si="38"/>
        <v>0.237864464631242</v>
      </c>
      <c r="R127" s="6">
        <f t="shared" si="39"/>
        <v>0.228838448585149</v>
      </c>
      <c r="S127" s="6">
        <f t="shared" si="40"/>
        <v>0.244527715974617</v>
      </c>
      <c r="T127" s="6">
        <f t="shared" si="41"/>
        <v>0.253029521049012</v>
      </c>
      <c r="U127" s="6">
        <f t="shared" si="42"/>
        <v>0.288292512514766</v>
      </c>
      <c r="V127" s="6">
        <f t="shared" si="43"/>
        <v>0.302025256191114</v>
      </c>
      <c r="W127" s="6">
        <f t="shared" si="44"/>
        <v>0.352194746672219</v>
      </c>
    </row>
    <row r="128" spans="1:23">
      <c r="A128" s="3" t="s">
        <v>16</v>
      </c>
      <c r="B128" s="6">
        <f t="shared" si="23"/>
        <v>0.0367847606887182</v>
      </c>
      <c r="C128" s="6">
        <f t="shared" si="24"/>
        <v>0.0416132042414527</v>
      </c>
      <c r="D128" s="6">
        <f t="shared" si="25"/>
        <v>0.0439278322850875</v>
      </c>
      <c r="E128" s="6">
        <f t="shared" si="26"/>
        <v>0.0567914019103921</v>
      </c>
      <c r="F128" s="6">
        <f t="shared" si="27"/>
        <v>0.0640519772760379</v>
      </c>
      <c r="G128" s="6">
        <f t="shared" si="28"/>
        <v>0.0597692480526196</v>
      </c>
      <c r="H128" s="6">
        <f t="shared" si="29"/>
        <v>0.0631575256925105</v>
      </c>
      <c r="I128" s="6">
        <f t="shared" si="30"/>
        <v>0.0647582779291335</v>
      </c>
      <c r="J128" s="6">
        <f t="shared" si="31"/>
        <v>0.0673727231903491</v>
      </c>
      <c r="K128" s="6">
        <f t="shared" si="32"/>
        <v>0.0472562715998493</v>
      </c>
      <c r="L128" s="6">
        <f t="shared" si="33"/>
        <v>0.0522728876663104</v>
      </c>
      <c r="M128" s="6">
        <f t="shared" si="34"/>
        <v>0.0782378939039465</v>
      </c>
      <c r="N128" s="6">
        <f t="shared" si="35"/>
        <v>0.110340819726879</v>
      </c>
      <c r="O128" s="6">
        <f t="shared" si="36"/>
        <v>0.115349449974869</v>
      </c>
      <c r="P128" s="6">
        <f t="shared" si="37"/>
        <v>0.114233370538413</v>
      </c>
      <c r="Q128" s="6">
        <f t="shared" si="38"/>
        <v>0.124191358656035</v>
      </c>
      <c r="R128" s="6">
        <f t="shared" si="39"/>
        <v>0.116876166704685</v>
      </c>
      <c r="S128" s="6">
        <f t="shared" si="40"/>
        <v>0.117619418788683</v>
      </c>
      <c r="T128" s="6">
        <f t="shared" si="41"/>
        <v>0.114036235125997</v>
      </c>
      <c r="U128" s="6">
        <f t="shared" si="42"/>
        <v>0.104888945213873</v>
      </c>
      <c r="V128" s="6">
        <f t="shared" si="43"/>
        <v>0.121993690209315</v>
      </c>
      <c r="W128" s="6">
        <f t="shared" si="44"/>
        <v>0.139246366794934</v>
      </c>
    </row>
    <row r="129" spans="1:23">
      <c r="A129" s="3" t="s">
        <v>17</v>
      </c>
      <c r="B129" s="6">
        <f t="shared" si="23"/>
        <v>0.0623903829086691</v>
      </c>
      <c r="C129" s="6">
        <f t="shared" si="24"/>
        <v>0.0762986112979412</v>
      </c>
      <c r="D129" s="6">
        <f t="shared" si="25"/>
        <v>0.0776680223223399</v>
      </c>
      <c r="E129" s="6">
        <f t="shared" si="26"/>
        <v>0.0888914777874702</v>
      </c>
      <c r="F129" s="6">
        <f t="shared" si="27"/>
        <v>0.0994085959966201</v>
      </c>
      <c r="G129" s="6">
        <f t="shared" si="28"/>
        <v>0.112551852744076</v>
      </c>
      <c r="H129" s="6">
        <f t="shared" si="29"/>
        <v>0.123093175896418</v>
      </c>
      <c r="I129" s="6">
        <f t="shared" si="30"/>
        <v>0.121138627098378</v>
      </c>
      <c r="J129" s="6">
        <f t="shared" si="31"/>
        <v>0.126934384492961</v>
      </c>
      <c r="K129" s="6">
        <f t="shared" si="32"/>
        <v>0.0909195079622871</v>
      </c>
      <c r="L129" s="6">
        <f t="shared" si="33"/>
        <v>0.10993969582486</v>
      </c>
      <c r="M129" s="6">
        <f t="shared" si="34"/>
        <v>0.110497359610763</v>
      </c>
      <c r="N129" s="6">
        <f t="shared" si="35"/>
        <v>0.0906818415751142</v>
      </c>
      <c r="O129" s="6">
        <f t="shared" si="36"/>
        <v>0.0908803773998128</v>
      </c>
      <c r="P129" s="6">
        <f t="shared" si="37"/>
        <v>0.0965636631489137</v>
      </c>
      <c r="Q129" s="6">
        <f t="shared" si="38"/>
        <v>0.0960128200578188</v>
      </c>
      <c r="R129" s="6">
        <f t="shared" si="39"/>
        <v>0.0800945976743268</v>
      </c>
      <c r="S129" s="6">
        <f t="shared" si="40"/>
        <v>0.0881294994728375</v>
      </c>
      <c r="T129" s="6">
        <f t="shared" si="41"/>
        <v>0.0887242110669591</v>
      </c>
      <c r="U129" s="6">
        <f t="shared" si="42"/>
        <v>0.0860434121062396</v>
      </c>
      <c r="V129" s="6">
        <f t="shared" si="43"/>
        <v>0.0988354979092365</v>
      </c>
      <c r="W129" s="6">
        <f t="shared" si="44"/>
        <v>0.107247872049011</v>
      </c>
    </row>
    <row r="130" spans="1:23">
      <c r="A130" s="3" t="s">
        <v>18</v>
      </c>
      <c r="B130" s="6">
        <f t="shared" si="23"/>
        <v>0.0563321723566313</v>
      </c>
      <c r="C130" s="6">
        <f t="shared" si="24"/>
        <v>0.0595689549048775</v>
      </c>
      <c r="D130" s="6">
        <f t="shared" si="25"/>
        <v>0.0573361395530333</v>
      </c>
      <c r="E130" s="6">
        <f t="shared" si="26"/>
        <v>0.0662935837201367</v>
      </c>
      <c r="F130" s="6">
        <f t="shared" si="27"/>
        <v>0.0798570792174323</v>
      </c>
      <c r="G130" s="6">
        <f t="shared" si="28"/>
        <v>0.0745163799986428</v>
      </c>
      <c r="H130" s="6">
        <f t="shared" si="29"/>
        <v>0.0762299795104849</v>
      </c>
      <c r="I130" s="6">
        <f t="shared" si="30"/>
        <v>0.0780236728378321</v>
      </c>
      <c r="J130" s="6">
        <f t="shared" si="31"/>
        <v>0.0754145539155344</v>
      </c>
      <c r="K130" s="6">
        <f t="shared" si="32"/>
        <v>0.0530877855799027</v>
      </c>
      <c r="L130" s="6">
        <f t="shared" si="33"/>
        <v>0.0618634989144505</v>
      </c>
      <c r="M130" s="6">
        <f t="shared" si="34"/>
        <v>0.0622047348615831</v>
      </c>
      <c r="N130" s="6">
        <f t="shared" si="35"/>
        <v>0.0625394657137711</v>
      </c>
      <c r="O130" s="6">
        <f t="shared" si="36"/>
        <v>0.0633245906981939</v>
      </c>
      <c r="P130" s="6">
        <f t="shared" si="37"/>
        <v>0.070048493149469</v>
      </c>
      <c r="Q130" s="6">
        <f t="shared" si="38"/>
        <v>0.0631451064544229</v>
      </c>
      <c r="R130" s="6">
        <f t="shared" si="39"/>
        <v>0.0552486312895446</v>
      </c>
      <c r="S130" s="6">
        <f t="shared" si="40"/>
        <v>0.0717825768558946</v>
      </c>
      <c r="T130" s="6">
        <f t="shared" si="41"/>
        <v>0.0844287693214531</v>
      </c>
      <c r="U130" s="6">
        <f t="shared" si="42"/>
        <v>0.10906829301944</v>
      </c>
      <c r="V130" s="6">
        <f t="shared" si="43"/>
        <v>0.116683815727969</v>
      </c>
      <c r="W130" s="6">
        <f t="shared" si="44"/>
        <v>0.129847657886682</v>
      </c>
    </row>
    <row r="131" spans="1:23">
      <c r="A131" s="3" t="s">
        <v>19</v>
      </c>
      <c r="B131" s="6">
        <f t="shared" si="23"/>
        <v>1.45737223000487</v>
      </c>
      <c r="C131" s="6">
        <f t="shared" si="24"/>
        <v>1.21340292153161</v>
      </c>
      <c r="D131" s="6">
        <f t="shared" si="25"/>
        <v>1.35532259681</v>
      </c>
      <c r="E131" s="6">
        <f t="shared" si="26"/>
        <v>1.48109046421377</v>
      </c>
      <c r="F131" s="6">
        <f t="shared" si="27"/>
        <v>1.56690075504813</v>
      </c>
      <c r="G131" s="6">
        <f t="shared" si="28"/>
        <v>1.55415308455181</v>
      </c>
      <c r="H131" s="6">
        <f t="shared" si="29"/>
        <v>1.58069944583892</v>
      </c>
      <c r="I131" s="6">
        <f t="shared" si="30"/>
        <v>1.51755939096095</v>
      </c>
      <c r="J131" s="6">
        <f t="shared" si="31"/>
        <v>1.29282666819664</v>
      </c>
      <c r="K131" s="6">
        <f t="shared" si="32"/>
        <v>1.05727274237511</v>
      </c>
      <c r="L131" s="6">
        <f t="shared" si="33"/>
        <v>1.15474917586833</v>
      </c>
      <c r="M131" s="6">
        <f t="shared" si="34"/>
        <v>1.10879003032173</v>
      </c>
      <c r="N131" s="6">
        <f t="shared" si="35"/>
        <v>1.08846251164402</v>
      </c>
      <c r="O131" s="6">
        <f t="shared" si="36"/>
        <v>1.08209761979647</v>
      </c>
      <c r="P131" s="6">
        <f t="shared" si="37"/>
        <v>0.975262897988419</v>
      </c>
      <c r="Q131" s="6">
        <f t="shared" si="38"/>
        <v>0.874644839659811</v>
      </c>
      <c r="R131" s="6">
        <f t="shared" si="39"/>
        <v>0.784785482031468</v>
      </c>
      <c r="S131" s="6">
        <f t="shared" si="40"/>
        <v>0.757539727234455</v>
      </c>
      <c r="T131" s="6">
        <f t="shared" si="41"/>
        <v>0.737715910363714</v>
      </c>
      <c r="U131" s="6">
        <f t="shared" si="42"/>
        <v>0.664168142428045</v>
      </c>
      <c r="V131" s="6">
        <f t="shared" si="43"/>
        <v>0.637704984446683</v>
      </c>
      <c r="W131" s="6">
        <f t="shared" si="44"/>
        <v>0.663748230075332</v>
      </c>
    </row>
    <row r="132" spans="1:23">
      <c r="A132" s="3" t="s">
        <v>20</v>
      </c>
      <c r="B132" s="6">
        <f t="shared" si="23"/>
        <v>0.0821237922093125</v>
      </c>
      <c r="C132" s="6">
        <f t="shared" si="24"/>
        <v>0.0652543553397036</v>
      </c>
      <c r="D132" s="6">
        <f t="shared" si="25"/>
        <v>0.0797120362717089</v>
      </c>
      <c r="E132" s="6">
        <f t="shared" si="26"/>
        <v>0.0934977003732573</v>
      </c>
      <c r="F132" s="6">
        <f t="shared" si="27"/>
        <v>0.103106750466871</v>
      </c>
      <c r="G132" s="6">
        <f t="shared" si="28"/>
        <v>0.106536794512291</v>
      </c>
      <c r="H132" s="6">
        <f t="shared" si="29"/>
        <v>0.111990467397823</v>
      </c>
      <c r="I132" s="6">
        <f t="shared" si="30"/>
        <v>0.12090066333643</v>
      </c>
      <c r="J132" s="6">
        <f t="shared" si="31"/>
        <v>0.130930793870959</v>
      </c>
      <c r="K132" s="6">
        <f t="shared" si="32"/>
        <v>0.12549558625676</v>
      </c>
      <c r="L132" s="6">
        <f t="shared" si="33"/>
        <v>0.125481093399583</v>
      </c>
      <c r="M132" s="6">
        <f t="shared" si="34"/>
        <v>0.128703341305552</v>
      </c>
      <c r="N132" s="6">
        <f t="shared" si="35"/>
        <v>0.142784216269917</v>
      </c>
      <c r="O132" s="6">
        <f t="shared" si="36"/>
        <v>0.14069804414342</v>
      </c>
      <c r="P132" s="6">
        <f t="shared" si="37"/>
        <v>0.158926321680303</v>
      </c>
      <c r="Q132" s="6">
        <f t="shared" si="38"/>
        <v>0.189376950789377</v>
      </c>
      <c r="R132" s="6">
        <f t="shared" si="39"/>
        <v>0.172705482218943</v>
      </c>
      <c r="S132" s="6">
        <f t="shared" si="40"/>
        <v>0.208533491090519</v>
      </c>
      <c r="T132" s="6">
        <f t="shared" si="41"/>
        <v>0.202569125394558</v>
      </c>
      <c r="U132" s="6">
        <f t="shared" si="42"/>
        <v>0.221605621818091</v>
      </c>
      <c r="V132" s="6">
        <f t="shared" si="43"/>
        <v>0.219193397569763</v>
      </c>
      <c r="W132" s="6">
        <f t="shared" si="44"/>
        <v>0.239119251926971</v>
      </c>
    </row>
    <row r="133" spans="1:23">
      <c r="A133" s="3" t="s">
        <v>21</v>
      </c>
      <c r="B133" s="6">
        <f t="shared" si="23"/>
        <v>0.205628379571054</v>
      </c>
      <c r="C133" s="6">
        <f t="shared" si="24"/>
        <v>0.258953762237567</v>
      </c>
      <c r="D133" s="6">
        <f t="shared" si="25"/>
        <v>0.248426840993353</v>
      </c>
      <c r="E133" s="6">
        <f t="shared" si="26"/>
        <v>0.27163174899019</v>
      </c>
      <c r="F133" s="6">
        <f t="shared" si="27"/>
        <v>0.352423844025535</v>
      </c>
      <c r="G133" s="6">
        <f t="shared" si="28"/>
        <v>0.231918724385264</v>
      </c>
      <c r="H133" s="6">
        <f t="shared" si="29"/>
        <v>0.217142165913081</v>
      </c>
      <c r="I133" s="6">
        <f t="shared" si="30"/>
        <v>0.213077822336685</v>
      </c>
      <c r="J133" s="6">
        <f t="shared" si="31"/>
        <v>0.209246493265073</v>
      </c>
      <c r="K133" s="6">
        <f t="shared" si="32"/>
        <v>0.201585258358975</v>
      </c>
      <c r="L133" s="6">
        <f t="shared" si="33"/>
        <v>0.283587028343425</v>
      </c>
      <c r="M133" s="6">
        <f t="shared" si="34"/>
        <v>0.326594488820531</v>
      </c>
      <c r="N133" s="6">
        <f t="shared" si="35"/>
        <v>0.316606424704259</v>
      </c>
      <c r="O133" s="6">
        <f t="shared" si="36"/>
        <v>0.292072501695641</v>
      </c>
      <c r="P133" s="6">
        <f t="shared" si="37"/>
        <v>0.278346019813067</v>
      </c>
      <c r="Q133" s="6">
        <f t="shared" si="38"/>
        <v>0.234937843138632</v>
      </c>
      <c r="R133" s="6">
        <f t="shared" si="39"/>
        <v>0.185975714470048</v>
      </c>
      <c r="S133" s="6">
        <f t="shared" si="40"/>
        <v>0.156869362688697</v>
      </c>
      <c r="T133" s="6">
        <f t="shared" si="41"/>
        <v>0.174383256427396</v>
      </c>
      <c r="U133" s="6">
        <f t="shared" si="42"/>
        <v>0.170908696274664</v>
      </c>
      <c r="V133" s="6">
        <f t="shared" si="43"/>
        <v>0.169435603780645</v>
      </c>
      <c r="W133" s="6">
        <f t="shared" si="44"/>
        <v>0.227862930874722</v>
      </c>
    </row>
    <row r="134" spans="1:23">
      <c r="A134" s="3" t="s">
        <v>22</v>
      </c>
      <c r="B134" s="6">
        <f t="shared" si="23"/>
        <v>0.09302222658462</v>
      </c>
      <c r="C134" s="6">
        <f t="shared" si="24"/>
        <v>0.0859684261587604</v>
      </c>
      <c r="D134" s="6">
        <f t="shared" si="25"/>
        <v>0.0745787226697353</v>
      </c>
      <c r="E134" s="6">
        <f t="shared" si="26"/>
        <v>0.0944941901250429</v>
      </c>
      <c r="F134" s="6">
        <f t="shared" si="27"/>
        <v>0.118555836800963</v>
      </c>
      <c r="G134" s="6">
        <f t="shared" si="28"/>
        <v>0.101408634678492</v>
      </c>
      <c r="H134" s="6">
        <f t="shared" si="29"/>
        <v>0.111596162200286</v>
      </c>
      <c r="I134" s="6">
        <f t="shared" si="30"/>
        <v>0.120950713893754</v>
      </c>
      <c r="J134" s="6">
        <f t="shared" si="31"/>
        <v>0.114136890099523</v>
      </c>
      <c r="K134" s="6">
        <f t="shared" si="32"/>
        <v>0.0806801688680416</v>
      </c>
      <c r="L134" s="6">
        <f t="shared" si="33"/>
        <v>0.106143749029093</v>
      </c>
      <c r="M134" s="6">
        <f t="shared" si="34"/>
        <v>0.188432025724751</v>
      </c>
      <c r="N134" s="6">
        <f t="shared" si="35"/>
        <v>0.294355289734084</v>
      </c>
      <c r="O134" s="6">
        <f t="shared" si="36"/>
        <v>0.332797979611461</v>
      </c>
      <c r="P134" s="6">
        <f t="shared" si="37"/>
        <v>0.411017002246435</v>
      </c>
      <c r="Q134" s="6">
        <f t="shared" si="38"/>
        <v>0.295095329785643</v>
      </c>
      <c r="R134" s="6">
        <f t="shared" si="39"/>
        <v>0.234957508766676</v>
      </c>
      <c r="S134" s="6">
        <f t="shared" si="40"/>
        <v>0.23150712097256</v>
      </c>
      <c r="T134" s="6">
        <f t="shared" si="41"/>
        <v>0.256780258931042</v>
      </c>
      <c r="U134" s="6">
        <f t="shared" si="42"/>
        <v>0.24533247979462</v>
      </c>
      <c r="V134" s="6">
        <f t="shared" si="43"/>
        <v>0.2598173915791</v>
      </c>
      <c r="W134" s="6">
        <f t="shared" si="44"/>
        <v>0.286401822972682</v>
      </c>
    </row>
    <row r="135" spans="1:23">
      <c r="A135" s="3" t="s">
        <v>23</v>
      </c>
      <c r="B135" s="6">
        <f t="shared" si="23"/>
        <v>0.0525408233401908</v>
      </c>
      <c r="C135" s="6">
        <f t="shared" si="24"/>
        <v>0.0597456645885597</v>
      </c>
      <c r="D135" s="6">
        <f t="shared" si="25"/>
        <v>0.078277074960253</v>
      </c>
      <c r="E135" s="6">
        <f t="shared" si="26"/>
        <v>0.087444649030862</v>
      </c>
      <c r="F135" s="6">
        <f t="shared" si="27"/>
        <v>0.0890908689086985</v>
      </c>
      <c r="G135" s="6">
        <f t="shared" si="28"/>
        <v>0.0876501562735917</v>
      </c>
      <c r="H135" s="6">
        <f t="shared" si="29"/>
        <v>0.101097055518321</v>
      </c>
      <c r="I135" s="6">
        <f t="shared" si="30"/>
        <v>0.103509958348442</v>
      </c>
      <c r="J135" s="6">
        <f t="shared" si="31"/>
        <v>0.121878173622496</v>
      </c>
      <c r="K135" s="6">
        <f t="shared" si="32"/>
        <v>0.116665103779305</v>
      </c>
      <c r="L135" s="6">
        <f t="shared" si="33"/>
        <v>0.128783782791054</v>
      </c>
      <c r="M135" s="6">
        <f t="shared" si="34"/>
        <v>0.146595117601638</v>
      </c>
      <c r="N135" s="6">
        <f t="shared" si="35"/>
        <v>0.15638884520249</v>
      </c>
      <c r="O135" s="6">
        <f t="shared" si="36"/>
        <v>0.151531794181207</v>
      </c>
      <c r="P135" s="6">
        <f t="shared" si="37"/>
        <v>0.151118878003242</v>
      </c>
      <c r="Q135" s="6">
        <f t="shared" si="38"/>
        <v>0.106086502591746</v>
      </c>
      <c r="R135" s="6">
        <f t="shared" si="39"/>
        <v>0.0994417768274887</v>
      </c>
      <c r="S135" s="6">
        <f t="shared" si="40"/>
        <v>0.124375311112667</v>
      </c>
      <c r="T135" s="6">
        <f t="shared" si="41"/>
        <v>0.146281093055113</v>
      </c>
      <c r="U135" s="6">
        <f t="shared" si="42"/>
        <v>0.145619441058707</v>
      </c>
      <c r="V135" s="6">
        <f t="shared" si="43"/>
        <v>0.165915640645975</v>
      </c>
      <c r="W135" s="6">
        <f t="shared" si="44"/>
        <v>0.176494124506971</v>
      </c>
    </row>
    <row r="136" spans="1:23">
      <c r="A136" s="3" t="s">
        <v>24</v>
      </c>
      <c r="B136" s="6">
        <f t="shared" si="23"/>
        <v>0.054991579841575</v>
      </c>
      <c r="C136" s="6">
        <f t="shared" si="24"/>
        <v>0.0472144030107565</v>
      </c>
      <c r="D136" s="6">
        <f t="shared" si="25"/>
        <v>0.0460283022767667</v>
      </c>
      <c r="E136" s="6">
        <f t="shared" si="26"/>
        <v>0.0571203178064136</v>
      </c>
      <c r="F136" s="6">
        <f t="shared" si="27"/>
        <v>0.0746740710072714</v>
      </c>
      <c r="G136" s="6">
        <f t="shared" si="28"/>
        <v>0.0573328306032686</v>
      </c>
      <c r="H136" s="6">
        <f t="shared" si="29"/>
        <v>0.0551355049719784</v>
      </c>
      <c r="I136" s="6">
        <f t="shared" si="30"/>
        <v>0.0598568057390321</v>
      </c>
      <c r="J136" s="6">
        <f t="shared" si="31"/>
        <v>0.0656416041869293</v>
      </c>
      <c r="K136" s="6">
        <f t="shared" si="32"/>
        <v>0.0402283656521873</v>
      </c>
      <c r="L136" s="6">
        <f t="shared" si="33"/>
        <v>0.0462875462163419</v>
      </c>
      <c r="M136" s="6">
        <f t="shared" si="34"/>
        <v>0.0553644003430472</v>
      </c>
      <c r="N136" s="6">
        <f t="shared" si="35"/>
        <v>0.0610923643136511</v>
      </c>
      <c r="O136" s="6">
        <f t="shared" si="36"/>
        <v>0.0634884906047588</v>
      </c>
      <c r="P136" s="6">
        <f t="shared" si="37"/>
        <v>0.0714044260213524</v>
      </c>
      <c r="Q136" s="6">
        <f t="shared" si="38"/>
        <v>0.0724774529935559</v>
      </c>
      <c r="R136" s="6">
        <f t="shared" si="39"/>
        <v>0.0321469253341972</v>
      </c>
      <c r="S136" s="6">
        <f t="shared" si="40"/>
        <v>0.040688387955313</v>
      </c>
      <c r="T136" s="6">
        <f t="shared" si="41"/>
        <v>0.0339792090013474</v>
      </c>
      <c r="U136" s="6">
        <f t="shared" si="42"/>
        <v>0.0270198544144752</v>
      </c>
      <c r="V136" s="6">
        <f t="shared" si="43"/>
        <v>0.0306060260644791</v>
      </c>
      <c r="W136" s="6">
        <f t="shared" si="44"/>
        <v>0.0333668744639137</v>
      </c>
    </row>
    <row r="137" spans="1:23">
      <c r="A137" s="3" t="s">
        <v>25</v>
      </c>
      <c r="B137" s="6">
        <f t="shared" si="23"/>
        <v>0.0767573481732299</v>
      </c>
      <c r="C137" s="6">
        <f t="shared" si="24"/>
        <v>0.0769819720246363</v>
      </c>
      <c r="D137" s="6">
        <f t="shared" si="25"/>
        <v>0.0796901294523568</v>
      </c>
      <c r="E137" s="6">
        <f t="shared" si="26"/>
        <v>0.0864327705182275</v>
      </c>
      <c r="F137" s="6">
        <f t="shared" si="27"/>
        <v>0.100473107842864</v>
      </c>
      <c r="G137" s="6">
        <f t="shared" si="28"/>
        <v>0.11224689749489</v>
      </c>
      <c r="H137" s="6">
        <f t="shared" si="29"/>
        <v>0.124426804082335</v>
      </c>
      <c r="I137" s="6">
        <f t="shared" si="30"/>
        <v>0.140106869050313</v>
      </c>
      <c r="J137" s="6">
        <f t="shared" si="31"/>
        <v>0.117094406498106</v>
      </c>
      <c r="K137" s="6">
        <f t="shared" si="32"/>
        <v>0.0891010518173346</v>
      </c>
      <c r="L137" s="6">
        <f t="shared" si="33"/>
        <v>0.125848466317284</v>
      </c>
      <c r="M137" s="6">
        <f t="shared" si="34"/>
        <v>0.116412056794916</v>
      </c>
      <c r="N137" s="6">
        <f t="shared" si="35"/>
        <v>0.128667315827099</v>
      </c>
      <c r="O137" s="6">
        <f t="shared" si="36"/>
        <v>0.132442440739636</v>
      </c>
      <c r="P137" s="6">
        <f t="shared" si="37"/>
        <v>0.141926085482251</v>
      </c>
      <c r="Q137" s="6">
        <f t="shared" si="38"/>
        <v>0.11200497689918</v>
      </c>
      <c r="R137" s="6">
        <f t="shared" si="39"/>
        <v>0.0893925421566334</v>
      </c>
      <c r="S137" s="6">
        <f t="shared" si="40"/>
        <v>0.0969175533160706</v>
      </c>
      <c r="T137" s="6">
        <f t="shared" si="41"/>
        <v>0.110497607303681</v>
      </c>
      <c r="U137" s="6">
        <f t="shared" si="42"/>
        <v>0.100081715465455</v>
      </c>
      <c r="V137" s="6">
        <f t="shared" si="43"/>
        <v>0.110066140062556</v>
      </c>
      <c r="W137" s="6">
        <f t="shared" si="44"/>
        <v>0.115641618901675</v>
      </c>
    </row>
    <row r="138" spans="1:23">
      <c r="A138" s="3" t="s">
        <v>26</v>
      </c>
      <c r="B138" s="6">
        <f t="shared" si="23"/>
        <v>0.0918373547640128</v>
      </c>
      <c r="C138" s="6">
        <f t="shared" si="24"/>
        <v>0.0526596375394425</v>
      </c>
      <c r="D138" s="6">
        <f t="shared" si="25"/>
        <v>0.0647865124623105</v>
      </c>
      <c r="E138" s="6">
        <f t="shared" si="26"/>
        <v>0.0699752086308107</v>
      </c>
      <c r="F138" s="6">
        <f t="shared" si="27"/>
        <v>0.0750869613143324</v>
      </c>
      <c r="G138" s="6">
        <f t="shared" si="28"/>
        <v>0.0676501370724678</v>
      </c>
      <c r="H138" s="6">
        <f t="shared" si="29"/>
        <v>0.0900313777935755</v>
      </c>
      <c r="I138" s="6">
        <f t="shared" si="30"/>
        <v>0.0876285111443048</v>
      </c>
      <c r="J138" s="6">
        <f t="shared" si="31"/>
        <v>0.134703279420033</v>
      </c>
      <c r="K138" s="6">
        <f t="shared" si="32"/>
        <v>0.0622333568515498</v>
      </c>
      <c r="L138" s="6">
        <f t="shared" si="33"/>
        <v>0.111531067601387</v>
      </c>
      <c r="M138" s="6">
        <f t="shared" si="34"/>
        <v>0.144816758780516</v>
      </c>
      <c r="N138" s="6">
        <f t="shared" si="35"/>
        <v>0.308330637597535</v>
      </c>
      <c r="O138" s="6">
        <f t="shared" si="36"/>
        <v>0.252035306175292</v>
      </c>
      <c r="P138" s="6">
        <f t="shared" si="37"/>
        <v>0.15042632038487</v>
      </c>
      <c r="Q138" s="6">
        <f t="shared" si="38"/>
        <v>0.0554540547711296</v>
      </c>
      <c r="R138" s="6">
        <f t="shared" si="39"/>
        <v>0.0451078286674599</v>
      </c>
      <c r="S138" s="6">
        <f t="shared" si="40"/>
        <v>0.0446190485740442</v>
      </c>
      <c r="T138" s="6">
        <f t="shared" si="41"/>
        <v>0.032386714517166</v>
      </c>
      <c r="U138" s="6">
        <f t="shared" si="42"/>
        <v>0.0285583976798512</v>
      </c>
      <c r="V138" s="6">
        <f t="shared" si="43"/>
        <v>0.011237772895929</v>
      </c>
      <c r="W138" s="6">
        <f t="shared" si="44"/>
        <v>0.0192285837900202</v>
      </c>
    </row>
    <row r="139" spans="1:23">
      <c r="A139" s="3" t="s">
        <v>27</v>
      </c>
      <c r="B139" s="6">
        <f t="shared" si="23"/>
        <v>0.106666415432411</v>
      </c>
      <c r="C139" s="6">
        <f t="shared" si="24"/>
        <v>0.0848851299599129</v>
      </c>
      <c r="D139" s="6">
        <f t="shared" si="25"/>
        <v>0.0816915683037557</v>
      </c>
      <c r="E139" s="6">
        <f t="shared" si="26"/>
        <v>0.089004010248404</v>
      </c>
      <c r="F139" s="6">
        <f t="shared" si="27"/>
        <v>0.094934706776085</v>
      </c>
      <c r="G139" s="6">
        <f t="shared" si="28"/>
        <v>0.0953101144282079</v>
      </c>
      <c r="H139" s="6">
        <f t="shared" si="29"/>
        <v>0.0900814948276384</v>
      </c>
      <c r="I139" s="6">
        <f t="shared" si="30"/>
        <v>0.0909652384298863</v>
      </c>
      <c r="J139" s="6">
        <f t="shared" si="31"/>
        <v>0.0790811358309021</v>
      </c>
      <c r="K139" s="6">
        <f t="shared" si="32"/>
        <v>0.0702798511003941</v>
      </c>
      <c r="L139" s="6">
        <f t="shared" si="33"/>
        <v>0.0809230911993702</v>
      </c>
      <c r="M139" s="6">
        <f t="shared" si="34"/>
        <v>0.0756086310878096</v>
      </c>
      <c r="N139" s="6">
        <f t="shared" si="35"/>
        <v>0.064633290276248</v>
      </c>
      <c r="O139" s="6">
        <f t="shared" si="36"/>
        <v>0.0769229533182972</v>
      </c>
      <c r="P139" s="6">
        <f t="shared" si="37"/>
        <v>0.0950227017005145</v>
      </c>
      <c r="Q139" s="6">
        <f t="shared" si="38"/>
        <v>0.105403589211811</v>
      </c>
      <c r="R139" s="6">
        <f t="shared" si="39"/>
        <v>0.102537445035127</v>
      </c>
      <c r="S139" s="6">
        <f t="shared" si="40"/>
        <v>0.123766367583575</v>
      </c>
      <c r="T139" s="6">
        <f t="shared" si="41"/>
        <v>0.144338778666782</v>
      </c>
      <c r="U139" s="6">
        <f t="shared" si="42"/>
        <v>0.136490422558245</v>
      </c>
      <c r="V139" s="6">
        <f t="shared" si="43"/>
        <v>0.143843470250013</v>
      </c>
      <c r="W139" s="6">
        <f t="shared" si="44"/>
        <v>0.159420308043354</v>
      </c>
    </row>
    <row r="140" spans="1:23">
      <c r="A140" s="3" t="s">
        <v>28</v>
      </c>
      <c r="B140" s="6">
        <f t="shared" si="23"/>
        <v>0.0479457894565571</v>
      </c>
      <c r="C140" s="6">
        <f t="shared" si="24"/>
        <v>0.0572858146207194</v>
      </c>
      <c r="D140" s="6">
        <f t="shared" si="25"/>
        <v>0.0589453066978391</v>
      </c>
      <c r="E140" s="6">
        <f t="shared" si="26"/>
        <v>0.0784719414500332</v>
      </c>
      <c r="F140" s="6">
        <f t="shared" si="27"/>
        <v>0.0864275094078141</v>
      </c>
      <c r="G140" s="6">
        <f t="shared" si="28"/>
        <v>0.111409721039895</v>
      </c>
      <c r="H140" s="6">
        <f t="shared" si="29"/>
        <v>0.133928890298739</v>
      </c>
      <c r="I140" s="6">
        <f t="shared" si="30"/>
        <v>0.155424758288928</v>
      </c>
      <c r="J140" s="6">
        <f t="shared" si="31"/>
        <v>0.133677922105772</v>
      </c>
      <c r="K140" s="6">
        <f t="shared" si="32"/>
        <v>0.077948728211456</v>
      </c>
      <c r="L140" s="6">
        <f t="shared" si="33"/>
        <v>0.121614488463265</v>
      </c>
      <c r="M140" s="6">
        <f t="shared" si="34"/>
        <v>0.112294803062722</v>
      </c>
      <c r="N140" s="6">
        <f t="shared" si="35"/>
        <v>0.0994407224523026</v>
      </c>
      <c r="O140" s="6">
        <f t="shared" si="36"/>
        <v>0.100137991075854</v>
      </c>
      <c r="P140" s="6">
        <f t="shared" si="37"/>
        <v>0.077634924622851</v>
      </c>
      <c r="Q140" s="6">
        <f t="shared" si="38"/>
        <v>0.0729396538980382</v>
      </c>
      <c r="R140" s="6">
        <f t="shared" si="39"/>
        <v>0.0630338483355716</v>
      </c>
      <c r="S140" s="6">
        <f t="shared" si="40"/>
        <v>0.0457867953597855</v>
      </c>
      <c r="T140" s="6">
        <f t="shared" si="41"/>
        <v>0.0482540226675253</v>
      </c>
      <c r="U140" s="6">
        <f t="shared" si="42"/>
        <v>0.0436786127299628</v>
      </c>
      <c r="V140" s="6">
        <f t="shared" si="43"/>
        <v>0.0423034236472324</v>
      </c>
      <c r="W140" s="6">
        <f t="shared" si="44"/>
        <v>0.0478038181054934</v>
      </c>
    </row>
    <row r="141" spans="1:23">
      <c r="A141" s="3" t="s">
        <v>29</v>
      </c>
      <c r="B141" s="6">
        <f t="shared" si="23"/>
        <v>0.0501653640881672</v>
      </c>
      <c r="C141" s="6">
        <f t="shared" si="24"/>
        <v>0.0565074234498384</v>
      </c>
      <c r="D141" s="6">
        <f t="shared" si="25"/>
        <v>0.0477789308674593</v>
      </c>
      <c r="E141" s="6">
        <f t="shared" si="26"/>
        <v>0.0719390512557663</v>
      </c>
      <c r="F141" s="6">
        <f t="shared" si="27"/>
        <v>0.102197437288136</v>
      </c>
      <c r="G141" s="6">
        <f t="shared" si="28"/>
        <v>0.0623147788943919</v>
      </c>
      <c r="H141" s="6">
        <f t="shared" si="29"/>
        <v>0.080114325935044</v>
      </c>
      <c r="I141" s="6">
        <f t="shared" si="30"/>
        <v>0.0583708922305136</v>
      </c>
      <c r="J141" s="6">
        <f t="shared" si="31"/>
        <v>0.0469649586430661</v>
      </c>
      <c r="K141" s="6">
        <f t="shared" si="32"/>
        <v>0.0370705590185615</v>
      </c>
      <c r="L141" s="6">
        <f t="shared" si="33"/>
        <v>0.0395494138126375</v>
      </c>
      <c r="M141" s="6">
        <f t="shared" si="34"/>
        <v>0.0357196648691363</v>
      </c>
      <c r="N141" s="6">
        <f t="shared" si="35"/>
        <v>0.0385866122447902</v>
      </c>
      <c r="O141" s="6">
        <f t="shared" si="36"/>
        <v>0.0409388421986183</v>
      </c>
      <c r="P141" s="6">
        <f t="shared" si="37"/>
        <v>0.0458149744368998</v>
      </c>
      <c r="Q141" s="6">
        <f t="shared" si="38"/>
        <v>0.0498486394770485</v>
      </c>
      <c r="R141" s="6">
        <f t="shared" si="39"/>
        <v>0.0394848249330415</v>
      </c>
      <c r="S141" s="6">
        <f t="shared" si="40"/>
        <v>0.0168567506193582</v>
      </c>
      <c r="T141" s="6">
        <f t="shared" si="41"/>
        <v>0.0167944906517103</v>
      </c>
      <c r="U141" s="6">
        <f t="shared" si="42"/>
        <v>0.0126718503121985</v>
      </c>
      <c r="V141" s="6">
        <f t="shared" si="43"/>
        <v>0.00757241709692873</v>
      </c>
      <c r="W141" s="6">
        <f t="shared" si="44"/>
        <v>0.00925333173967609</v>
      </c>
    </row>
    <row r="142" spans="1:23">
      <c r="A142" s="3" t="s">
        <v>30</v>
      </c>
      <c r="B142" s="6">
        <f t="shared" si="23"/>
        <v>0.138067888993486</v>
      </c>
      <c r="C142" s="6">
        <f t="shared" si="24"/>
        <v>0.130680294874982</v>
      </c>
      <c r="D142" s="6">
        <f t="shared" si="25"/>
        <v>0.0972004646893374</v>
      </c>
      <c r="E142" s="6">
        <f t="shared" si="26"/>
        <v>0.121402566687623</v>
      </c>
      <c r="F142" s="6">
        <f t="shared" si="27"/>
        <v>0.139940878903865</v>
      </c>
      <c r="G142" s="6">
        <f t="shared" si="28"/>
        <v>0.129248395890242</v>
      </c>
      <c r="H142" s="6">
        <f t="shared" si="29"/>
        <v>0.157824610394625</v>
      </c>
      <c r="I142" s="6">
        <f t="shared" si="30"/>
        <v>0.130842228460141</v>
      </c>
      <c r="J142" s="6">
        <f t="shared" si="31"/>
        <v>0.108417907505482</v>
      </c>
      <c r="K142" s="6">
        <f t="shared" si="32"/>
        <v>0.0606966182840591</v>
      </c>
      <c r="L142" s="6">
        <f t="shared" si="33"/>
        <v>0.078525999677448</v>
      </c>
      <c r="M142" s="6">
        <f t="shared" si="34"/>
        <v>0.0702269645925003</v>
      </c>
      <c r="N142" s="6">
        <f t="shared" si="35"/>
        <v>0.0597660120062017</v>
      </c>
      <c r="O142" s="6">
        <f t="shared" si="36"/>
        <v>0.0773122473306253</v>
      </c>
      <c r="P142" s="6">
        <f t="shared" si="37"/>
        <v>0.12131611492315</v>
      </c>
      <c r="Q142" s="6">
        <f t="shared" si="38"/>
        <v>0.0799842564556953</v>
      </c>
      <c r="R142" s="6">
        <f t="shared" si="39"/>
        <v>0.0681817707077912</v>
      </c>
      <c r="S142" s="6">
        <f t="shared" si="40"/>
        <v>0.0987500732448623</v>
      </c>
      <c r="T142" s="6">
        <f t="shared" si="41"/>
        <v>0.0674489083218629</v>
      </c>
      <c r="U142" s="6">
        <f t="shared" si="42"/>
        <v>0.0642209111159803</v>
      </c>
      <c r="V142" s="6">
        <f t="shared" si="43"/>
        <v>0.0313163408195279</v>
      </c>
      <c r="W142" s="6">
        <f t="shared" si="44"/>
        <v>0.0473630232403865</v>
      </c>
    </row>
    <row r="143" spans="1:23">
      <c r="A143" s="3" t="s">
        <v>31</v>
      </c>
      <c r="B143" s="6">
        <f t="shared" si="23"/>
        <v>0.137373044768243</v>
      </c>
      <c r="C143" s="6">
        <f t="shared" si="24"/>
        <v>0.0983007506033789</v>
      </c>
      <c r="D143" s="6">
        <f t="shared" si="25"/>
        <v>0.138152735559483</v>
      </c>
      <c r="E143" s="6">
        <f t="shared" si="26"/>
        <v>0.209293774856204</v>
      </c>
      <c r="F143" s="6">
        <f t="shared" si="27"/>
        <v>0.211108512127618</v>
      </c>
      <c r="G143" s="6">
        <f t="shared" si="28"/>
        <v>0.24977472973455</v>
      </c>
      <c r="H143" s="6">
        <f t="shared" si="29"/>
        <v>0.238302920023736</v>
      </c>
      <c r="I143" s="6">
        <f t="shared" si="30"/>
        <v>0.296027305350878</v>
      </c>
      <c r="J143" s="6">
        <f t="shared" si="31"/>
        <v>0.368859767824231</v>
      </c>
      <c r="K143" s="6">
        <f t="shared" si="32"/>
        <v>0.222764834549514</v>
      </c>
      <c r="L143" s="6">
        <f t="shared" si="33"/>
        <v>0.213265139200768</v>
      </c>
      <c r="M143" s="6">
        <f t="shared" si="34"/>
        <v>0.222975162840826</v>
      </c>
      <c r="N143" s="6">
        <f t="shared" si="35"/>
        <v>0.211698114318396</v>
      </c>
      <c r="O143" s="6">
        <f t="shared" si="36"/>
        <v>0.202151161960909</v>
      </c>
      <c r="P143" s="6">
        <f t="shared" si="37"/>
        <v>0.183303240965077</v>
      </c>
      <c r="Q143" s="6">
        <f t="shared" si="38"/>
        <v>0.131379624522563</v>
      </c>
      <c r="R143" s="6">
        <f t="shared" si="39"/>
        <v>0.121408113175746</v>
      </c>
      <c r="S143" s="6">
        <f t="shared" si="40"/>
        <v>0.128191157843719</v>
      </c>
      <c r="T143" s="6">
        <f t="shared" si="41"/>
        <v>0.108488776037045</v>
      </c>
      <c r="U143" s="6">
        <f t="shared" si="42"/>
        <v>0.120279340424215</v>
      </c>
      <c r="V143" s="6">
        <f t="shared" si="43"/>
        <v>0.106831569014276</v>
      </c>
      <c r="W143" s="6">
        <f t="shared" si="44"/>
        <v>0.0980826910082835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22"/>
  <sheetViews>
    <sheetView tabSelected="1" workbookViewId="0">
      <selection activeCell="E12" sqref="E12"/>
    </sheetView>
  </sheetViews>
  <sheetFormatPr defaultColWidth="8.88888888888889" defaultRowHeight="14.4" outlineLevelCol="2"/>
  <cols>
    <col min="2" max="14" width="12.8888888888889"/>
  </cols>
  <sheetData>
    <row r="1" spans="1:3">
      <c r="A1" s="1" t="s">
        <v>35</v>
      </c>
      <c r="B1" s="1" t="s">
        <v>36</v>
      </c>
      <c r="C1" s="1" t="s">
        <v>37</v>
      </c>
    </row>
    <row r="2" spans="1:3">
      <c r="A2" s="1" t="s">
        <v>9</v>
      </c>
      <c r="B2" s="1">
        <v>2010</v>
      </c>
      <c r="C2" s="1">
        <v>1.45497748378712</v>
      </c>
    </row>
    <row r="3" spans="1:3">
      <c r="A3" s="1" t="s">
        <v>9</v>
      </c>
      <c r="B3" s="1">
        <v>2011</v>
      </c>
      <c r="C3" s="1">
        <v>1.47222579368702</v>
      </c>
    </row>
    <row r="4" spans="1:3">
      <c r="A4" s="1" t="s">
        <v>9</v>
      </c>
      <c r="B4" s="1">
        <v>2012</v>
      </c>
      <c r="C4" s="1">
        <v>1.36557000137377</v>
      </c>
    </row>
    <row r="5" spans="1:3">
      <c r="A5" s="1" t="s">
        <v>9</v>
      </c>
      <c r="B5" s="1">
        <v>2013</v>
      </c>
      <c r="C5" s="1">
        <v>1.25256372118223</v>
      </c>
    </row>
    <row r="6" spans="1:3">
      <c r="A6" s="1" t="s">
        <v>9</v>
      </c>
      <c r="B6" s="1">
        <v>2014</v>
      </c>
      <c r="C6" s="1">
        <v>1.21564723632429</v>
      </c>
    </row>
    <row r="7" spans="1:3">
      <c r="A7" s="1" t="s">
        <v>9</v>
      </c>
      <c r="B7" s="1">
        <v>2015</v>
      </c>
      <c r="C7" s="1">
        <v>1.1137208142724</v>
      </c>
    </row>
    <row r="8" spans="1:3">
      <c r="A8" s="1" t="s">
        <v>9</v>
      </c>
      <c r="B8" s="1">
        <v>2016</v>
      </c>
      <c r="C8" s="1">
        <v>1.02248278575421</v>
      </c>
    </row>
    <row r="9" spans="1:3">
      <c r="A9" s="1" t="s">
        <v>9</v>
      </c>
      <c r="B9" s="1">
        <v>2017</v>
      </c>
      <c r="C9" s="1">
        <v>1.04941958289089</v>
      </c>
    </row>
    <row r="10" spans="1:3">
      <c r="A10" s="1" t="s">
        <v>9</v>
      </c>
      <c r="B10" s="1">
        <v>2018</v>
      </c>
      <c r="C10" s="1">
        <v>1.04420820730927</v>
      </c>
    </row>
    <row r="11" spans="1:3">
      <c r="A11" s="1" t="s">
        <v>9</v>
      </c>
      <c r="B11" s="1">
        <v>2019</v>
      </c>
      <c r="C11" s="1">
        <v>0.892982635313057</v>
      </c>
    </row>
    <row r="12" spans="1:3">
      <c r="A12" s="1" t="s">
        <v>9</v>
      </c>
      <c r="B12" s="1">
        <v>2020</v>
      </c>
      <c r="C12" s="1">
        <v>0.897975639641576</v>
      </c>
    </row>
    <row r="13" spans="1:3">
      <c r="A13" s="1" t="s">
        <v>10</v>
      </c>
      <c r="B13" s="1">
        <v>2010</v>
      </c>
      <c r="C13" s="1">
        <v>0.761180329823698</v>
      </c>
    </row>
    <row r="14" spans="1:3">
      <c r="A14" s="1" t="s">
        <v>10</v>
      </c>
      <c r="B14" s="1">
        <v>2011</v>
      </c>
      <c r="C14" s="1">
        <v>0.709636717160626</v>
      </c>
    </row>
    <row r="15" spans="1:3">
      <c r="A15" s="1" t="s">
        <v>10</v>
      </c>
      <c r="B15" s="1">
        <v>2012</v>
      </c>
      <c r="C15" s="1">
        <v>0.639866961826064</v>
      </c>
    </row>
    <row r="16" spans="1:3">
      <c r="A16" s="1" t="s">
        <v>10</v>
      </c>
      <c r="B16" s="1">
        <v>2013</v>
      </c>
      <c r="C16" s="1">
        <v>0.570884724755106</v>
      </c>
    </row>
    <row r="17" spans="1:3">
      <c r="A17" s="1" t="s">
        <v>10</v>
      </c>
      <c r="B17" s="1">
        <v>2014</v>
      </c>
      <c r="C17" s="1">
        <v>0.531860994387933</v>
      </c>
    </row>
    <row r="18" spans="1:3">
      <c r="A18" s="1" t="s">
        <v>10</v>
      </c>
      <c r="B18" s="1">
        <v>2015</v>
      </c>
      <c r="C18" s="1">
        <v>0.484618385617569</v>
      </c>
    </row>
    <row r="19" spans="1:3">
      <c r="A19" s="1" t="s">
        <v>10</v>
      </c>
      <c r="B19" s="1">
        <v>2016</v>
      </c>
      <c r="C19" s="1">
        <v>0.437133312379316</v>
      </c>
    </row>
    <row r="20" spans="1:3">
      <c r="A20" s="1" t="s">
        <v>10</v>
      </c>
      <c r="B20" s="1">
        <v>2017</v>
      </c>
      <c r="C20" s="1">
        <v>0.464787606522983</v>
      </c>
    </row>
    <row r="21" spans="1:3">
      <c r="A21" s="1" t="s">
        <v>10</v>
      </c>
      <c r="B21" s="1">
        <v>2018</v>
      </c>
      <c r="C21" s="1">
        <v>0.474470951754234</v>
      </c>
    </row>
    <row r="22" spans="1:3">
      <c r="A22" s="1" t="s">
        <v>10</v>
      </c>
      <c r="B22" s="1">
        <v>2019</v>
      </c>
      <c r="C22" s="1">
        <v>0.435877689525187</v>
      </c>
    </row>
    <row r="23" spans="1:3">
      <c r="A23" s="1" t="s">
        <v>10</v>
      </c>
      <c r="B23" s="1">
        <v>2020</v>
      </c>
      <c r="C23" s="1">
        <v>0.431661627481114</v>
      </c>
    </row>
    <row r="24" spans="1:3">
      <c r="A24" s="1" t="s">
        <v>11</v>
      </c>
      <c r="B24" s="1">
        <v>2010</v>
      </c>
      <c r="C24" s="1">
        <v>0.619105281555541</v>
      </c>
    </row>
    <row r="25" spans="1:3">
      <c r="A25" s="1" t="s">
        <v>11</v>
      </c>
      <c r="B25" s="1">
        <v>2011</v>
      </c>
      <c r="C25" s="1">
        <v>0.618279768179251</v>
      </c>
    </row>
    <row r="26" spans="1:3">
      <c r="A26" s="1" t="s">
        <v>11</v>
      </c>
      <c r="B26" s="1">
        <v>2012</v>
      </c>
      <c r="C26" s="1">
        <v>0.56887777279922</v>
      </c>
    </row>
    <row r="27" spans="1:3">
      <c r="A27" s="1" t="s">
        <v>11</v>
      </c>
      <c r="B27" s="1">
        <v>2013</v>
      </c>
      <c r="C27" s="1">
        <v>0.550793161829276</v>
      </c>
    </row>
    <row r="28" spans="1:3">
      <c r="A28" s="1" t="s">
        <v>11</v>
      </c>
      <c r="B28" s="1">
        <v>2014</v>
      </c>
      <c r="C28" s="1">
        <v>0.542886184874778</v>
      </c>
    </row>
    <row r="29" spans="1:3">
      <c r="A29" s="1" t="s">
        <v>11</v>
      </c>
      <c r="B29" s="1">
        <v>2015</v>
      </c>
      <c r="C29" s="1">
        <v>0.503633750828851</v>
      </c>
    </row>
    <row r="30" spans="1:3">
      <c r="A30" s="1" t="s">
        <v>11</v>
      </c>
      <c r="B30" s="1">
        <v>2016</v>
      </c>
      <c r="C30" s="1">
        <v>0.473137315063672</v>
      </c>
    </row>
    <row r="31" spans="1:3">
      <c r="A31" s="1" t="s">
        <v>11</v>
      </c>
      <c r="B31" s="1">
        <v>2017</v>
      </c>
      <c r="C31" s="1">
        <v>0.492865283040821</v>
      </c>
    </row>
    <row r="32" spans="1:3">
      <c r="A32" s="1" t="s">
        <v>11</v>
      </c>
      <c r="B32" s="1">
        <v>2018</v>
      </c>
      <c r="C32" s="1">
        <v>0.509118294988732</v>
      </c>
    </row>
    <row r="33" spans="1:3">
      <c r="A33" s="1" t="s">
        <v>11</v>
      </c>
      <c r="B33" s="1">
        <v>2019</v>
      </c>
      <c r="C33" s="1">
        <v>0.49480227388473</v>
      </c>
    </row>
    <row r="34" spans="1:3">
      <c r="A34" s="1" t="s">
        <v>11</v>
      </c>
      <c r="B34" s="1">
        <v>2020</v>
      </c>
      <c r="C34" s="1">
        <v>0.521525973429016</v>
      </c>
    </row>
    <row r="35" spans="1:3">
      <c r="A35" s="1" t="s">
        <v>12</v>
      </c>
      <c r="B35" s="1">
        <v>2010</v>
      </c>
      <c r="C35" s="1">
        <v>0.132951051354726</v>
      </c>
    </row>
    <row r="36" spans="1:3">
      <c r="A36" s="1" t="s">
        <v>12</v>
      </c>
      <c r="B36" s="1">
        <v>2011</v>
      </c>
      <c r="C36" s="1">
        <v>0.132164418901158</v>
      </c>
    </row>
    <row r="37" spans="1:3">
      <c r="A37" s="1" t="s">
        <v>12</v>
      </c>
      <c r="B37" s="1">
        <v>2012</v>
      </c>
      <c r="C37" s="1">
        <v>0.144075620096095</v>
      </c>
    </row>
    <row r="38" spans="1:3">
      <c r="A38" s="1" t="s">
        <v>12</v>
      </c>
      <c r="B38" s="1">
        <v>2013</v>
      </c>
      <c r="C38" s="1">
        <v>0.14660309652375</v>
      </c>
    </row>
    <row r="39" spans="1:3">
      <c r="A39" s="1" t="s">
        <v>12</v>
      </c>
      <c r="B39" s="1">
        <v>2014</v>
      </c>
      <c r="C39" s="1">
        <v>0.14489421113496</v>
      </c>
    </row>
    <row r="40" spans="1:3">
      <c r="A40" s="1" t="s">
        <v>12</v>
      </c>
      <c r="B40" s="1">
        <v>2015</v>
      </c>
      <c r="C40" s="1">
        <v>0.135417565008955</v>
      </c>
    </row>
    <row r="41" spans="1:3">
      <c r="A41" s="1" t="s">
        <v>12</v>
      </c>
      <c r="B41" s="1">
        <v>2016</v>
      </c>
      <c r="C41" s="1">
        <v>0.120865347223654</v>
      </c>
    </row>
    <row r="42" spans="1:3">
      <c r="A42" s="1" t="s">
        <v>12</v>
      </c>
      <c r="B42" s="1">
        <v>2017</v>
      </c>
      <c r="C42" s="1">
        <v>0.134036580611179</v>
      </c>
    </row>
    <row r="43" spans="1:3">
      <c r="A43" s="1" t="s">
        <v>12</v>
      </c>
      <c r="B43" s="1">
        <v>2018</v>
      </c>
      <c r="C43" s="1">
        <v>0.138581667006301</v>
      </c>
    </row>
    <row r="44" spans="1:3">
      <c r="A44" s="1" t="s">
        <v>12</v>
      </c>
      <c r="B44" s="1">
        <v>2019</v>
      </c>
      <c r="C44" s="1">
        <v>0.127751360216397</v>
      </c>
    </row>
    <row r="45" spans="1:3">
      <c r="A45" s="1" t="s">
        <v>12</v>
      </c>
      <c r="B45" s="1">
        <v>2020</v>
      </c>
      <c r="C45" s="1">
        <v>0.140339265415274</v>
      </c>
    </row>
    <row r="46" spans="1:3">
      <c r="A46" s="1" t="s">
        <v>14</v>
      </c>
      <c r="B46" s="1">
        <v>2010</v>
      </c>
      <c r="C46" s="1">
        <v>0.154848156437872</v>
      </c>
    </row>
    <row r="47" spans="1:3">
      <c r="A47" s="1" t="s">
        <v>14</v>
      </c>
      <c r="B47" s="1">
        <v>2011</v>
      </c>
      <c r="C47" s="1">
        <v>0.173676723703518</v>
      </c>
    </row>
    <row r="48" spans="1:3">
      <c r="A48" s="1" t="s">
        <v>14</v>
      </c>
      <c r="B48" s="1">
        <v>2012</v>
      </c>
      <c r="C48" s="1">
        <v>0.162890377826113</v>
      </c>
    </row>
    <row r="49" spans="1:3">
      <c r="A49" s="1" t="s">
        <v>14</v>
      </c>
      <c r="B49" s="1">
        <v>2013</v>
      </c>
      <c r="C49" s="1">
        <v>0.157929391415936</v>
      </c>
    </row>
    <row r="50" spans="1:3">
      <c r="A50" s="1" t="s">
        <v>14</v>
      </c>
      <c r="B50" s="1">
        <v>2014</v>
      </c>
      <c r="C50" s="1">
        <v>0.167033446601034</v>
      </c>
    </row>
    <row r="51" spans="1:3">
      <c r="A51" s="1" t="s">
        <v>14</v>
      </c>
      <c r="B51" s="1">
        <v>2015</v>
      </c>
      <c r="C51" s="1">
        <v>0.157907897349523</v>
      </c>
    </row>
    <row r="52" spans="1:3">
      <c r="A52" s="1" t="s">
        <v>14</v>
      </c>
      <c r="B52" s="1">
        <v>2016</v>
      </c>
      <c r="C52" s="1">
        <v>0.143727059741662</v>
      </c>
    </row>
    <row r="53" spans="1:3">
      <c r="A53" s="1" t="s">
        <v>14</v>
      </c>
      <c r="B53" s="1">
        <v>2017</v>
      </c>
      <c r="C53" s="1">
        <v>0.150080436510877</v>
      </c>
    </row>
    <row r="54" spans="1:3">
      <c r="A54" s="1" t="s">
        <v>14</v>
      </c>
      <c r="B54" s="1">
        <v>2018</v>
      </c>
      <c r="C54" s="1">
        <v>0.145044216208486</v>
      </c>
    </row>
    <row r="55" spans="1:3">
      <c r="A55" s="1" t="s">
        <v>14</v>
      </c>
      <c r="B55" s="1">
        <v>2019</v>
      </c>
      <c r="C55" s="1">
        <v>0.141800735113432</v>
      </c>
    </row>
    <row r="56" spans="1:3">
      <c r="A56" s="1" t="s">
        <v>14</v>
      </c>
      <c r="B56" s="1">
        <v>2020</v>
      </c>
      <c r="C56" s="1">
        <v>0.15579772609618</v>
      </c>
    </row>
    <row r="57" spans="1:3">
      <c r="A57" s="1" t="s">
        <v>17</v>
      </c>
      <c r="B57" s="1">
        <v>2010</v>
      </c>
      <c r="C57" s="1">
        <v>0.10993969582486</v>
      </c>
    </row>
    <row r="58" spans="1:3">
      <c r="A58" s="1" t="s">
        <v>17</v>
      </c>
      <c r="B58" s="1">
        <v>2011</v>
      </c>
      <c r="C58" s="1">
        <v>0.110497359610763</v>
      </c>
    </row>
    <row r="59" spans="1:3">
      <c r="A59" s="1" t="s">
        <v>17</v>
      </c>
      <c r="B59" s="1">
        <v>2012</v>
      </c>
      <c r="C59" s="1">
        <v>0.0906818415751142</v>
      </c>
    </row>
    <row r="60" spans="1:3">
      <c r="A60" s="1" t="s">
        <v>17</v>
      </c>
      <c r="B60" s="1">
        <v>2013</v>
      </c>
      <c r="C60" s="1">
        <v>0.0908803773998128</v>
      </c>
    </row>
    <row r="61" spans="1:3">
      <c r="A61" s="1" t="s">
        <v>17</v>
      </c>
      <c r="B61" s="1">
        <v>2014</v>
      </c>
      <c r="C61" s="1">
        <v>0.0965636631489137</v>
      </c>
    </row>
    <row r="62" spans="1:3">
      <c r="A62" s="1" t="s">
        <v>17</v>
      </c>
      <c r="B62" s="1">
        <v>2015</v>
      </c>
      <c r="C62" s="1">
        <v>0.0960128200578188</v>
      </c>
    </row>
    <row r="63" spans="1:3">
      <c r="A63" s="1" t="s">
        <v>17</v>
      </c>
      <c r="B63" s="1">
        <v>2016</v>
      </c>
      <c r="C63" s="1">
        <v>0.0800945976743268</v>
      </c>
    </row>
    <row r="64" spans="1:3">
      <c r="A64" s="1" t="s">
        <v>17</v>
      </c>
      <c r="B64" s="1">
        <v>2017</v>
      </c>
      <c r="C64" s="1">
        <v>0.0881294994728375</v>
      </c>
    </row>
    <row r="65" spans="1:3">
      <c r="A65" s="1" t="s">
        <v>17</v>
      </c>
      <c r="B65" s="1">
        <v>2018</v>
      </c>
      <c r="C65" s="1">
        <v>0.0887242110669591</v>
      </c>
    </row>
    <row r="66" spans="1:3">
      <c r="A66" s="1" t="s">
        <v>17</v>
      </c>
      <c r="B66" s="1">
        <v>2019</v>
      </c>
      <c r="C66" s="1">
        <v>0.0860434121062396</v>
      </c>
    </row>
    <row r="67" spans="1:3">
      <c r="A67" s="1" t="s">
        <v>17</v>
      </c>
      <c r="B67" s="1">
        <v>2020</v>
      </c>
      <c r="C67" s="1">
        <v>0.0988354979092365</v>
      </c>
    </row>
    <row r="68" spans="1:3">
      <c r="A68" s="1" t="s">
        <v>18</v>
      </c>
      <c r="B68" s="1">
        <v>2010</v>
      </c>
      <c r="C68" s="1">
        <v>0.0618634989144505</v>
      </c>
    </row>
    <row r="69" spans="1:3">
      <c r="A69" s="1" t="s">
        <v>18</v>
      </c>
      <c r="B69" s="1">
        <v>2011</v>
      </c>
      <c r="C69" s="1">
        <v>0.0622047348615831</v>
      </c>
    </row>
    <row r="70" spans="1:3">
      <c r="A70" s="1" t="s">
        <v>18</v>
      </c>
      <c r="B70" s="1">
        <v>2012</v>
      </c>
      <c r="C70" s="1">
        <v>0.0625394657137711</v>
      </c>
    </row>
    <row r="71" spans="1:3">
      <c r="A71" s="1" t="s">
        <v>18</v>
      </c>
      <c r="B71" s="1">
        <v>2013</v>
      </c>
      <c r="C71" s="1">
        <v>0.0633245906981939</v>
      </c>
    </row>
    <row r="72" spans="1:3">
      <c r="A72" s="1" t="s">
        <v>18</v>
      </c>
      <c r="B72" s="1">
        <v>2014</v>
      </c>
      <c r="C72" s="1">
        <v>0.070048493149469</v>
      </c>
    </row>
    <row r="73" spans="1:3">
      <c r="A73" s="1" t="s">
        <v>18</v>
      </c>
      <c r="B73" s="1">
        <v>2015</v>
      </c>
      <c r="C73" s="1">
        <v>0.0631451064544229</v>
      </c>
    </row>
    <row r="74" spans="1:3">
      <c r="A74" s="1" t="s">
        <v>18</v>
      </c>
      <c r="B74" s="1">
        <v>2016</v>
      </c>
      <c r="C74" s="1">
        <v>0.0552486312895446</v>
      </c>
    </row>
    <row r="75" spans="1:3">
      <c r="A75" s="1" t="s">
        <v>18</v>
      </c>
      <c r="B75" s="1">
        <v>2017</v>
      </c>
      <c r="C75" s="1">
        <v>0.0717825768558946</v>
      </c>
    </row>
    <row r="76" spans="1:3">
      <c r="A76" s="1" t="s">
        <v>18</v>
      </c>
      <c r="B76" s="1">
        <v>2018</v>
      </c>
      <c r="C76" s="1">
        <v>0.0844287693214531</v>
      </c>
    </row>
    <row r="77" spans="1:3">
      <c r="A77" s="1" t="s">
        <v>18</v>
      </c>
      <c r="B77" s="1">
        <v>2019</v>
      </c>
      <c r="C77" s="1">
        <v>0.10906829301944</v>
      </c>
    </row>
    <row r="78" spans="1:3">
      <c r="A78" s="1" t="s">
        <v>18</v>
      </c>
      <c r="B78" s="1">
        <v>2020</v>
      </c>
      <c r="C78" s="1">
        <v>0.116683815727969</v>
      </c>
    </row>
    <row r="79" spans="1:3">
      <c r="A79" s="1" t="s">
        <v>22</v>
      </c>
      <c r="B79" s="1">
        <v>2010</v>
      </c>
      <c r="C79" s="1">
        <v>0.106143749029093</v>
      </c>
    </row>
    <row r="80" spans="1:3">
      <c r="A80" s="1" t="s">
        <v>22</v>
      </c>
      <c r="B80" s="1">
        <v>2011</v>
      </c>
      <c r="C80" s="1">
        <v>0.188432025724751</v>
      </c>
    </row>
    <row r="81" spans="1:3">
      <c r="A81" s="1" t="s">
        <v>22</v>
      </c>
      <c r="B81" s="1">
        <v>2012</v>
      </c>
      <c r="C81" s="1">
        <v>0.294355289734084</v>
      </c>
    </row>
    <row r="82" spans="1:3">
      <c r="A82" s="1" t="s">
        <v>22</v>
      </c>
      <c r="B82" s="1">
        <v>2013</v>
      </c>
      <c r="C82" s="1">
        <v>0.332797979611461</v>
      </c>
    </row>
    <row r="83" spans="1:3">
      <c r="A83" s="1" t="s">
        <v>22</v>
      </c>
      <c r="B83" s="1">
        <v>2014</v>
      </c>
      <c r="C83" s="1">
        <v>0.411017002246435</v>
      </c>
    </row>
    <row r="84" spans="1:3">
      <c r="A84" s="1" t="s">
        <v>22</v>
      </c>
      <c r="B84" s="1">
        <v>2015</v>
      </c>
      <c r="C84" s="1">
        <v>0.295095329785643</v>
      </c>
    </row>
    <row r="85" spans="1:3">
      <c r="A85" s="1" t="s">
        <v>22</v>
      </c>
      <c r="B85" s="1">
        <v>2016</v>
      </c>
      <c r="C85" s="1">
        <v>0.234957508766676</v>
      </c>
    </row>
    <row r="86" spans="1:3">
      <c r="A86" s="1" t="s">
        <v>22</v>
      </c>
      <c r="B86" s="1">
        <v>2017</v>
      </c>
      <c r="C86" s="1">
        <v>0.23150712097256</v>
      </c>
    </row>
    <row r="87" spans="1:3">
      <c r="A87" s="1" t="s">
        <v>22</v>
      </c>
      <c r="B87" s="1">
        <v>2018</v>
      </c>
      <c r="C87" s="1">
        <v>0.256780258931042</v>
      </c>
    </row>
    <row r="88" spans="1:3">
      <c r="A88" s="1" t="s">
        <v>22</v>
      </c>
      <c r="B88" s="1">
        <v>2019</v>
      </c>
      <c r="C88" s="1">
        <v>0.24533247979462</v>
      </c>
    </row>
    <row r="89" spans="1:3">
      <c r="A89" s="1" t="s">
        <v>22</v>
      </c>
      <c r="B89" s="1">
        <v>2020</v>
      </c>
      <c r="C89" s="1">
        <v>0.2598173915791</v>
      </c>
    </row>
    <row r="90" spans="1:3">
      <c r="A90" s="1" t="s">
        <v>23</v>
      </c>
      <c r="B90" s="1">
        <v>2010</v>
      </c>
      <c r="C90" s="1">
        <v>0.128783782791054</v>
      </c>
    </row>
    <row r="91" spans="1:3">
      <c r="A91" s="1" t="s">
        <v>23</v>
      </c>
      <c r="B91" s="1">
        <v>2011</v>
      </c>
      <c r="C91" s="1">
        <v>0.146595117601638</v>
      </c>
    </row>
    <row r="92" spans="1:3">
      <c r="A92" s="1" t="s">
        <v>23</v>
      </c>
      <c r="B92" s="1">
        <v>2012</v>
      </c>
      <c r="C92" s="1">
        <v>0.15638884520249</v>
      </c>
    </row>
    <row r="93" spans="1:3">
      <c r="A93" s="1" t="s">
        <v>23</v>
      </c>
      <c r="B93" s="1">
        <v>2013</v>
      </c>
      <c r="C93" s="1">
        <v>0.151531794181207</v>
      </c>
    </row>
    <row r="94" spans="1:3">
      <c r="A94" s="1" t="s">
        <v>23</v>
      </c>
      <c r="B94" s="1">
        <v>2014</v>
      </c>
      <c r="C94" s="1">
        <v>0.151118878003242</v>
      </c>
    </row>
    <row r="95" spans="1:3">
      <c r="A95" s="1" t="s">
        <v>23</v>
      </c>
      <c r="B95" s="1">
        <v>2015</v>
      </c>
      <c r="C95" s="1">
        <v>0.106086502591746</v>
      </c>
    </row>
    <row r="96" spans="1:3">
      <c r="A96" s="1" t="s">
        <v>23</v>
      </c>
      <c r="B96" s="1">
        <v>2016</v>
      </c>
      <c r="C96" s="1">
        <v>0.0994417768274887</v>
      </c>
    </row>
    <row r="97" spans="1:3">
      <c r="A97" s="1" t="s">
        <v>23</v>
      </c>
      <c r="B97" s="1">
        <v>2017</v>
      </c>
      <c r="C97" s="1">
        <v>0.124375311112667</v>
      </c>
    </row>
    <row r="98" spans="1:3">
      <c r="A98" s="1" t="s">
        <v>23</v>
      </c>
      <c r="B98" s="1">
        <v>2018</v>
      </c>
      <c r="C98" s="1">
        <v>0.146281093055113</v>
      </c>
    </row>
    <row r="99" spans="1:3">
      <c r="A99" s="1" t="s">
        <v>23</v>
      </c>
      <c r="B99" s="1">
        <v>2019</v>
      </c>
      <c r="C99" s="1">
        <v>0.145619441058707</v>
      </c>
    </row>
    <row r="100" spans="1:3">
      <c r="A100" s="1" t="s">
        <v>23</v>
      </c>
      <c r="B100" s="1">
        <v>2020</v>
      </c>
      <c r="C100" s="1">
        <v>0.165915640645975</v>
      </c>
    </row>
    <row r="101" spans="1:3">
      <c r="A101" s="1" t="s">
        <v>24</v>
      </c>
      <c r="B101" s="1">
        <v>2010</v>
      </c>
      <c r="C101" s="1">
        <v>0.0462875462163419</v>
      </c>
    </row>
    <row r="102" spans="1:3">
      <c r="A102" s="1" t="s">
        <v>24</v>
      </c>
      <c r="B102" s="1">
        <v>2011</v>
      </c>
      <c r="C102" s="1">
        <v>0.0553644003430472</v>
      </c>
    </row>
    <row r="103" spans="1:3">
      <c r="A103" s="1" t="s">
        <v>24</v>
      </c>
      <c r="B103" s="1">
        <v>2012</v>
      </c>
      <c r="C103" s="1">
        <v>0.0610923643136511</v>
      </c>
    </row>
    <row r="104" spans="1:3">
      <c r="A104" s="1" t="s">
        <v>24</v>
      </c>
      <c r="B104" s="1">
        <v>2013</v>
      </c>
      <c r="C104" s="1">
        <v>0.0634884906047588</v>
      </c>
    </row>
    <row r="105" spans="1:3">
      <c r="A105" s="1" t="s">
        <v>24</v>
      </c>
      <c r="B105" s="1">
        <v>2014</v>
      </c>
      <c r="C105" s="1">
        <v>0.0714044260213524</v>
      </c>
    </row>
    <row r="106" spans="1:3">
      <c r="A106" s="1" t="s">
        <v>24</v>
      </c>
      <c r="B106" s="1">
        <v>2015</v>
      </c>
      <c r="C106" s="1">
        <v>0.0724774529935559</v>
      </c>
    </row>
    <row r="107" spans="1:3">
      <c r="A107" s="1" t="s">
        <v>24</v>
      </c>
      <c r="B107" s="1">
        <v>2016</v>
      </c>
      <c r="C107" s="1">
        <v>0.0321469253341972</v>
      </c>
    </row>
    <row r="108" spans="1:3">
      <c r="A108" s="1" t="s">
        <v>24</v>
      </c>
      <c r="B108" s="1">
        <v>2017</v>
      </c>
      <c r="C108" s="1">
        <v>0.040688387955313</v>
      </c>
    </row>
    <row r="109" spans="1:3">
      <c r="A109" s="1" t="s">
        <v>24</v>
      </c>
      <c r="B109" s="1">
        <v>2018</v>
      </c>
      <c r="C109" s="1">
        <v>0.0339792090013474</v>
      </c>
    </row>
    <row r="110" spans="1:3">
      <c r="A110" s="1" t="s">
        <v>24</v>
      </c>
      <c r="B110" s="1">
        <v>2019</v>
      </c>
      <c r="C110" s="1">
        <v>0.0270198544144752</v>
      </c>
    </row>
    <row r="111" spans="1:3">
      <c r="A111" s="1" t="s">
        <v>24</v>
      </c>
      <c r="B111" s="1">
        <v>2020</v>
      </c>
      <c r="C111" s="1">
        <v>0.0306060260644791</v>
      </c>
    </row>
    <row r="112" spans="1:3">
      <c r="A112" s="1" t="s">
        <v>25</v>
      </c>
      <c r="B112" s="1">
        <v>2010</v>
      </c>
      <c r="C112" s="1">
        <v>0.125848466317284</v>
      </c>
    </row>
    <row r="113" spans="1:3">
      <c r="A113" s="1" t="s">
        <v>25</v>
      </c>
      <c r="B113" s="1">
        <v>2011</v>
      </c>
      <c r="C113" s="1">
        <v>0.116412056794916</v>
      </c>
    </row>
    <row r="114" spans="1:3">
      <c r="A114" s="1" t="s">
        <v>25</v>
      </c>
      <c r="B114" s="1">
        <v>2012</v>
      </c>
      <c r="C114" s="1">
        <v>0.128667315827099</v>
      </c>
    </row>
    <row r="115" spans="1:3">
      <c r="A115" s="1" t="s">
        <v>25</v>
      </c>
      <c r="B115" s="1">
        <v>2013</v>
      </c>
      <c r="C115" s="1">
        <v>0.132442440739636</v>
      </c>
    </row>
    <row r="116" spans="1:3">
      <c r="A116" s="1" t="s">
        <v>25</v>
      </c>
      <c r="B116" s="1">
        <v>2014</v>
      </c>
      <c r="C116" s="1">
        <v>0.141926085482251</v>
      </c>
    </row>
    <row r="117" spans="1:3">
      <c r="A117" s="1" t="s">
        <v>25</v>
      </c>
      <c r="B117" s="1">
        <v>2015</v>
      </c>
      <c r="C117" s="1">
        <v>0.11200497689918</v>
      </c>
    </row>
    <row r="118" spans="1:3">
      <c r="A118" s="1" t="s">
        <v>25</v>
      </c>
      <c r="B118" s="1">
        <v>2016</v>
      </c>
      <c r="C118" s="1">
        <v>0.0893925421566334</v>
      </c>
    </row>
    <row r="119" spans="1:3">
      <c r="A119" s="1" t="s">
        <v>25</v>
      </c>
      <c r="B119" s="1">
        <v>2017</v>
      </c>
      <c r="C119" s="1">
        <v>0.0969175533160706</v>
      </c>
    </row>
    <row r="120" spans="1:3">
      <c r="A120" s="1" t="s">
        <v>25</v>
      </c>
      <c r="B120" s="1">
        <v>2018</v>
      </c>
      <c r="C120" s="1">
        <v>0.110497607303681</v>
      </c>
    </row>
    <row r="121" spans="1:3">
      <c r="A121" s="1" t="s">
        <v>25</v>
      </c>
      <c r="B121" s="1">
        <v>2019</v>
      </c>
      <c r="C121" s="1">
        <v>0.100081715465455</v>
      </c>
    </row>
    <row r="122" spans="1:3">
      <c r="A122" s="1" t="s">
        <v>25</v>
      </c>
      <c r="B122" s="1">
        <v>2020</v>
      </c>
      <c r="C122" s="1">
        <v>0.110066140062556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原始数据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菁琳</dc:creator>
  <cp:lastModifiedBy>南岸青栀</cp:lastModifiedBy>
  <dcterms:created xsi:type="dcterms:W3CDTF">2023-02-12T08:11:00Z</dcterms:created>
  <dcterms:modified xsi:type="dcterms:W3CDTF">2023-12-08T03:49:29Z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CA05E4B5FFB745F1B9F88FD8AA0B7B99</vt:lpwstr>
  </property>
  <property fmtid="{D5CDD505-2E9C-101B-9397-08002B2CF9AE}" pid="3" name="KSOProductBuildVer">
    <vt:lpwstr>2052-12.1.0.15990</vt:lpwstr>
  </property>
</Properties>
</file>