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ason D. Bakos\dropbear_lstm\figures\"/>
    </mc:Choice>
  </mc:AlternateContent>
  <xr:revisionPtr revIDLastSave="0" documentId="13_ncr:1_{FEB734DA-CDEB-4590-8E37-F9DFBAA7EDAC}" xr6:coauthVersionLast="47" xr6:coauthVersionMax="47" xr10:uidLastSave="{00000000-0000-0000-0000-000000000000}"/>
  <bookViews>
    <workbookView xWindow="-120" yWindow="-120" windowWidth="25840" windowHeight="14040" xr2:uid="{6B51B192-BD88-47B2-97DB-0DC83492C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34" i="1"/>
  <c r="C35" i="1"/>
  <c r="C36" i="1"/>
  <c r="C37" i="1"/>
  <c r="C38" i="1"/>
  <c r="C39" i="1"/>
  <c r="C40" i="1"/>
  <c r="C41" i="1"/>
  <c r="C34" i="1"/>
  <c r="M30" i="1"/>
  <c r="N30" i="1" s="1"/>
  <c r="J30" i="1"/>
  <c r="I30" i="1"/>
  <c r="M29" i="1"/>
  <c r="N29" i="1" s="1"/>
  <c r="J29" i="1"/>
  <c r="I29" i="1"/>
  <c r="H29" i="1"/>
  <c r="K29" i="1" s="1"/>
  <c r="L29" i="1" s="1"/>
  <c r="I28" i="1"/>
  <c r="I27" i="1"/>
  <c r="I26" i="1"/>
  <c r="M25" i="1"/>
  <c r="N25" i="1" s="1"/>
  <c r="I25" i="1"/>
  <c r="J24" i="1"/>
  <c r="I24" i="1"/>
  <c r="H24" i="1"/>
  <c r="K24" i="1" s="1"/>
  <c r="L24" i="1" s="1"/>
  <c r="M23" i="1"/>
  <c r="N23" i="1" s="1"/>
  <c r="I23" i="1"/>
  <c r="D30" i="1"/>
  <c r="D29" i="1"/>
  <c r="D26" i="1"/>
  <c r="C24" i="1"/>
  <c r="D24" i="1" s="1"/>
  <c r="C25" i="1"/>
  <c r="J25" i="1" s="1"/>
  <c r="C26" i="1"/>
  <c r="M26" i="1" s="1"/>
  <c r="N26" i="1" s="1"/>
  <c r="C27" i="1"/>
  <c r="H27" i="1" s="1"/>
  <c r="C28" i="1"/>
  <c r="J28" i="1" s="1"/>
  <c r="C29" i="1"/>
  <c r="C30" i="1"/>
  <c r="H30" i="1" s="1"/>
  <c r="K30" i="1" s="1"/>
  <c r="L30" i="1" s="1"/>
  <c r="C23" i="1"/>
  <c r="J23" i="1" s="1"/>
  <c r="K14" i="1"/>
  <c r="K15" i="1"/>
  <c r="K18" i="1"/>
  <c r="L14" i="1"/>
  <c r="L15" i="1"/>
  <c r="L16" i="1"/>
  <c r="L17" i="1"/>
  <c r="L18" i="1"/>
  <c r="L19" i="1"/>
  <c r="L20" i="1"/>
  <c r="L13" i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13" i="1"/>
  <c r="G13" i="1" s="1"/>
  <c r="K7" i="1"/>
  <c r="L7" i="1" s="1"/>
  <c r="M3" i="1"/>
  <c r="N3" i="1" s="1"/>
  <c r="M4" i="1"/>
  <c r="N4" i="1"/>
  <c r="M5" i="1"/>
  <c r="N5" i="1" s="1"/>
  <c r="M6" i="1"/>
  <c r="K17" i="1" s="1"/>
  <c r="N6" i="1"/>
  <c r="M7" i="1"/>
  <c r="N7" i="1"/>
  <c r="M8" i="1"/>
  <c r="K19" i="1" s="1"/>
  <c r="N8" i="1"/>
  <c r="M9" i="1"/>
  <c r="N9" i="1" s="1"/>
  <c r="M2" i="1"/>
  <c r="N2" i="1" s="1"/>
  <c r="H3" i="1"/>
  <c r="K3" i="1" s="1"/>
  <c r="L3" i="1" s="1"/>
  <c r="I3" i="1"/>
  <c r="J3" i="1"/>
  <c r="H4" i="1"/>
  <c r="I4" i="1"/>
  <c r="J4" i="1"/>
  <c r="K4" i="1" s="1"/>
  <c r="L4" i="1" s="1"/>
  <c r="H5" i="1"/>
  <c r="K5" i="1" s="1"/>
  <c r="L5" i="1" s="1"/>
  <c r="I5" i="1"/>
  <c r="J5" i="1"/>
  <c r="H6" i="1"/>
  <c r="K6" i="1" s="1"/>
  <c r="L6" i="1" s="1"/>
  <c r="I6" i="1"/>
  <c r="J6" i="1"/>
  <c r="H7" i="1"/>
  <c r="I7" i="1"/>
  <c r="J7" i="1"/>
  <c r="H8" i="1"/>
  <c r="I8" i="1"/>
  <c r="J8" i="1"/>
  <c r="K8" i="1" s="1"/>
  <c r="L8" i="1" s="1"/>
  <c r="H9" i="1"/>
  <c r="K9" i="1" s="1"/>
  <c r="L9" i="1" s="1"/>
  <c r="I9" i="1"/>
  <c r="J9" i="1"/>
  <c r="J2" i="1"/>
  <c r="I2" i="1"/>
  <c r="H2" i="1"/>
  <c r="K2" i="1" s="1"/>
  <c r="L2" i="1" s="1"/>
  <c r="D3" i="1"/>
  <c r="D4" i="1"/>
  <c r="D5" i="1"/>
  <c r="D6" i="1"/>
  <c r="D7" i="1"/>
  <c r="D8" i="1"/>
  <c r="D9" i="1"/>
  <c r="D2" i="1"/>
  <c r="M28" i="1" l="1"/>
  <c r="N28" i="1" s="1"/>
  <c r="D27" i="1"/>
  <c r="J27" i="1"/>
  <c r="K27" i="1" s="1"/>
  <c r="L27" i="1" s="1"/>
  <c r="K16" i="1"/>
  <c r="D28" i="1"/>
  <c r="H26" i="1"/>
  <c r="K26" i="1" s="1"/>
  <c r="L26" i="1" s="1"/>
  <c r="M27" i="1"/>
  <c r="N27" i="1" s="1"/>
  <c r="H28" i="1"/>
  <c r="K28" i="1" s="1"/>
  <c r="L28" i="1" s="1"/>
  <c r="M24" i="1"/>
  <c r="N24" i="1" s="1"/>
  <c r="J26" i="1"/>
  <c r="D23" i="1"/>
  <c r="H23" i="1"/>
  <c r="K23" i="1" s="1"/>
  <c r="L23" i="1" s="1"/>
  <c r="H25" i="1"/>
  <c r="K25" i="1" s="1"/>
  <c r="L25" i="1" s="1"/>
  <c r="K13" i="1"/>
  <c r="K20" i="1"/>
  <c r="D25" i="1"/>
</calcChain>
</file>

<file path=xl/sharedStrings.xml><?xml version="1.0" encoding="utf-8"?>
<sst xmlns="http://schemas.openxmlformats.org/spreadsheetml/2006/main" count="48" uniqueCount="28">
  <si>
    <t>Subsample rate (Hz)</t>
  </si>
  <si>
    <t>Subsample SNR (dB)</t>
  </si>
  <si>
    <t>End-to-end SNR t &gt; 9.995 (dB)</t>
  </si>
  <si>
    <t>History size (ms)</t>
  </si>
  <si>
    <t>Sample period; real-time constraint (us)</t>
  </si>
  <si>
    <t>Required sustained compute (Gops/s)</t>
  </si>
  <si>
    <t>Required sustained memory b/w (GB/s)</t>
  </si>
  <si>
    <t>ops fp</t>
  </si>
  <si>
    <t>ops bp</t>
  </si>
  <si>
    <t>ops weight update</t>
  </si>
  <si>
    <t>bytes accessed</t>
  </si>
  <si>
    <t>History size h (samples)</t>
  </si>
  <si>
    <t>Total latency (cycles)</t>
  </si>
  <si>
    <t>Workload (ops)</t>
  </si>
  <si>
    <t>Eff. ops/cycle</t>
  </si>
  <si>
    <t>BRAM (%)</t>
  </si>
  <si>
    <t>DSP (%)</t>
  </si>
  <si>
    <t>LUT (%)</t>
  </si>
  <si>
    <t>Latency (us)</t>
  </si>
  <si>
    <t>Achieved throughput (Gops/s)</t>
  </si>
  <si>
    <t>Fmax (MHz)</t>
  </si>
  <si>
    <t>Ops</t>
  </si>
  <si>
    <t>Achieved memory b/w (GB/s)</t>
  </si>
  <si>
    <t>h (ms)</t>
  </si>
  <si>
    <t>Fmax</t>
  </si>
  <si>
    <t>DSP</t>
  </si>
  <si>
    <t>FF</t>
  </si>
  <si>
    <t>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</si>
</sst>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EE5B-2251-4268-BBC1-975F6029F5C0}">
  <dimension ref="A1:P41"/>
  <sheetViews>
    <sheetView tabSelected="1" topLeftCell="A22" workbookViewId="0">
      <selection activeCell="F42" sqref="F42"/>
    </sheetView>
  </sheetViews>
  <sheetFormatPr defaultRowHeight="14.5" x14ac:dyDescent="0.35"/>
  <cols>
    <col min="1" max="1" width="10.54296875" customWidth="1"/>
    <col min="2" max="2" width="11.1796875" customWidth="1"/>
    <col min="3" max="3" width="10.26953125" customWidth="1"/>
    <col min="4" max="5" width="12" customWidth="1"/>
    <col min="6" max="6" width="10.7265625" customWidth="1"/>
    <col min="7" max="7" width="14.54296875" bestFit="1" customWidth="1"/>
    <col min="8" max="8" width="11.54296875" customWidth="1"/>
    <col min="9" max="9" width="9.7265625" customWidth="1"/>
    <col min="10" max="10" width="10.7265625" customWidth="1"/>
    <col min="11" max="11" width="12.7265625" customWidth="1"/>
    <col min="12" max="12" width="9.54296875" bestFit="1" customWidth="1"/>
    <col min="13" max="13" width="8.81640625" customWidth="1"/>
    <col min="14" max="14" width="12.453125" bestFit="1" customWidth="1"/>
    <col min="15" max="15" width="10.1796875" bestFit="1" customWidth="1"/>
  </cols>
  <sheetData>
    <row r="1" spans="1:16" ht="58" x14ac:dyDescent="0.35">
      <c r="A1" s="1" t="s">
        <v>0</v>
      </c>
      <c r="B1" s="1" t="s">
        <v>1</v>
      </c>
      <c r="C1" s="1" t="s">
        <v>11</v>
      </c>
      <c r="D1" s="1" t="s">
        <v>3</v>
      </c>
      <c r="E1" s="1"/>
      <c r="F1" s="1" t="s">
        <v>2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5</v>
      </c>
      <c r="M1" s="1" t="s">
        <v>10</v>
      </c>
      <c r="N1" s="1" t="s">
        <v>6</v>
      </c>
      <c r="O1" s="1"/>
    </row>
    <row r="2" spans="1:16" x14ac:dyDescent="0.35">
      <c r="A2">
        <v>2500</v>
      </c>
      <c r="B2">
        <v>26.9</v>
      </c>
      <c r="C2">
        <v>200</v>
      </c>
      <c r="D2" s="4">
        <f>C2/A2*1000</f>
        <v>80</v>
      </c>
      <c r="E2" s="4"/>
      <c r="F2">
        <v>24.4</v>
      </c>
      <c r="G2">
        <v>400</v>
      </c>
      <c r="H2">
        <f>C2*50*2+50+50*2+1</f>
        <v>20151</v>
      </c>
      <c r="I2">
        <f>1+50+1</f>
        <v>52</v>
      </c>
      <c r="J2">
        <f>50*3+C2*50*3+50*2</f>
        <v>30250</v>
      </c>
      <c r="K2">
        <f>H2*2+I2+J2</f>
        <v>70604</v>
      </c>
      <c r="L2" s="3">
        <f t="shared" ref="L2:L9" si="0">(K2)/(1/A2)/1000000000</f>
        <v>0.17651</v>
      </c>
      <c r="M2">
        <f>(C2*50+50)*3</f>
        <v>30150</v>
      </c>
      <c r="N2" s="2">
        <f>M2/(1/A2)/1024/1024/1024</f>
        <v>7.0198439061641693E-2</v>
      </c>
    </row>
    <row r="3" spans="1:16" x14ac:dyDescent="0.35">
      <c r="A3">
        <v>5000</v>
      </c>
      <c r="B3">
        <v>37.700000000000003</v>
      </c>
      <c r="C3">
        <v>700</v>
      </c>
      <c r="D3" s="4">
        <f t="shared" ref="D3:D9" si="1">C3/A3*1000</f>
        <v>140</v>
      </c>
      <c r="E3" s="4"/>
      <c r="F3">
        <v>32.9</v>
      </c>
      <c r="G3">
        <v>200</v>
      </c>
      <c r="H3">
        <f t="shared" ref="H3:H9" si="2">C3*50*2+50+50*2+1</f>
        <v>70151</v>
      </c>
      <c r="I3">
        <f t="shared" ref="I3:I9" si="3">1+50+1</f>
        <v>52</v>
      </c>
      <c r="J3">
        <f t="shared" ref="J3:J9" si="4">50*3+C3*50*3+50*2</f>
        <v>105250</v>
      </c>
      <c r="K3">
        <f t="shared" ref="K3:K9" si="5">H3*2+I3+J3</f>
        <v>245604</v>
      </c>
      <c r="L3" s="3">
        <f t="shared" si="0"/>
        <v>1.2280199999999999</v>
      </c>
      <c r="M3">
        <f t="shared" ref="M3:M9" si="6">(C3*50+50)*3</f>
        <v>105150</v>
      </c>
      <c r="N3" s="2">
        <f t="shared" ref="N3:N9" si="7">M3/(1/A3)/1024/1024/1024</f>
        <v>0.48964284360408783</v>
      </c>
    </row>
    <row r="4" spans="1:16" x14ac:dyDescent="0.35">
      <c r="A4">
        <v>7500</v>
      </c>
      <c r="B4">
        <v>42.9</v>
      </c>
      <c r="C4">
        <v>1100</v>
      </c>
      <c r="D4" s="4">
        <f t="shared" si="1"/>
        <v>146.66666666666666</v>
      </c>
      <c r="E4" s="4"/>
      <c r="F4">
        <v>39.4</v>
      </c>
      <c r="G4">
        <v>133</v>
      </c>
      <c r="H4">
        <f t="shared" si="2"/>
        <v>110151</v>
      </c>
      <c r="I4">
        <f t="shared" si="3"/>
        <v>52</v>
      </c>
      <c r="J4">
        <f t="shared" si="4"/>
        <v>165250</v>
      </c>
      <c r="K4">
        <f t="shared" si="5"/>
        <v>385604</v>
      </c>
      <c r="L4" s="3">
        <f t="shared" si="0"/>
        <v>2.8920300000000001</v>
      </c>
      <c r="M4">
        <f t="shared" si="6"/>
        <v>165150</v>
      </c>
      <c r="N4" s="2">
        <f t="shared" si="7"/>
        <v>1.1535594239830971</v>
      </c>
    </row>
    <row r="5" spans="1:16" x14ac:dyDescent="0.35">
      <c r="A5">
        <v>10000</v>
      </c>
      <c r="B5">
        <v>46.8</v>
      </c>
      <c r="C5">
        <v>1300</v>
      </c>
      <c r="D5" s="4">
        <f t="shared" si="1"/>
        <v>130</v>
      </c>
      <c r="E5" s="4"/>
      <c r="F5">
        <v>42.1</v>
      </c>
      <c r="G5">
        <v>100</v>
      </c>
      <c r="H5">
        <f t="shared" si="2"/>
        <v>130151</v>
      </c>
      <c r="I5">
        <f t="shared" si="3"/>
        <v>52</v>
      </c>
      <c r="J5">
        <f t="shared" si="4"/>
        <v>195250</v>
      </c>
      <c r="K5">
        <f t="shared" si="5"/>
        <v>455604</v>
      </c>
      <c r="L5" s="3">
        <f t="shared" si="0"/>
        <v>4.5560400000000003</v>
      </c>
      <c r="M5">
        <f t="shared" si="6"/>
        <v>195150</v>
      </c>
      <c r="N5" s="2">
        <f t="shared" si="7"/>
        <v>1.8174760043621063</v>
      </c>
    </row>
    <row r="6" spans="1:16" x14ac:dyDescent="0.35">
      <c r="A6">
        <v>12500</v>
      </c>
      <c r="B6">
        <v>48.9</v>
      </c>
      <c r="C6">
        <v>2200</v>
      </c>
      <c r="D6" s="4">
        <f t="shared" si="1"/>
        <v>176</v>
      </c>
      <c r="E6" s="4"/>
      <c r="F6">
        <v>46.8</v>
      </c>
      <c r="G6">
        <v>80</v>
      </c>
      <c r="H6">
        <f t="shared" si="2"/>
        <v>220151</v>
      </c>
      <c r="I6">
        <f t="shared" si="3"/>
        <v>52</v>
      </c>
      <c r="J6">
        <f t="shared" si="4"/>
        <v>330250</v>
      </c>
      <c r="K6">
        <f t="shared" si="5"/>
        <v>770604</v>
      </c>
      <c r="L6" s="3">
        <f t="shared" si="0"/>
        <v>9.6325500000000002</v>
      </c>
      <c r="M6">
        <f t="shared" si="6"/>
        <v>330150</v>
      </c>
      <c r="N6" s="2">
        <f t="shared" si="7"/>
        <v>3.8434518501162525</v>
      </c>
    </row>
    <row r="7" spans="1:16" x14ac:dyDescent="0.35">
      <c r="A7">
        <v>15000</v>
      </c>
      <c r="B7">
        <v>50.7</v>
      </c>
      <c r="C7">
        <v>2200</v>
      </c>
      <c r="D7" s="4">
        <f t="shared" si="1"/>
        <v>146.66666666666666</v>
      </c>
      <c r="E7" s="4"/>
      <c r="F7">
        <v>48.9</v>
      </c>
      <c r="G7">
        <v>67</v>
      </c>
      <c r="H7">
        <f t="shared" si="2"/>
        <v>220151</v>
      </c>
      <c r="I7">
        <f t="shared" si="3"/>
        <v>52</v>
      </c>
      <c r="J7">
        <f t="shared" si="4"/>
        <v>330250</v>
      </c>
      <c r="K7">
        <f t="shared" si="5"/>
        <v>770604</v>
      </c>
      <c r="L7" s="3">
        <f t="shared" si="0"/>
        <v>11.559060000000001</v>
      </c>
      <c r="M7">
        <f t="shared" si="6"/>
        <v>330150</v>
      </c>
      <c r="N7" s="2">
        <f t="shared" si="7"/>
        <v>4.6121422201395035</v>
      </c>
    </row>
    <row r="8" spans="1:16" x14ac:dyDescent="0.35">
      <c r="A8">
        <v>17500</v>
      </c>
      <c r="B8">
        <v>52.1</v>
      </c>
      <c r="C8">
        <v>2200</v>
      </c>
      <c r="D8" s="4">
        <f t="shared" si="1"/>
        <v>125.71428571428572</v>
      </c>
      <c r="E8" s="4"/>
      <c r="F8">
        <v>50.1</v>
      </c>
      <c r="G8">
        <v>57</v>
      </c>
      <c r="H8">
        <f t="shared" si="2"/>
        <v>220151</v>
      </c>
      <c r="I8">
        <f t="shared" si="3"/>
        <v>52</v>
      </c>
      <c r="J8">
        <f t="shared" si="4"/>
        <v>330250</v>
      </c>
      <c r="K8">
        <f t="shared" si="5"/>
        <v>770604</v>
      </c>
      <c r="L8" s="3">
        <f t="shared" si="0"/>
        <v>13.485569999999999</v>
      </c>
      <c r="M8">
        <f t="shared" si="6"/>
        <v>330150</v>
      </c>
      <c r="N8" s="2">
        <f t="shared" si="7"/>
        <v>5.3808325901627541</v>
      </c>
    </row>
    <row r="9" spans="1:16" x14ac:dyDescent="0.35">
      <c r="A9">
        <v>20000</v>
      </c>
      <c r="B9">
        <v>54.1</v>
      </c>
      <c r="C9">
        <v>3200</v>
      </c>
      <c r="D9" s="4">
        <f t="shared" si="1"/>
        <v>160</v>
      </c>
      <c r="E9" s="4"/>
      <c r="F9">
        <v>46.6</v>
      </c>
      <c r="G9">
        <v>50</v>
      </c>
      <c r="H9">
        <f t="shared" si="2"/>
        <v>320151</v>
      </c>
      <c r="I9">
        <f t="shared" si="3"/>
        <v>52</v>
      </c>
      <c r="J9">
        <f t="shared" si="4"/>
        <v>480250</v>
      </c>
      <c r="K9">
        <f t="shared" si="5"/>
        <v>1120604</v>
      </c>
      <c r="L9" s="3">
        <f t="shared" si="0"/>
        <v>22.41208</v>
      </c>
      <c r="M9">
        <f t="shared" si="6"/>
        <v>480150</v>
      </c>
      <c r="N9" s="2">
        <f t="shared" si="7"/>
        <v>8.9434906840324402</v>
      </c>
    </row>
    <row r="12" spans="1:16" ht="43.5" x14ac:dyDescent="0.35">
      <c r="A12" s="1" t="s">
        <v>11</v>
      </c>
      <c r="B12" s="1" t="s">
        <v>12</v>
      </c>
      <c r="C12" s="1" t="s">
        <v>13</v>
      </c>
      <c r="D12" s="1" t="s">
        <v>14</v>
      </c>
      <c r="E12" s="1"/>
      <c r="F12" s="1" t="s">
        <v>20</v>
      </c>
      <c r="G12" s="1" t="s">
        <v>19</v>
      </c>
      <c r="K12" s="1" t="s">
        <v>22</v>
      </c>
      <c r="L12" s="1" t="s">
        <v>18</v>
      </c>
      <c r="N12" s="1" t="s">
        <v>15</v>
      </c>
      <c r="O12" s="1" t="s">
        <v>16</v>
      </c>
      <c r="P12" s="1" t="s">
        <v>17</v>
      </c>
    </row>
    <row r="13" spans="1:16" x14ac:dyDescent="0.35">
      <c r="A13">
        <v>200</v>
      </c>
      <c r="B13">
        <v>581</v>
      </c>
      <c r="C13">
        <v>70604</v>
      </c>
      <c r="D13" s="4">
        <f>C13/B13</f>
        <v>121.52151462994837</v>
      </c>
      <c r="E13" s="4"/>
      <c r="F13">
        <v>474</v>
      </c>
      <c r="G13" s="4">
        <f>D13*F13/1000</f>
        <v>57.601197934595525</v>
      </c>
      <c r="K13" s="3">
        <f>M2/L13*1000000/1024/1024/1024</f>
        <v>22.908130888274123</v>
      </c>
      <c r="L13" s="3">
        <f t="shared" ref="L13:L20" si="8">B13/F13</f>
        <v>1.2257383966244726</v>
      </c>
      <c r="N13">
        <v>4</v>
      </c>
      <c r="O13">
        <v>3</v>
      </c>
      <c r="P13">
        <v>8</v>
      </c>
    </row>
    <row r="14" spans="1:16" x14ac:dyDescent="0.35">
      <c r="A14">
        <v>700</v>
      </c>
      <c r="B14">
        <v>1630</v>
      </c>
      <c r="C14">
        <v>245604</v>
      </c>
      <c r="D14" s="4">
        <f t="shared" ref="D14:D20" si="9">C14/B14</f>
        <v>150.67730061349693</v>
      </c>
      <c r="E14" s="4"/>
      <c r="F14">
        <v>484</v>
      </c>
      <c r="G14" s="4">
        <f t="shared" ref="G14:G20" si="10">D14*F14/1000</f>
        <v>72.927813496932515</v>
      </c>
      <c r="K14" s="3">
        <f t="shared" ref="K14:K20" si="11">M3/L14*1000000/1024/1024/1024</f>
        <v>29.078176233666078</v>
      </c>
      <c r="L14" s="3">
        <f t="shared" si="8"/>
        <v>3.3677685950413223</v>
      </c>
      <c r="N14">
        <v>16</v>
      </c>
      <c r="O14">
        <v>10</v>
      </c>
      <c r="P14">
        <v>24</v>
      </c>
    </row>
    <row r="15" spans="1:16" x14ac:dyDescent="0.35">
      <c r="A15">
        <v>1100</v>
      </c>
      <c r="B15">
        <v>2580</v>
      </c>
      <c r="C15">
        <v>385604</v>
      </c>
      <c r="D15" s="4">
        <f t="shared" si="9"/>
        <v>149.45891472868217</v>
      </c>
      <c r="E15" s="4"/>
      <c r="F15">
        <v>484</v>
      </c>
      <c r="G15" s="4">
        <f t="shared" si="10"/>
        <v>72.338114728682172</v>
      </c>
      <c r="K15" s="3">
        <f t="shared" si="11"/>
        <v>28.853889468104342</v>
      </c>
      <c r="L15" s="3">
        <f t="shared" si="8"/>
        <v>5.330578512396694</v>
      </c>
      <c r="N15">
        <v>23</v>
      </c>
      <c r="O15">
        <v>14</v>
      </c>
      <c r="P15">
        <v>39</v>
      </c>
    </row>
    <row r="16" spans="1:16" x14ac:dyDescent="0.35">
      <c r="A16">
        <v>1300</v>
      </c>
      <c r="B16">
        <v>2980</v>
      </c>
      <c r="C16">
        <v>455604</v>
      </c>
      <c r="D16" s="4">
        <f t="shared" si="9"/>
        <v>152.88724832214766</v>
      </c>
      <c r="E16" s="4"/>
      <c r="F16">
        <v>484</v>
      </c>
      <c r="G16" s="4">
        <f t="shared" si="10"/>
        <v>73.997428187919454</v>
      </c>
      <c r="K16" s="3">
        <f t="shared" si="11"/>
        <v>29.518737788968441</v>
      </c>
      <c r="L16" s="3">
        <f t="shared" si="8"/>
        <v>6.1570247933884295</v>
      </c>
      <c r="N16">
        <v>23</v>
      </c>
      <c r="O16">
        <v>14</v>
      </c>
      <c r="P16">
        <v>49</v>
      </c>
    </row>
    <row r="17" spans="1:16" x14ac:dyDescent="0.35">
      <c r="A17">
        <v>2200</v>
      </c>
      <c r="B17">
        <v>4911</v>
      </c>
      <c r="C17">
        <v>770604</v>
      </c>
      <c r="D17" s="4">
        <f t="shared" si="9"/>
        <v>156.91386682956627</v>
      </c>
      <c r="E17" s="4"/>
      <c r="F17">
        <v>484</v>
      </c>
      <c r="G17" s="4">
        <f t="shared" si="10"/>
        <v>75.946311545510085</v>
      </c>
      <c r="K17" s="3">
        <f t="shared" si="11"/>
        <v>30.303086059153188</v>
      </c>
      <c r="L17" s="3">
        <f t="shared" si="8"/>
        <v>10.146694214876034</v>
      </c>
      <c r="N17">
        <v>23</v>
      </c>
      <c r="O17">
        <v>14</v>
      </c>
      <c r="P17">
        <v>70</v>
      </c>
    </row>
    <row r="18" spans="1:16" x14ac:dyDescent="0.35">
      <c r="A18">
        <v>2200</v>
      </c>
      <c r="B18">
        <v>4911</v>
      </c>
      <c r="C18">
        <v>770604</v>
      </c>
      <c r="D18" s="4">
        <f t="shared" si="9"/>
        <v>156.91386682956627</v>
      </c>
      <c r="E18" s="4"/>
      <c r="F18">
        <v>484</v>
      </c>
      <c r="G18" s="4">
        <f t="shared" si="10"/>
        <v>75.946311545510085</v>
      </c>
      <c r="K18" s="3">
        <f t="shared" si="11"/>
        <v>30.303086059153188</v>
      </c>
      <c r="L18" s="3">
        <f t="shared" si="8"/>
        <v>10.146694214876034</v>
      </c>
      <c r="N18">
        <v>23</v>
      </c>
      <c r="O18">
        <v>14</v>
      </c>
      <c r="P18">
        <v>70</v>
      </c>
    </row>
    <row r="19" spans="1:16" x14ac:dyDescent="0.35">
      <c r="A19">
        <v>2200</v>
      </c>
      <c r="B19">
        <v>4911</v>
      </c>
      <c r="C19">
        <v>770604</v>
      </c>
      <c r="D19" s="4">
        <f t="shared" si="9"/>
        <v>156.91386682956627</v>
      </c>
      <c r="E19" s="4"/>
      <c r="F19">
        <v>484</v>
      </c>
      <c r="G19" s="4">
        <f t="shared" si="10"/>
        <v>75.946311545510085</v>
      </c>
      <c r="K19" s="3">
        <f t="shared" si="11"/>
        <v>30.303086059153188</v>
      </c>
      <c r="L19" s="3">
        <f t="shared" si="8"/>
        <v>10.146694214876034</v>
      </c>
      <c r="N19">
        <v>23</v>
      </c>
      <c r="O19">
        <v>14</v>
      </c>
      <c r="P19">
        <v>70</v>
      </c>
    </row>
    <row r="20" spans="1:16" x14ac:dyDescent="0.35">
      <c r="A20">
        <v>3200</v>
      </c>
      <c r="B20">
        <v>7335</v>
      </c>
      <c r="C20">
        <v>1120604</v>
      </c>
      <c r="D20" s="4">
        <f t="shared" si="9"/>
        <v>152.77491479209272</v>
      </c>
      <c r="E20" s="4"/>
      <c r="F20">
        <v>484</v>
      </c>
      <c r="G20" s="4">
        <f t="shared" si="10"/>
        <v>73.943058759372875</v>
      </c>
      <c r="K20" s="3">
        <f t="shared" si="11"/>
        <v>29.506813163406278</v>
      </c>
      <c r="L20" s="3">
        <f t="shared" si="8"/>
        <v>15.154958677685951</v>
      </c>
      <c r="N20">
        <v>23</v>
      </c>
      <c r="O20">
        <v>14</v>
      </c>
      <c r="P20">
        <v>95</v>
      </c>
    </row>
    <row r="22" spans="1:16" ht="58" x14ac:dyDescent="0.35">
      <c r="A22" s="1" t="s">
        <v>0</v>
      </c>
      <c r="B22" s="1" t="s">
        <v>1</v>
      </c>
      <c r="C22" s="1" t="s">
        <v>11</v>
      </c>
      <c r="D22" s="1" t="s">
        <v>3</v>
      </c>
      <c r="E22" s="1"/>
      <c r="F22" s="1" t="s">
        <v>2</v>
      </c>
      <c r="H22" s="1" t="s">
        <v>7</v>
      </c>
      <c r="I22" s="1" t="s">
        <v>8</v>
      </c>
      <c r="J22" s="1" t="s">
        <v>9</v>
      </c>
      <c r="K22" s="1" t="s">
        <v>21</v>
      </c>
      <c r="L22" s="1" t="s">
        <v>5</v>
      </c>
      <c r="M22" s="1" t="s">
        <v>10</v>
      </c>
      <c r="N22" s="1" t="s">
        <v>6</v>
      </c>
    </row>
    <row r="23" spans="1:16" x14ac:dyDescent="0.35">
      <c r="A23">
        <v>2500</v>
      </c>
      <c r="B23">
        <v>26.9</v>
      </c>
      <c r="C23">
        <f>A23*0.04</f>
        <v>100</v>
      </c>
      <c r="D23" s="4">
        <f>C23/A23*1000</f>
        <v>40</v>
      </c>
      <c r="E23" s="4"/>
      <c r="F23">
        <v>18.899999999999999</v>
      </c>
      <c r="H23">
        <f>C23*50*2+50+50*2+1</f>
        <v>10151</v>
      </c>
      <c r="I23">
        <f>1+50+1</f>
        <v>52</v>
      </c>
      <c r="J23">
        <f>50*3+C23*50*3+50*2</f>
        <v>15250</v>
      </c>
      <c r="K23">
        <f>H23*2+I23+J23</f>
        <v>35604</v>
      </c>
      <c r="L23" s="3">
        <f t="shared" ref="L23:L30" si="12">(K23)/(1/A23)/1000000000</f>
        <v>8.9010000000000006E-2</v>
      </c>
      <c r="M23">
        <f>(C23*50+50)*3</f>
        <v>15150</v>
      </c>
      <c r="N23" s="2">
        <f>M23/(1/A23)/1024/1024/1024</f>
        <v>3.5273842513561249E-2</v>
      </c>
    </row>
    <row r="24" spans="1:16" x14ac:dyDescent="0.35">
      <c r="A24">
        <v>5000</v>
      </c>
      <c r="B24">
        <v>37.700000000000003</v>
      </c>
      <c r="C24">
        <f t="shared" ref="C24:C30" si="13">A24*0.04</f>
        <v>200</v>
      </c>
      <c r="D24" s="4">
        <f t="shared" ref="D24:D30" si="14">C24/A24*1000</f>
        <v>40</v>
      </c>
      <c r="E24" s="4"/>
      <c r="F24">
        <v>24.8</v>
      </c>
      <c r="H24">
        <f t="shared" ref="H24:H30" si="15">C24*50*2+50+50*2+1</f>
        <v>20151</v>
      </c>
      <c r="I24">
        <f t="shared" ref="I24:I30" si="16">1+50+1</f>
        <v>52</v>
      </c>
      <c r="J24">
        <f t="shared" ref="J24:J30" si="17">50*3+C24*50*3+50*2</f>
        <v>30250</v>
      </c>
      <c r="K24">
        <f t="shared" ref="K24:K30" si="18">H24*2+I24+J24</f>
        <v>70604</v>
      </c>
      <c r="L24" s="3">
        <f t="shared" si="12"/>
        <v>0.35302</v>
      </c>
      <c r="M24">
        <f t="shared" ref="M24:M30" si="19">(C24*50+50)*3</f>
        <v>30150</v>
      </c>
      <c r="N24" s="2">
        <f t="shared" ref="N24:N30" si="20">M24/(1/A24)/1024/1024/1024</f>
        <v>0.14039687812328339</v>
      </c>
    </row>
    <row r="25" spans="1:16" x14ac:dyDescent="0.35">
      <c r="A25">
        <v>7500</v>
      </c>
      <c r="B25">
        <v>42.9</v>
      </c>
      <c r="C25">
        <f t="shared" si="13"/>
        <v>300</v>
      </c>
      <c r="D25" s="4">
        <f t="shared" si="14"/>
        <v>40</v>
      </c>
      <c r="E25" s="4"/>
      <c r="F25">
        <v>30.6</v>
      </c>
      <c r="H25">
        <f t="shared" si="15"/>
        <v>30151</v>
      </c>
      <c r="I25">
        <f t="shared" si="16"/>
        <v>52</v>
      </c>
      <c r="J25">
        <f t="shared" si="17"/>
        <v>45250</v>
      </c>
      <c r="K25">
        <f t="shared" si="18"/>
        <v>105604</v>
      </c>
      <c r="L25" s="3">
        <f t="shared" si="12"/>
        <v>0.79203000000000001</v>
      </c>
      <c r="M25">
        <f t="shared" si="19"/>
        <v>45150</v>
      </c>
      <c r="N25" s="2">
        <f t="shared" si="20"/>
        <v>0.31536910682916641</v>
      </c>
    </row>
    <row r="26" spans="1:16" x14ac:dyDescent="0.35">
      <c r="A26">
        <v>10000</v>
      </c>
      <c r="B26">
        <v>46.8</v>
      </c>
      <c r="C26">
        <f t="shared" si="13"/>
        <v>400</v>
      </c>
      <c r="D26" s="4">
        <f t="shared" si="14"/>
        <v>40</v>
      </c>
      <c r="E26" s="4"/>
      <c r="F26">
        <v>32.4</v>
      </c>
      <c r="H26">
        <f t="shared" si="15"/>
        <v>40151</v>
      </c>
      <c r="I26">
        <f t="shared" si="16"/>
        <v>52</v>
      </c>
      <c r="J26">
        <f t="shared" si="17"/>
        <v>60250</v>
      </c>
      <c r="K26">
        <f t="shared" si="18"/>
        <v>140604</v>
      </c>
      <c r="L26" s="3">
        <f t="shared" si="12"/>
        <v>1.40604</v>
      </c>
      <c r="M26">
        <f t="shared" si="19"/>
        <v>60150</v>
      </c>
      <c r="N26" s="2">
        <f t="shared" si="20"/>
        <v>0.56019052863121033</v>
      </c>
    </row>
    <row r="27" spans="1:16" x14ac:dyDescent="0.35">
      <c r="A27">
        <v>12500</v>
      </c>
      <c r="B27">
        <v>48.9</v>
      </c>
      <c r="C27">
        <f t="shared" si="13"/>
        <v>500</v>
      </c>
      <c r="D27" s="4">
        <f t="shared" si="14"/>
        <v>40</v>
      </c>
      <c r="E27" s="4"/>
      <c r="F27">
        <v>34.9</v>
      </c>
      <c r="H27">
        <f t="shared" si="15"/>
        <v>50151</v>
      </c>
      <c r="I27">
        <f t="shared" si="16"/>
        <v>52</v>
      </c>
      <c r="J27">
        <f t="shared" si="17"/>
        <v>75250</v>
      </c>
      <c r="K27">
        <f t="shared" si="18"/>
        <v>175604</v>
      </c>
      <c r="L27" s="3">
        <f t="shared" si="12"/>
        <v>2.1950500000000002</v>
      </c>
      <c r="M27">
        <f t="shared" si="19"/>
        <v>75150</v>
      </c>
      <c r="N27" s="2">
        <f t="shared" si="20"/>
        <v>0.87486114352941502</v>
      </c>
    </row>
    <row r="28" spans="1:16" x14ac:dyDescent="0.35">
      <c r="A28">
        <v>15000</v>
      </c>
      <c r="B28">
        <v>50.7</v>
      </c>
      <c r="C28">
        <f t="shared" si="13"/>
        <v>600</v>
      </c>
      <c r="D28" s="4">
        <f t="shared" si="14"/>
        <v>40</v>
      </c>
      <c r="E28" s="4"/>
      <c r="F28">
        <v>37.1</v>
      </c>
      <c r="H28">
        <f t="shared" si="15"/>
        <v>60151</v>
      </c>
      <c r="I28">
        <f t="shared" si="16"/>
        <v>52</v>
      </c>
      <c r="J28">
        <f t="shared" si="17"/>
        <v>90250</v>
      </c>
      <c r="K28">
        <f t="shared" si="18"/>
        <v>210604</v>
      </c>
      <c r="L28" s="3">
        <f t="shared" si="12"/>
        <v>3.1590600000000002</v>
      </c>
      <c r="M28">
        <f t="shared" si="19"/>
        <v>90150</v>
      </c>
      <c r="N28" s="2">
        <f t="shared" si="20"/>
        <v>1.2593809515237808</v>
      </c>
    </row>
    <row r="29" spans="1:16" x14ac:dyDescent="0.35">
      <c r="A29">
        <v>17500</v>
      </c>
      <c r="B29">
        <v>52.1</v>
      </c>
      <c r="C29">
        <f t="shared" si="13"/>
        <v>700</v>
      </c>
      <c r="D29" s="4">
        <f t="shared" si="14"/>
        <v>40</v>
      </c>
      <c r="E29" s="4"/>
      <c r="F29">
        <v>37.5</v>
      </c>
      <c r="H29">
        <f t="shared" si="15"/>
        <v>70151</v>
      </c>
      <c r="I29">
        <f t="shared" si="16"/>
        <v>52</v>
      </c>
      <c r="J29">
        <f t="shared" si="17"/>
        <v>105250</v>
      </c>
      <c r="K29">
        <f t="shared" si="18"/>
        <v>245604</v>
      </c>
      <c r="L29" s="3">
        <f t="shared" si="12"/>
        <v>4.2980700000000001</v>
      </c>
      <c r="M29">
        <f t="shared" si="19"/>
        <v>105150</v>
      </c>
      <c r="N29" s="2">
        <f t="shared" si="20"/>
        <v>1.7137499526143074</v>
      </c>
    </row>
    <row r="30" spans="1:16" x14ac:dyDescent="0.35">
      <c r="A30">
        <v>20000</v>
      </c>
      <c r="B30">
        <v>54.1</v>
      </c>
      <c r="C30">
        <f t="shared" si="13"/>
        <v>800</v>
      </c>
      <c r="D30" s="4">
        <f t="shared" si="14"/>
        <v>40</v>
      </c>
      <c r="E30" s="4"/>
      <c r="F30">
        <v>38.5</v>
      </c>
      <c r="H30">
        <f t="shared" si="15"/>
        <v>80151</v>
      </c>
      <c r="I30">
        <f t="shared" si="16"/>
        <v>52</v>
      </c>
      <c r="J30">
        <f t="shared" si="17"/>
        <v>120250</v>
      </c>
      <c r="K30">
        <f t="shared" si="18"/>
        <v>280604</v>
      </c>
      <c r="L30" s="3">
        <f t="shared" si="12"/>
        <v>5.6120799999999997</v>
      </c>
      <c r="M30">
        <f t="shared" si="19"/>
        <v>120150</v>
      </c>
      <c r="N30" s="2">
        <f t="shared" si="20"/>
        <v>2.2379681468009949</v>
      </c>
    </row>
    <row r="33" spans="1:12" ht="43.5" x14ac:dyDescent="0.35">
      <c r="A33" s="1" t="s">
        <v>0</v>
      </c>
      <c r="B33" t="s">
        <v>23</v>
      </c>
      <c r="C33" s="1" t="s">
        <v>11</v>
      </c>
      <c r="D33" t="s">
        <v>24</v>
      </c>
      <c r="E33" t="s">
        <v>27</v>
      </c>
      <c r="F33" t="s">
        <v>25</v>
      </c>
      <c r="G33" t="s">
        <v>26</v>
      </c>
      <c r="H33" s="1" t="s">
        <v>11</v>
      </c>
      <c r="I33" t="s">
        <v>23</v>
      </c>
      <c r="J33" s="1" t="s">
        <v>15</v>
      </c>
      <c r="K33" s="1" t="s">
        <v>16</v>
      </c>
      <c r="L33" s="1" t="s">
        <v>17</v>
      </c>
    </row>
    <row r="34" spans="1:12" x14ac:dyDescent="0.35">
      <c r="A34">
        <v>2500</v>
      </c>
      <c r="B34">
        <v>40</v>
      </c>
      <c r="C34">
        <f>A34*B34*0.001</f>
        <v>100</v>
      </c>
      <c r="H34">
        <v>200</v>
      </c>
      <c r="I34" s="4">
        <f>H34/A34*1000</f>
        <v>80</v>
      </c>
      <c r="J34">
        <v>4</v>
      </c>
      <c r="K34">
        <v>3</v>
      </c>
      <c r="L34">
        <v>8</v>
      </c>
    </row>
    <row r="35" spans="1:12" x14ac:dyDescent="0.35">
      <c r="A35">
        <v>5000</v>
      </c>
      <c r="B35">
        <v>40</v>
      </c>
      <c r="C35">
        <f t="shared" ref="C35:C41" si="21">A35*B35*0.001</f>
        <v>200</v>
      </c>
      <c r="H35">
        <v>700</v>
      </c>
      <c r="I35" s="4">
        <f t="shared" ref="I35:I41" si="22">H35/A35*1000</f>
        <v>140</v>
      </c>
      <c r="J35">
        <v>16</v>
      </c>
      <c r="K35">
        <v>10</v>
      </c>
      <c r="L35">
        <v>24</v>
      </c>
    </row>
    <row r="36" spans="1:12" x14ac:dyDescent="0.35">
      <c r="A36">
        <v>7500</v>
      </c>
      <c r="B36">
        <v>40</v>
      </c>
      <c r="C36">
        <f t="shared" si="21"/>
        <v>300</v>
      </c>
      <c r="H36">
        <v>1100</v>
      </c>
      <c r="I36" s="4">
        <f t="shared" si="22"/>
        <v>146.66666666666666</v>
      </c>
      <c r="J36">
        <v>23</v>
      </c>
      <c r="K36">
        <v>14</v>
      </c>
      <c r="L36">
        <v>39</v>
      </c>
    </row>
    <row r="37" spans="1:12" x14ac:dyDescent="0.35">
      <c r="A37">
        <v>10000</v>
      </c>
      <c r="B37">
        <v>40</v>
      </c>
      <c r="C37">
        <f t="shared" si="21"/>
        <v>400</v>
      </c>
      <c r="H37">
        <v>1300</v>
      </c>
      <c r="I37" s="4">
        <f t="shared" si="22"/>
        <v>130</v>
      </c>
      <c r="J37">
        <v>23</v>
      </c>
      <c r="K37">
        <v>14</v>
      </c>
      <c r="L37">
        <v>49</v>
      </c>
    </row>
    <row r="38" spans="1:12" x14ac:dyDescent="0.35">
      <c r="A38">
        <v>12500</v>
      </c>
      <c r="B38">
        <v>40</v>
      </c>
      <c r="C38">
        <f t="shared" si="21"/>
        <v>500</v>
      </c>
      <c r="H38">
        <v>2200</v>
      </c>
      <c r="I38" s="4">
        <f t="shared" si="22"/>
        <v>176</v>
      </c>
      <c r="J38">
        <v>23</v>
      </c>
      <c r="K38">
        <v>14</v>
      </c>
      <c r="L38">
        <v>70</v>
      </c>
    </row>
    <row r="39" spans="1:12" x14ac:dyDescent="0.35">
      <c r="A39">
        <v>15000</v>
      </c>
      <c r="B39">
        <v>40</v>
      </c>
      <c r="C39">
        <f t="shared" si="21"/>
        <v>600</v>
      </c>
      <c r="H39">
        <v>2200</v>
      </c>
      <c r="I39" s="4">
        <f t="shared" si="22"/>
        <v>146.66666666666666</v>
      </c>
      <c r="J39">
        <v>23</v>
      </c>
      <c r="K39">
        <v>14</v>
      </c>
      <c r="L39">
        <v>70</v>
      </c>
    </row>
    <row r="40" spans="1:12" x14ac:dyDescent="0.35">
      <c r="A40">
        <v>17500</v>
      </c>
      <c r="B40">
        <v>40</v>
      </c>
      <c r="C40">
        <f t="shared" si="21"/>
        <v>700</v>
      </c>
      <c r="H40">
        <v>2200</v>
      </c>
      <c r="I40" s="4">
        <f t="shared" si="22"/>
        <v>125.71428571428572</v>
      </c>
      <c r="J40">
        <v>23</v>
      </c>
      <c r="K40">
        <v>14</v>
      </c>
      <c r="L40">
        <v>70</v>
      </c>
    </row>
    <row r="41" spans="1:12" x14ac:dyDescent="0.35">
      <c r="A41">
        <v>20000</v>
      </c>
      <c r="B41">
        <v>40</v>
      </c>
      <c r="C41">
        <f t="shared" si="21"/>
        <v>800</v>
      </c>
      <c r="D41">
        <v>564.70000000000005</v>
      </c>
      <c r="E41">
        <v>11</v>
      </c>
      <c r="F41">
        <v>11</v>
      </c>
      <c r="G41">
        <v>12</v>
      </c>
      <c r="H41">
        <v>3200</v>
      </c>
      <c r="I41" s="4">
        <f t="shared" si="22"/>
        <v>160</v>
      </c>
      <c r="J41">
        <v>23</v>
      </c>
      <c r="K41">
        <v>14</v>
      </c>
      <c r="L41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D. Bakos</dc:creator>
  <cp:lastModifiedBy>Windows User</cp:lastModifiedBy>
  <dcterms:created xsi:type="dcterms:W3CDTF">2022-04-06T19:38:24Z</dcterms:created>
  <dcterms:modified xsi:type="dcterms:W3CDTF">2022-06-21T11:23:28Z</dcterms:modified>
</cp:coreProperties>
</file>