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ason D. Bakos\dropbear_lstm\figures\"/>
    </mc:Choice>
  </mc:AlternateContent>
  <xr:revisionPtr revIDLastSave="0" documentId="13_ncr:1_{9468F661-47F2-4FCF-81DC-FBE4BFA4B047}" xr6:coauthVersionLast="47" xr6:coauthVersionMax="47" xr10:uidLastSave="{00000000-0000-0000-0000-000000000000}"/>
  <bookViews>
    <workbookView xWindow="27435" yWindow="2880" windowWidth="24330" windowHeight="16800" xr2:uid="{6B51B192-BD88-47B2-97DB-0DC83492C4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C24" i="1"/>
  <c r="C25" i="1"/>
  <c r="C26" i="1"/>
  <c r="C27" i="1"/>
  <c r="C28" i="1"/>
  <c r="C29" i="1"/>
  <c r="C30" i="1"/>
  <c r="C23" i="1"/>
  <c r="J14" i="1"/>
  <c r="J15" i="1"/>
  <c r="J16" i="1"/>
  <c r="J17" i="1"/>
  <c r="J18" i="1"/>
  <c r="J19" i="1"/>
  <c r="J20" i="1"/>
  <c r="J13" i="1"/>
  <c r="K14" i="1"/>
  <c r="K15" i="1"/>
  <c r="K16" i="1"/>
  <c r="K17" i="1"/>
  <c r="K18" i="1"/>
  <c r="K19" i="1"/>
  <c r="K20" i="1"/>
  <c r="K13" i="1"/>
  <c r="F14" i="1"/>
  <c r="F15" i="1"/>
  <c r="F16" i="1"/>
  <c r="F17" i="1"/>
  <c r="F18" i="1"/>
  <c r="F19" i="1"/>
  <c r="F20" i="1"/>
  <c r="F13" i="1"/>
  <c r="D14" i="1"/>
  <c r="D15" i="1"/>
  <c r="D16" i="1"/>
  <c r="D17" i="1"/>
  <c r="D18" i="1"/>
  <c r="D19" i="1"/>
  <c r="D20" i="1"/>
  <c r="D13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2" i="1"/>
  <c r="L3" i="1"/>
  <c r="M3" i="1" s="1"/>
  <c r="L4" i="1"/>
  <c r="M4" i="1"/>
  <c r="L5" i="1"/>
  <c r="M5" i="1" s="1"/>
  <c r="L6" i="1"/>
  <c r="M6" i="1"/>
  <c r="L7" i="1"/>
  <c r="M7" i="1"/>
  <c r="L8" i="1"/>
  <c r="M8" i="1"/>
  <c r="L9" i="1"/>
  <c r="M9" i="1" s="1"/>
  <c r="L2" i="1"/>
  <c r="M2" i="1" s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I2" i="1"/>
  <c r="H2" i="1"/>
  <c r="G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<sst xmlns="http://schemas.openxmlformats.org/spreadsheetml/2006/main" count="29" uniqueCount="23">
  <si>
    <t>Subsample rate (Hz)</t>
  </si>
  <si>
    <t>Subsample SNR (dB)</t>
  </si>
  <si>
    <t>End-to-end SNR t &gt; 9.995 (dB)</t>
  </si>
  <si>
    <t>History size (ms)</t>
  </si>
  <si>
    <t>Sample period; real-time constraint (us)</t>
  </si>
  <si>
    <t>Required sustained compute (Gops/s)</t>
  </si>
  <si>
    <t>Required sustained memory b/w (GB/s)</t>
  </si>
  <si>
    <t>ops fp</t>
  </si>
  <si>
    <t>ops bp</t>
  </si>
  <si>
    <t>ops weight update</t>
  </si>
  <si>
    <t>bytes accessed</t>
  </si>
  <si>
    <t>History size h (samples)</t>
  </si>
  <si>
    <t>Total latency (cycles)</t>
  </si>
  <si>
    <t>Workload (ops)</t>
  </si>
  <si>
    <t>Eff. ops/cycle</t>
  </si>
  <si>
    <t>BRAM (%)</t>
  </si>
  <si>
    <t>DSP (%)</t>
  </si>
  <si>
    <t>LUT (%)</t>
  </si>
  <si>
    <t>Latency (us)</t>
  </si>
  <si>
    <t>Achieved throughput (Gops/s)</t>
  </si>
  <si>
    <t>Fmax (MHz)</t>
  </si>
  <si>
    <t>Ops</t>
  </si>
  <si>
    <t>Achieved memory b/w (GB/s)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</si>
</sst>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EE5B-2251-4268-BBC1-975F6029F5C0}">
  <dimension ref="A1:O30"/>
  <sheetViews>
    <sheetView tabSelected="1" workbookViewId="0">
      <selection activeCell="E31" sqref="E31"/>
    </sheetView>
  </sheetViews>
  <sheetFormatPr defaultRowHeight="15" x14ac:dyDescent="0.25"/>
  <cols>
    <col min="1" max="1" width="10.5703125" customWidth="1"/>
    <col min="2" max="2" width="11.140625" customWidth="1"/>
    <col min="3" max="3" width="10.28515625" customWidth="1"/>
    <col min="4" max="4" width="12" customWidth="1"/>
    <col min="5" max="5" width="10.7109375" customWidth="1"/>
    <col min="6" max="6" width="14.5703125" bestFit="1" customWidth="1"/>
    <col min="7" max="7" width="11.5703125" customWidth="1"/>
    <col min="8" max="8" width="9.7109375" customWidth="1"/>
    <col min="9" max="9" width="10.7109375" customWidth="1"/>
    <col min="10" max="10" width="12.7109375" customWidth="1"/>
    <col min="11" max="11" width="9.5703125" bestFit="1" customWidth="1"/>
    <col min="12" max="12" width="8.85546875" hidden="1" customWidth="1"/>
    <col min="13" max="13" width="12.42578125" bestFit="1" customWidth="1"/>
    <col min="14" max="14" width="10.140625" bestFit="1" customWidth="1"/>
  </cols>
  <sheetData>
    <row r="1" spans="1:15" ht="60" x14ac:dyDescent="0.25">
      <c r="A1" s="1" t="s">
        <v>0</v>
      </c>
      <c r="B1" s="1" t="s">
        <v>1</v>
      </c>
      <c r="C1" s="1" t="s">
        <v>11</v>
      </c>
      <c r="D1" s="1" t="s">
        <v>3</v>
      </c>
      <c r="E1" s="1" t="s">
        <v>2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21</v>
      </c>
      <c r="K1" s="1" t="s">
        <v>5</v>
      </c>
      <c r="L1" s="1" t="s">
        <v>10</v>
      </c>
      <c r="M1" s="1" t="s">
        <v>6</v>
      </c>
      <c r="N1" s="1"/>
    </row>
    <row r="2" spans="1:15" x14ac:dyDescent="0.25">
      <c r="A2">
        <v>2500</v>
      </c>
      <c r="B2">
        <v>26.9</v>
      </c>
      <c r="C2">
        <v>200</v>
      </c>
      <c r="D2" s="4">
        <f>C2/A2*1000</f>
        <v>80</v>
      </c>
      <c r="E2">
        <v>24.4</v>
      </c>
      <c r="F2">
        <v>400</v>
      </c>
      <c r="G2">
        <f>C2*50*2+50+50*2+1</f>
        <v>20151</v>
      </c>
      <c r="H2">
        <f>1+50+1</f>
        <v>52</v>
      </c>
      <c r="I2">
        <f>50*3+C2*50*3+50*2</f>
        <v>30250</v>
      </c>
      <c r="J2">
        <f>G2*2+H2+I2</f>
        <v>70604</v>
      </c>
      <c r="K2" s="3">
        <f t="shared" ref="K2:K9" si="0">(J2)/(1/A2)/1000000000</f>
        <v>0.17651</v>
      </c>
      <c r="L2">
        <f>(C2*50+50)*3</f>
        <v>30150</v>
      </c>
      <c r="M2" s="2">
        <f>L2/(1/A2)/1024/1024/1024</f>
        <v>7.0198439061641693E-2</v>
      </c>
    </row>
    <row r="3" spans="1:15" x14ac:dyDescent="0.25">
      <c r="A3">
        <v>5000</v>
      </c>
      <c r="B3">
        <v>37.700000000000003</v>
      </c>
      <c r="C3">
        <v>700</v>
      </c>
      <c r="D3" s="4">
        <f t="shared" ref="D3:D9" si="1">C3/A3*1000</f>
        <v>140</v>
      </c>
      <c r="E3">
        <v>32.9</v>
      </c>
      <c r="F3">
        <v>200</v>
      </c>
      <c r="G3">
        <f t="shared" ref="G3:G9" si="2">C3*50*2+50+50*2+1</f>
        <v>70151</v>
      </c>
      <c r="H3">
        <f t="shared" ref="H3:H9" si="3">1+50+1</f>
        <v>52</v>
      </c>
      <c r="I3">
        <f t="shared" ref="I3:I9" si="4">50*3+C3*50*3+50*2</f>
        <v>105250</v>
      </c>
      <c r="J3">
        <f t="shared" ref="J3:J9" si="5">G3*2+H3+I3</f>
        <v>245604</v>
      </c>
      <c r="K3" s="3">
        <f t="shared" si="0"/>
        <v>1.2280199999999999</v>
      </c>
      <c r="L3">
        <f t="shared" ref="L3:L9" si="6">(C3*50+50)*3</f>
        <v>105150</v>
      </c>
      <c r="M3" s="2">
        <f t="shared" ref="M3:M9" si="7">L3/(1/A3)/1024/1024/1024</f>
        <v>0.48964284360408783</v>
      </c>
    </row>
    <row r="4" spans="1:15" x14ac:dyDescent="0.25">
      <c r="A4">
        <v>7500</v>
      </c>
      <c r="B4">
        <v>42.9</v>
      </c>
      <c r="C4">
        <v>1100</v>
      </c>
      <c r="D4" s="4">
        <f t="shared" si="1"/>
        <v>146.66666666666666</v>
      </c>
      <c r="E4">
        <v>39.4</v>
      </c>
      <c r="F4">
        <v>133</v>
      </c>
      <c r="G4">
        <f t="shared" si="2"/>
        <v>110151</v>
      </c>
      <c r="H4">
        <f t="shared" si="3"/>
        <v>52</v>
      </c>
      <c r="I4">
        <f t="shared" si="4"/>
        <v>165250</v>
      </c>
      <c r="J4">
        <f t="shared" si="5"/>
        <v>385604</v>
      </c>
      <c r="K4" s="3">
        <f t="shared" si="0"/>
        <v>2.8920300000000001</v>
      </c>
      <c r="L4">
        <f t="shared" si="6"/>
        <v>165150</v>
      </c>
      <c r="M4" s="2">
        <f t="shared" si="7"/>
        <v>1.1535594239830971</v>
      </c>
    </row>
    <row r="5" spans="1:15" x14ac:dyDescent="0.25">
      <c r="A5">
        <v>10000</v>
      </c>
      <c r="B5">
        <v>46.8</v>
      </c>
      <c r="C5">
        <v>1300</v>
      </c>
      <c r="D5" s="4">
        <f t="shared" si="1"/>
        <v>130</v>
      </c>
      <c r="E5">
        <v>42.1</v>
      </c>
      <c r="F5">
        <v>100</v>
      </c>
      <c r="G5">
        <f t="shared" si="2"/>
        <v>130151</v>
      </c>
      <c r="H5">
        <f t="shared" si="3"/>
        <v>52</v>
      </c>
      <c r="I5">
        <f t="shared" si="4"/>
        <v>195250</v>
      </c>
      <c r="J5">
        <f t="shared" si="5"/>
        <v>455604</v>
      </c>
      <c r="K5" s="3">
        <f t="shared" si="0"/>
        <v>4.5560400000000003</v>
      </c>
      <c r="L5">
        <f t="shared" si="6"/>
        <v>195150</v>
      </c>
      <c r="M5" s="2">
        <f t="shared" si="7"/>
        <v>1.8174760043621063</v>
      </c>
    </row>
    <row r="6" spans="1:15" x14ac:dyDescent="0.25">
      <c r="A6">
        <v>12500</v>
      </c>
      <c r="B6">
        <v>48.9</v>
      </c>
      <c r="C6">
        <v>2200</v>
      </c>
      <c r="D6" s="4">
        <f t="shared" si="1"/>
        <v>176</v>
      </c>
      <c r="E6">
        <v>46.8</v>
      </c>
      <c r="F6">
        <v>80</v>
      </c>
      <c r="G6">
        <f t="shared" si="2"/>
        <v>220151</v>
      </c>
      <c r="H6">
        <f t="shared" si="3"/>
        <v>52</v>
      </c>
      <c r="I6">
        <f t="shared" si="4"/>
        <v>330250</v>
      </c>
      <c r="J6">
        <f t="shared" si="5"/>
        <v>770604</v>
      </c>
      <c r="K6" s="3">
        <f t="shared" si="0"/>
        <v>9.6325500000000002</v>
      </c>
      <c r="L6">
        <f t="shared" si="6"/>
        <v>330150</v>
      </c>
      <c r="M6" s="2">
        <f t="shared" si="7"/>
        <v>3.8434518501162525</v>
      </c>
    </row>
    <row r="7" spans="1:15" x14ac:dyDescent="0.25">
      <c r="A7">
        <v>15000</v>
      </c>
      <c r="B7">
        <v>50.7</v>
      </c>
      <c r="C7">
        <v>2200</v>
      </c>
      <c r="D7" s="4">
        <f t="shared" si="1"/>
        <v>146.66666666666666</v>
      </c>
      <c r="E7">
        <v>48.9</v>
      </c>
      <c r="F7">
        <v>67</v>
      </c>
      <c r="G7">
        <f t="shared" si="2"/>
        <v>220151</v>
      </c>
      <c r="H7">
        <f t="shared" si="3"/>
        <v>52</v>
      </c>
      <c r="I7">
        <f t="shared" si="4"/>
        <v>330250</v>
      </c>
      <c r="J7">
        <f t="shared" si="5"/>
        <v>770604</v>
      </c>
      <c r="K7" s="3">
        <f t="shared" si="0"/>
        <v>11.559060000000001</v>
      </c>
      <c r="L7">
        <f t="shared" si="6"/>
        <v>330150</v>
      </c>
      <c r="M7" s="2">
        <f t="shared" si="7"/>
        <v>4.6121422201395035</v>
      </c>
    </row>
    <row r="8" spans="1:15" x14ac:dyDescent="0.25">
      <c r="A8">
        <v>17500</v>
      </c>
      <c r="B8">
        <v>52.1</v>
      </c>
      <c r="C8">
        <v>2200</v>
      </c>
      <c r="D8" s="4">
        <f t="shared" si="1"/>
        <v>125.71428571428572</v>
      </c>
      <c r="E8">
        <v>50.1</v>
      </c>
      <c r="F8">
        <v>57</v>
      </c>
      <c r="G8">
        <f t="shared" si="2"/>
        <v>220151</v>
      </c>
      <c r="H8">
        <f t="shared" si="3"/>
        <v>52</v>
      </c>
      <c r="I8">
        <f t="shared" si="4"/>
        <v>330250</v>
      </c>
      <c r="J8">
        <f t="shared" si="5"/>
        <v>770604</v>
      </c>
      <c r="K8" s="3">
        <f t="shared" si="0"/>
        <v>13.485569999999999</v>
      </c>
      <c r="L8">
        <f t="shared" si="6"/>
        <v>330150</v>
      </c>
      <c r="M8" s="2">
        <f t="shared" si="7"/>
        <v>5.3808325901627541</v>
      </c>
    </row>
    <row r="9" spans="1:15" x14ac:dyDescent="0.25">
      <c r="A9">
        <v>20000</v>
      </c>
      <c r="B9">
        <v>54.1</v>
      </c>
      <c r="C9">
        <v>3200</v>
      </c>
      <c r="D9" s="4">
        <f t="shared" si="1"/>
        <v>160</v>
      </c>
      <c r="E9">
        <v>46.6</v>
      </c>
      <c r="F9">
        <v>50</v>
      </c>
      <c r="G9">
        <f t="shared" si="2"/>
        <v>320151</v>
      </c>
      <c r="H9">
        <f t="shared" si="3"/>
        <v>52</v>
      </c>
      <c r="I9">
        <f t="shared" si="4"/>
        <v>480250</v>
      </c>
      <c r="J9">
        <f t="shared" si="5"/>
        <v>1120604</v>
      </c>
      <c r="K9" s="3">
        <f t="shared" si="0"/>
        <v>22.41208</v>
      </c>
      <c r="L9">
        <f t="shared" si="6"/>
        <v>480150</v>
      </c>
      <c r="M9" s="2">
        <f t="shared" si="7"/>
        <v>8.9434906840324402</v>
      </c>
    </row>
    <row r="12" spans="1:15" ht="45" x14ac:dyDescent="0.25">
      <c r="A12" s="1" t="s">
        <v>11</v>
      </c>
      <c r="B12" s="1" t="s">
        <v>12</v>
      </c>
      <c r="C12" s="1" t="s">
        <v>13</v>
      </c>
      <c r="D12" s="1" t="s">
        <v>14</v>
      </c>
      <c r="E12" s="1" t="s">
        <v>20</v>
      </c>
      <c r="F12" s="1" t="s">
        <v>19</v>
      </c>
      <c r="J12" s="1" t="s">
        <v>22</v>
      </c>
      <c r="K12" s="1" t="s">
        <v>18</v>
      </c>
      <c r="M12" s="1" t="s">
        <v>15</v>
      </c>
      <c r="N12" s="1" t="s">
        <v>16</v>
      </c>
      <c r="O12" s="1" t="s">
        <v>17</v>
      </c>
    </row>
    <row r="13" spans="1:15" x14ac:dyDescent="0.25">
      <c r="A13">
        <v>200</v>
      </c>
      <c r="B13">
        <v>581</v>
      </c>
      <c r="C13">
        <v>70604</v>
      </c>
      <c r="D13" s="4">
        <f>C13/B13</f>
        <v>121.52151462994837</v>
      </c>
      <c r="E13">
        <v>474</v>
      </c>
      <c r="F13" s="4">
        <f>D13*E13/1000</f>
        <v>57.601197934595525</v>
      </c>
      <c r="J13" s="3">
        <f>L2/K13*1000000/1024/1024/1024</f>
        <v>22.908130888274123</v>
      </c>
      <c r="K13" s="3">
        <f t="shared" ref="K13:K20" si="8">B13/E13</f>
        <v>1.2257383966244726</v>
      </c>
      <c r="M13">
        <v>4</v>
      </c>
      <c r="N13">
        <v>3</v>
      </c>
      <c r="O13">
        <v>8</v>
      </c>
    </row>
    <row r="14" spans="1:15" x14ac:dyDescent="0.25">
      <c r="A14">
        <v>700</v>
      </c>
      <c r="B14">
        <v>1630</v>
      </c>
      <c r="C14">
        <v>245604</v>
      </c>
      <c r="D14" s="4">
        <f t="shared" ref="D14:D20" si="9">C14/B14</f>
        <v>150.67730061349693</v>
      </c>
      <c r="E14">
        <v>484</v>
      </c>
      <c r="F14" s="4">
        <f t="shared" ref="F14:F20" si="10">D14*E14/1000</f>
        <v>72.927813496932515</v>
      </c>
      <c r="J14" s="3">
        <f t="shared" ref="J14:J20" si="11">L3/K14*1000000/1024/1024/1024</f>
        <v>29.078176233666078</v>
      </c>
      <c r="K14" s="3">
        <f t="shared" si="8"/>
        <v>3.3677685950413223</v>
      </c>
      <c r="M14">
        <v>16</v>
      </c>
      <c r="N14">
        <v>10</v>
      </c>
      <c r="O14">
        <v>24</v>
      </c>
    </row>
    <row r="15" spans="1:15" x14ac:dyDescent="0.25">
      <c r="A15">
        <v>1100</v>
      </c>
      <c r="B15">
        <v>2580</v>
      </c>
      <c r="C15">
        <v>385604</v>
      </c>
      <c r="D15" s="4">
        <f t="shared" si="9"/>
        <v>149.45891472868217</v>
      </c>
      <c r="E15">
        <v>484</v>
      </c>
      <c r="F15" s="4">
        <f t="shared" si="10"/>
        <v>72.338114728682172</v>
      </c>
      <c r="J15" s="3">
        <f t="shared" si="11"/>
        <v>28.853889468104342</v>
      </c>
      <c r="K15" s="3">
        <f t="shared" si="8"/>
        <v>5.330578512396694</v>
      </c>
      <c r="M15">
        <v>23</v>
      </c>
      <c r="N15">
        <v>14</v>
      </c>
      <c r="O15">
        <v>39</v>
      </c>
    </row>
    <row r="16" spans="1:15" x14ac:dyDescent="0.25">
      <c r="A16">
        <v>1300</v>
      </c>
      <c r="B16">
        <v>2980</v>
      </c>
      <c r="C16">
        <v>455604</v>
      </c>
      <c r="D16" s="4">
        <f t="shared" si="9"/>
        <v>152.88724832214766</v>
      </c>
      <c r="E16">
        <v>484</v>
      </c>
      <c r="F16" s="4">
        <f t="shared" si="10"/>
        <v>73.997428187919454</v>
      </c>
      <c r="J16" s="3">
        <f t="shared" si="11"/>
        <v>29.518737788968441</v>
      </c>
      <c r="K16" s="3">
        <f t="shared" si="8"/>
        <v>6.1570247933884295</v>
      </c>
      <c r="M16">
        <v>23</v>
      </c>
      <c r="N16">
        <v>14</v>
      </c>
      <c r="O16">
        <v>49</v>
      </c>
    </row>
    <row r="17" spans="1:15" x14ac:dyDescent="0.25">
      <c r="A17">
        <v>2200</v>
      </c>
      <c r="B17">
        <v>4911</v>
      </c>
      <c r="C17">
        <v>770604</v>
      </c>
      <c r="D17" s="4">
        <f t="shared" si="9"/>
        <v>156.91386682956627</v>
      </c>
      <c r="E17">
        <v>484</v>
      </c>
      <c r="F17" s="4">
        <f t="shared" si="10"/>
        <v>75.946311545510085</v>
      </c>
      <c r="J17" s="3">
        <f t="shared" si="11"/>
        <v>30.303086059153188</v>
      </c>
      <c r="K17" s="3">
        <f t="shared" si="8"/>
        <v>10.146694214876034</v>
      </c>
      <c r="M17">
        <v>23</v>
      </c>
      <c r="N17">
        <v>14</v>
      </c>
      <c r="O17">
        <v>70</v>
      </c>
    </row>
    <row r="18" spans="1:15" x14ac:dyDescent="0.25">
      <c r="A18">
        <v>2200</v>
      </c>
      <c r="B18">
        <v>4911</v>
      </c>
      <c r="C18">
        <v>770604</v>
      </c>
      <c r="D18" s="4">
        <f t="shared" si="9"/>
        <v>156.91386682956627</v>
      </c>
      <c r="E18">
        <v>484</v>
      </c>
      <c r="F18" s="4">
        <f t="shared" si="10"/>
        <v>75.946311545510085</v>
      </c>
      <c r="J18" s="3">
        <f t="shared" si="11"/>
        <v>30.303086059153188</v>
      </c>
      <c r="K18" s="3">
        <f t="shared" si="8"/>
        <v>10.146694214876034</v>
      </c>
      <c r="M18">
        <v>23</v>
      </c>
      <c r="N18">
        <v>14</v>
      </c>
      <c r="O18">
        <v>70</v>
      </c>
    </row>
    <row r="19" spans="1:15" x14ac:dyDescent="0.25">
      <c r="A19">
        <v>2200</v>
      </c>
      <c r="B19">
        <v>4911</v>
      </c>
      <c r="C19">
        <v>770604</v>
      </c>
      <c r="D19" s="4">
        <f t="shared" si="9"/>
        <v>156.91386682956627</v>
      </c>
      <c r="E19">
        <v>484</v>
      </c>
      <c r="F19" s="4">
        <f t="shared" si="10"/>
        <v>75.946311545510085</v>
      </c>
      <c r="J19" s="3">
        <f t="shared" si="11"/>
        <v>30.303086059153188</v>
      </c>
      <c r="K19" s="3">
        <f t="shared" si="8"/>
        <v>10.146694214876034</v>
      </c>
      <c r="M19">
        <v>23</v>
      </c>
      <c r="N19">
        <v>14</v>
      </c>
      <c r="O19">
        <v>70</v>
      </c>
    </row>
    <row r="20" spans="1:15" x14ac:dyDescent="0.25">
      <c r="A20">
        <v>3200</v>
      </c>
      <c r="B20">
        <v>7335</v>
      </c>
      <c r="C20">
        <v>1120604</v>
      </c>
      <c r="D20" s="4">
        <f t="shared" si="9"/>
        <v>152.77491479209272</v>
      </c>
      <c r="E20">
        <v>484</v>
      </c>
      <c r="F20" s="4">
        <f t="shared" si="10"/>
        <v>73.943058759372875</v>
      </c>
      <c r="J20" s="3">
        <f t="shared" si="11"/>
        <v>29.506813163406278</v>
      </c>
      <c r="K20" s="3">
        <f t="shared" si="8"/>
        <v>15.154958677685951</v>
      </c>
      <c r="M20">
        <v>23</v>
      </c>
      <c r="N20">
        <v>14</v>
      </c>
      <c r="O20">
        <v>95</v>
      </c>
    </row>
    <row r="22" spans="1:15" ht="60" x14ac:dyDescent="0.25">
      <c r="A22" s="1" t="s">
        <v>0</v>
      </c>
      <c r="B22" s="1" t="s">
        <v>1</v>
      </c>
      <c r="C22" s="1" t="s">
        <v>11</v>
      </c>
      <c r="D22" s="1" t="s">
        <v>3</v>
      </c>
      <c r="E22" s="1" t="s">
        <v>2</v>
      </c>
    </row>
    <row r="23" spans="1:15" x14ac:dyDescent="0.25">
      <c r="A23">
        <v>2500</v>
      </c>
      <c r="B23">
        <v>26.9</v>
      </c>
      <c r="C23">
        <f>A23*0.04</f>
        <v>100</v>
      </c>
      <c r="D23" s="4">
        <f>C23/A23*1000</f>
        <v>40</v>
      </c>
      <c r="E23">
        <v>18.899999999999999</v>
      </c>
    </row>
    <row r="24" spans="1:15" x14ac:dyDescent="0.25">
      <c r="A24">
        <v>5000</v>
      </c>
      <c r="B24">
        <v>37.700000000000003</v>
      </c>
      <c r="C24">
        <f t="shared" ref="C24:C30" si="12">A24*0.04</f>
        <v>200</v>
      </c>
      <c r="D24" s="4">
        <f t="shared" ref="D24:D30" si="13">C24/A24*1000</f>
        <v>40</v>
      </c>
      <c r="E24">
        <v>24.8</v>
      </c>
    </row>
    <row r="25" spans="1:15" x14ac:dyDescent="0.25">
      <c r="A25">
        <v>7500</v>
      </c>
      <c r="B25">
        <v>42.9</v>
      </c>
      <c r="C25">
        <f t="shared" si="12"/>
        <v>300</v>
      </c>
      <c r="D25" s="4">
        <f t="shared" si="13"/>
        <v>40</v>
      </c>
      <c r="E25">
        <v>30.6</v>
      </c>
    </row>
    <row r="26" spans="1:15" x14ac:dyDescent="0.25">
      <c r="A26">
        <v>10000</v>
      </c>
      <c r="B26">
        <v>46.8</v>
      </c>
      <c r="C26">
        <f t="shared" si="12"/>
        <v>400</v>
      </c>
      <c r="D26" s="4">
        <f t="shared" si="13"/>
        <v>40</v>
      </c>
      <c r="E26">
        <v>32.4</v>
      </c>
    </row>
    <row r="27" spans="1:15" x14ac:dyDescent="0.25">
      <c r="A27">
        <v>12500</v>
      </c>
      <c r="B27">
        <v>48.9</v>
      </c>
      <c r="C27">
        <f t="shared" si="12"/>
        <v>500</v>
      </c>
      <c r="D27" s="4">
        <f t="shared" si="13"/>
        <v>40</v>
      </c>
      <c r="E27">
        <v>34.9</v>
      </c>
    </row>
    <row r="28" spans="1:15" x14ac:dyDescent="0.25">
      <c r="A28">
        <v>15000</v>
      </c>
      <c r="B28">
        <v>50.7</v>
      </c>
      <c r="C28">
        <f t="shared" si="12"/>
        <v>600</v>
      </c>
      <c r="D28" s="4">
        <f t="shared" si="13"/>
        <v>40</v>
      </c>
      <c r="E28">
        <v>37.1</v>
      </c>
    </row>
    <row r="29" spans="1:15" x14ac:dyDescent="0.25">
      <c r="A29">
        <v>17500</v>
      </c>
      <c r="B29">
        <v>52.1</v>
      </c>
      <c r="C29">
        <f t="shared" si="12"/>
        <v>700</v>
      </c>
      <c r="D29" s="4">
        <f t="shared" si="13"/>
        <v>40</v>
      </c>
      <c r="E29">
        <v>37.5</v>
      </c>
    </row>
    <row r="30" spans="1:15" x14ac:dyDescent="0.25">
      <c r="A30">
        <v>20000</v>
      </c>
      <c r="B30">
        <v>54.1</v>
      </c>
      <c r="C30">
        <f t="shared" si="12"/>
        <v>800</v>
      </c>
      <c r="D30" s="4">
        <f t="shared" si="13"/>
        <v>40</v>
      </c>
      <c r="E30"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D. Bakos</dc:creator>
  <cp:lastModifiedBy>Jason D. Bakos</cp:lastModifiedBy>
  <dcterms:created xsi:type="dcterms:W3CDTF">2022-04-06T19:38:24Z</dcterms:created>
  <dcterms:modified xsi:type="dcterms:W3CDTF">2022-06-16T14:31:36Z</dcterms:modified>
</cp:coreProperties>
</file>