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2.xml" ContentType="application/vnd.openxmlformats-officedocument.drawing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drawings/drawing3.xml" ContentType="application/vnd.openxmlformats-officedocument.drawing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drawings/drawing4.xml" ContentType="application/vnd.openxmlformats-officedocument.drawing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charts/chart76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charts/chart77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charts/chart78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charts/chart79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charts/chart80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charts/chart81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charts/chart82.xml" ContentType="application/vnd.openxmlformats-officedocument.drawingml.chart+xml"/>
  <Override PartName="/xl/charts/style82.xml" ContentType="application/vnd.ms-office.chartstyle+xml"/>
  <Override PartName="/xl/charts/colors8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F:\ZAWODOWE\Politechnika\4sem\SISE\sise_aoa\Pliki_Pomiary\"/>
    </mc:Choice>
  </mc:AlternateContent>
  <xr:revisionPtr revIDLastSave="0" documentId="13_ncr:1_{E34C842E-CC30-40E0-B30B-410B81F112ED}" xr6:coauthVersionLast="47" xr6:coauthVersionMax="47" xr10:uidLastSave="{00000000-0000-0000-0000-000000000000}"/>
  <bookViews>
    <workbookView xWindow="-120" yWindow="-120" windowWidth="29040" windowHeight="15840" activeTab="2" xr2:uid="{92130EE0-823E-C044-9CCC-6F78FCEEF5B7}"/>
  </bookViews>
  <sheets>
    <sheet name="seria_13_05" sheetId="1" r:id="rId1"/>
    <sheet name="seria_27_05" sheetId="2" r:id="rId2"/>
    <sheet name="seria_10_06" sheetId="3" r:id="rId3"/>
    <sheet name="seria_13_06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S109" i="4" l="1"/>
  <c r="FR109" i="4"/>
  <c r="FS108" i="4"/>
  <c r="FR108" i="4"/>
  <c r="FS107" i="4"/>
  <c r="FR107" i="4"/>
  <c r="FS106" i="4"/>
  <c r="FR106" i="4"/>
  <c r="FH109" i="4"/>
  <c r="FG109" i="4"/>
  <c r="FH108" i="4"/>
  <c r="FG108" i="4"/>
  <c r="FH107" i="4"/>
  <c r="FG107" i="4"/>
  <c r="FH106" i="4"/>
  <c r="FG106" i="4"/>
  <c r="EW109" i="4"/>
  <c r="EV109" i="4"/>
  <c r="EW108" i="4"/>
  <c r="EV108" i="4"/>
  <c r="EW107" i="4"/>
  <c r="EV107" i="4"/>
  <c r="EW106" i="4"/>
  <c r="EV106" i="4"/>
  <c r="DK109" i="4"/>
  <c r="DJ109" i="4"/>
  <c r="DK108" i="4"/>
  <c r="DJ108" i="4"/>
  <c r="DK107" i="4"/>
  <c r="DJ107" i="4"/>
  <c r="DK106" i="4"/>
  <c r="DJ106" i="4"/>
  <c r="CV109" i="4"/>
  <c r="CU109" i="4"/>
  <c r="CV108" i="4"/>
  <c r="CU108" i="4"/>
  <c r="CV107" i="4"/>
  <c r="CU107" i="4"/>
  <c r="CV106" i="4"/>
  <c r="CU106" i="4"/>
  <c r="CH109" i="4"/>
  <c r="CG109" i="4"/>
  <c r="CH108" i="4"/>
  <c r="CG108" i="4"/>
  <c r="CH107" i="4"/>
  <c r="CG107" i="4"/>
  <c r="CH106" i="4"/>
  <c r="CG106" i="4"/>
  <c r="BU109" i="4"/>
  <c r="BT109" i="4"/>
  <c r="BU108" i="4"/>
  <c r="BT108" i="4"/>
  <c r="BU107" i="4"/>
  <c r="BT107" i="4"/>
  <c r="BU106" i="4"/>
  <c r="BT106" i="4"/>
  <c r="BE109" i="4"/>
  <c r="BD109" i="4"/>
  <c r="BE108" i="4"/>
  <c r="BD108" i="4"/>
  <c r="BE107" i="4"/>
  <c r="BD107" i="4"/>
  <c r="BE106" i="4"/>
  <c r="BD106" i="4"/>
  <c r="AP109" i="4"/>
  <c r="AO109" i="4"/>
  <c r="AP108" i="4"/>
  <c r="AO108" i="4"/>
  <c r="AP107" i="4"/>
  <c r="AO107" i="4"/>
  <c r="AP106" i="4"/>
  <c r="AO106" i="4"/>
  <c r="AC109" i="4"/>
  <c r="AB109" i="4"/>
  <c r="AC108" i="4"/>
  <c r="AB108" i="4"/>
  <c r="AC107" i="4"/>
  <c r="AB107" i="4"/>
  <c r="AC106" i="4"/>
  <c r="AB106" i="4"/>
  <c r="P109" i="4"/>
  <c r="O109" i="4"/>
  <c r="P108" i="4"/>
  <c r="O108" i="4"/>
  <c r="P107" i="4"/>
  <c r="O107" i="4"/>
  <c r="P106" i="4"/>
  <c r="O106" i="4"/>
  <c r="BA110" i="3"/>
  <c r="BB110" i="3"/>
  <c r="AX110" i="3"/>
  <c r="AW110" i="3"/>
  <c r="AS110" i="3"/>
  <c r="AR110" i="3"/>
  <c r="AN110" i="3"/>
  <c r="AO110" i="3"/>
  <c r="AI110" i="3"/>
  <c r="Y110" i="3"/>
  <c r="Z110" i="3"/>
  <c r="AJ110" i="3"/>
  <c r="AE112" i="3"/>
  <c r="AD112" i="3"/>
  <c r="AE111" i="3"/>
  <c r="AD111" i="3"/>
  <c r="AE109" i="3"/>
  <c r="AD109" i="3"/>
  <c r="AE110" i="3"/>
  <c r="AD110" i="3"/>
  <c r="BB112" i="3"/>
  <c r="BA112" i="3"/>
  <c r="AX112" i="3"/>
  <c r="AW112" i="3"/>
  <c r="AS112" i="3"/>
  <c r="AR112" i="3"/>
  <c r="AO112" i="3"/>
  <c r="AN112" i="3"/>
  <c r="AJ112" i="3"/>
  <c r="AI112" i="3"/>
  <c r="Z112" i="3"/>
  <c r="Y112" i="3"/>
  <c r="V112" i="3"/>
  <c r="U112" i="3"/>
  <c r="Q112" i="3"/>
  <c r="P112" i="3"/>
  <c r="M112" i="3"/>
  <c r="L112" i="3"/>
  <c r="H112" i="3"/>
  <c r="G112" i="3"/>
  <c r="D112" i="3"/>
  <c r="C112" i="3"/>
  <c r="BB111" i="3"/>
  <c r="BA111" i="3"/>
  <c r="AX111" i="3"/>
  <c r="AW111" i="3"/>
  <c r="AS111" i="3"/>
  <c r="AR111" i="3"/>
  <c r="AO111" i="3"/>
  <c r="AN111" i="3"/>
  <c r="AJ111" i="3"/>
  <c r="AI111" i="3"/>
  <c r="Z111" i="3"/>
  <c r="Y111" i="3"/>
  <c r="V111" i="3"/>
  <c r="U111" i="3"/>
  <c r="Q111" i="3"/>
  <c r="P111" i="3"/>
  <c r="M111" i="3"/>
  <c r="L111" i="3"/>
  <c r="H111" i="3"/>
  <c r="G111" i="3"/>
  <c r="D111" i="3"/>
  <c r="C111" i="3"/>
  <c r="V110" i="3"/>
  <c r="U110" i="3"/>
  <c r="Q110" i="3"/>
  <c r="P110" i="3"/>
  <c r="M110" i="3"/>
  <c r="L110" i="3"/>
  <c r="H110" i="3"/>
  <c r="G110" i="3"/>
  <c r="D110" i="3"/>
  <c r="C110" i="3"/>
  <c r="BB109" i="3"/>
  <c r="BA109" i="3"/>
  <c r="AX109" i="3"/>
  <c r="AW109" i="3"/>
  <c r="AS109" i="3"/>
  <c r="AR109" i="3"/>
  <c r="AO109" i="3"/>
  <c r="AN109" i="3"/>
  <c r="AJ109" i="3"/>
  <c r="AI109" i="3"/>
  <c r="Z109" i="3"/>
  <c r="Y109" i="3"/>
  <c r="V109" i="3"/>
  <c r="U109" i="3"/>
  <c r="Q109" i="3"/>
  <c r="P109" i="3"/>
  <c r="M109" i="3"/>
  <c r="L109" i="3"/>
  <c r="H109" i="3"/>
  <c r="G109" i="3"/>
  <c r="D109" i="3"/>
  <c r="C109" i="3"/>
  <c r="D109" i="4" l="1"/>
  <c r="C109" i="4"/>
  <c r="D108" i="4"/>
  <c r="C108" i="4"/>
  <c r="D107" i="4"/>
  <c r="C107" i="4"/>
  <c r="D106" i="4"/>
  <c r="C106" i="4"/>
  <c r="V113" i="1"/>
  <c r="V115" i="1"/>
  <c r="FO112" i="2"/>
  <c r="FO111" i="2"/>
  <c r="FO110" i="2"/>
  <c r="FO109" i="2"/>
  <c r="FN112" i="2"/>
  <c r="FN111" i="2"/>
  <c r="FN110" i="2"/>
  <c r="FN109" i="2"/>
  <c r="FL112" i="2"/>
  <c r="FL111" i="2"/>
  <c r="Y115" i="1"/>
  <c r="FL110" i="2"/>
  <c r="FL109" i="2"/>
  <c r="FK112" i="2"/>
  <c r="FK111" i="2"/>
  <c r="FK110" i="2"/>
  <c r="FK109" i="2"/>
  <c r="FA112" i="2"/>
  <c r="FA111" i="2"/>
  <c r="FA110" i="2"/>
  <c r="FA109" i="2"/>
  <c r="EZ112" i="2"/>
  <c r="EZ111" i="2"/>
  <c r="EZ110" i="2"/>
  <c r="EZ109" i="2"/>
  <c r="EX112" i="2"/>
  <c r="EX111" i="2"/>
  <c r="EX110" i="2"/>
  <c r="EX109" i="2"/>
  <c r="EW112" i="2"/>
  <c r="EW111" i="2"/>
  <c r="EW110" i="2"/>
  <c r="EW109" i="2"/>
  <c r="EM112" i="2"/>
  <c r="EM111" i="2"/>
  <c r="EM110" i="2"/>
  <c r="EM109" i="2"/>
  <c r="EL112" i="2"/>
  <c r="EL111" i="2"/>
  <c r="EL110" i="2"/>
  <c r="EL109" i="2"/>
  <c r="EJ112" i="2"/>
  <c r="EJ111" i="2"/>
  <c r="EJ110" i="2"/>
  <c r="EJ109" i="2"/>
  <c r="EI112" i="2"/>
  <c r="EI111" i="2"/>
  <c r="EI110" i="2"/>
  <c r="EI109" i="2"/>
  <c r="DV112" i="2"/>
  <c r="DV111" i="2"/>
  <c r="DV110" i="2"/>
  <c r="G109" i="4"/>
  <c r="DV109" i="2"/>
  <c r="DU112" i="2"/>
  <c r="DU111" i="2"/>
  <c r="DU110" i="2"/>
  <c r="DU109" i="2"/>
  <c r="DS112" i="2"/>
  <c r="DS111" i="2"/>
  <c r="DS110" i="2"/>
  <c r="DS109" i="2"/>
  <c r="DR112" i="2"/>
  <c r="DR111" i="2"/>
  <c r="DR110" i="2"/>
  <c r="DR109" i="2"/>
  <c r="DH112" i="2"/>
  <c r="DH111" i="2"/>
  <c r="DH110" i="2"/>
  <c r="DH109" i="2"/>
  <c r="DG112" i="2"/>
  <c r="DG111" i="2"/>
  <c r="DG110" i="2"/>
  <c r="DG109" i="2"/>
  <c r="DE112" i="2"/>
  <c r="DE111" i="2"/>
  <c r="DE110" i="2"/>
  <c r="DE109" i="2"/>
  <c r="DD112" i="2"/>
  <c r="DD111" i="2"/>
  <c r="DD110" i="2"/>
  <c r="DD109" i="2"/>
  <c r="CT112" i="2"/>
  <c r="CT111" i="2"/>
  <c r="CT110" i="2"/>
  <c r="CT109" i="2"/>
  <c r="CS112" i="2"/>
  <c r="CS111" i="2"/>
  <c r="CS110" i="2"/>
  <c r="CS109" i="2"/>
  <c r="CQ112" i="2"/>
  <c r="CQ111" i="2"/>
  <c r="CQ110" i="2"/>
  <c r="CQ109" i="2"/>
  <c r="CP112" i="2"/>
  <c r="EV116" i="1"/>
  <c r="CP111" i="2"/>
  <c r="EU116" i="1"/>
  <c r="CP110" i="2"/>
  <c r="EV115" i="1"/>
  <c r="EU115" i="1"/>
  <c r="CP109" i="2"/>
  <c r="EV113" i="1"/>
  <c r="EU113" i="1"/>
  <c r="ES116" i="1"/>
  <c r="ER116" i="1"/>
  <c r="ES115" i="1"/>
  <c r="ER115" i="1"/>
  <c r="CE112" i="2"/>
  <c r="CE111" i="2"/>
  <c r="ES113" i="1"/>
  <c r="CE110" i="2"/>
  <c r="ER113" i="1"/>
  <c r="CE109" i="2"/>
  <c r="ER114" i="1"/>
  <c r="ES114" i="1"/>
  <c r="EU114" i="1"/>
  <c r="EV114" i="1"/>
  <c r="CD112" i="2"/>
  <c r="CD111" i="2"/>
  <c r="CD110" i="2"/>
  <c r="CD109" i="2"/>
  <c r="EF115" i="1"/>
  <c r="CB112" i="2"/>
  <c r="EF114" i="1"/>
  <c r="CB111" i="2"/>
  <c r="EF112" i="1"/>
  <c r="CB110" i="2"/>
  <c r="EE115" i="1"/>
  <c r="EE114" i="1"/>
  <c r="CB109" i="2"/>
  <c r="CA112" i="2"/>
  <c r="EE112" i="1"/>
  <c r="CA111" i="2"/>
  <c r="CA110" i="2"/>
  <c r="CA109" i="2"/>
  <c r="G107" i="4"/>
  <c r="EC115" i="1"/>
  <c r="EC112" i="1"/>
  <c r="EB112" i="1"/>
  <c r="EB114" i="1"/>
  <c r="BR112" i="2"/>
  <c r="EB115" i="1"/>
  <c r="BR111" i="2"/>
  <c r="BR110" i="2"/>
  <c r="BR109" i="2"/>
  <c r="EC114" i="1"/>
  <c r="BQ112" i="2"/>
  <c r="BQ111" i="2"/>
  <c r="BQ110" i="2"/>
  <c r="BQ109" i="2"/>
  <c r="EB113" i="1"/>
  <c r="EC113" i="1"/>
  <c r="EE113" i="1"/>
  <c r="EF113" i="1"/>
  <c r="BO112" i="2"/>
  <c r="BO111" i="2"/>
  <c r="BO110" i="2"/>
  <c r="BO109" i="2"/>
  <c r="BN112" i="2"/>
  <c r="BN111" i="2"/>
  <c r="BN110" i="2"/>
  <c r="BN109" i="2"/>
  <c r="DR115" i="1"/>
  <c r="DQ115" i="1"/>
  <c r="DR114" i="1"/>
  <c r="DQ114" i="1"/>
  <c r="DR112" i="1"/>
  <c r="DQ112" i="1"/>
  <c r="DO115" i="1"/>
  <c r="DN115" i="1"/>
  <c r="DO114" i="1"/>
  <c r="DN114" i="1"/>
  <c r="DO112" i="1"/>
  <c r="DN112" i="1"/>
  <c r="G106" i="4"/>
  <c r="DN113" i="1"/>
  <c r="DO113" i="1"/>
  <c r="DQ113" i="1"/>
  <c r="DR113" i="1"/>
  <c r="AN110" i="2"/>
  <c r="BB110" i="2"/>
  <c r="BC112" i="2"/>
  <c r="BC111" i="2"/>
  <c r="BC110" i="2"/>
  <c r="BC109" i="2"/>
  <c r="BB112" i="2"/>
  <c r="BB111" i="2"/>
  <c r="BB109" i="2"/>
  <c r="AZ112" i="2"/>
  <c r="AZ111" i="2"/>
  <c r="AZ110" i="2"/>
  <c r="DC114" i="1"/>
  <c r="AZ109" i="2"/>
  <c r="DB114" i="1"/>
  <c r="AY110" i="2"/>
  <c r="DC113" i="1"/>
  <c r="AY112" i="2"/>
  <c r="DB113" i="1"/>
  <c r="AY111" i="2"/>
  <c r="DC111" i="1"/>
  <c r="AY109" i="2"/>
  <c r="DB111" i="1"/>
  <c r="AN112" i="2"/>
  <c r="CZ114" i="1"/>
  <c r="CY114" i="1"/>
  <c r="AN111" i="2"/>
  <c r="CZ113" i="1"/>
  <c r="CY113" i="1"/>
  <c r="AN109" i="2"/>
  <c r="AM112" i="2"/>
  <c r="CZ111" i="1"/>
  <c r="CY111" i="1"/>
  <c r="AM111" i="2"/>
  <c r="AM110" i="2"/>
  <c r="AM109" i="2"/>
  <c r="CY112" i="1"/>
  <c r="CZ112" i="1"/>
  <c r="DB112" i="1"/>
  <c r="DC112" i="1"/>
  <c r="AK112" i="2"/>
  <c r="AK111" i="2"/>
  <c r="AK110" i="2"/>
  <c r="AK109" i="2"/>
  <c r="AJ112" i="2"/>
  <c r="AJ111" i="2"/>
  <c r="AJ110" i="2"/>
  <c r="AJ109" i="2"/>
  <c r="CM122" i="1"/>
  <c r="CL122" i="1"/>
  <c r="CM121" i="1"/>
  <c r="CL121" i="1"/>
  <c r="CM119" i="1"/>
  <c r="CL119" i="1"/>
  <c r="CJ122" i="1"/>
  <c r="CI122" i="1"/>
  <c r="CJ121" i="1"/>
  <c r="CI121" i="1"/>
  <c r="CJ119" i="1"/>
  <c r="CI119" i="1"/>
  <c r="CI120" i="1"/>
  <c r="CJ120" i="1"/>
  <c r="CL120" i="1"/>
  <c r="CM120" i="1"/>
  <c r="BX115" i="1"/>
  <c r="BW115" i="1"/>
  <c r="BX114" i="1"/>
  <c r="BW114" i="1"/>
  <c r="BX112" i="1"/>
  <c r="BW112" i="1"/>
  <c r="X109" i="2"/>
  <c r="W109" i="2"/>
  <c r="X112" i="2"/>
  <c r="W112" i="2"/>
  <c r="W111" i="2"/>
  <c r="X111" i="2"/>
  <c r="X110" i="2"/>
  <c r="W110" i="2"/>
  <c r="BU115" i="1"/>
  <c r="BT115" i="1"/>
  <c r="BU114" i="1"/>
  <c r="BT114" i="1"/>
  <c r="BU112" i="1"/>
  <c r="BT112" i="1"/>
  <c r="U109" i="2"/>
  <c r="T109" i="2"/>
  <c r="U112" i="2"/>
  <c r="T112" i="2"/>
  <c r="T111" i="2"/>
  <c r="U111" i="2"/>
  <c r="U110" i="2"/>
  <c r="T110" i="2"/>
  <c r="BH115" i="1"/>
  <c r="BG115" i="1"/>
  <c r="BH114" i="1"/>
  <c r="BG114" i="1"/>
  <c r="BH112" i="1"/>
  <c r="F111" i="2"/>
  <c r="F110" i="2"/>
  <c r="F109" i="2"/>
  <c r="BG112" i="1"/>
  <c r="F108" i="2"/>
  <c r="E111" i="2"/>
  <c r="E110" i="2"/>
  <c r="E109" i="2"/>
  <c r="BE115" i="1"/>
  <c r="BD115" i="1"/>
  <c r="E108" i="2"/>
  <c r="BE114" i="1"/>
  <c r="BD114" i="1"/>
  <c r="B111" i="2"/>
  <c r="BE112" i="1"/>
  <c r="BD112" i="1"/>
  <c r="B110" i="2"/>
  <c r="B109" i="2"/>
  <c r="AR115" i="1"/>
  <c r="AQ115" i="1"/>
  <c r="AR114" i="1"/>
  <c r="AQ114" i="1"/>
  <c r="AR112" i="1"/>
  <c r="AQ112" i="1"/>
  <c r="C109" i="2"/>
  <c r="AO115" i="1"/>
  <c r="AN115" i="1"/>
  <c r="AO114" i="1"/>
  <c r="AN114" i="1"/>
  <c r="AO112" i="1"/>
  <c r="AN112" i="1"/>
  <c r="Z116" i="1"/>
  <c r="Y116" i="1"/>
  <c r="Z115" i="1"/>
  <c r="Z113" i="1"/>
  <c r="Y113" i="1"/>
  <c r="C111" i="2"/>
  <c r="W116" i="1"/>
  <c r="W115" i="1"/>
  <c r="C110" i="2"/>
  <c r="V116" i="1"/>
  <c r="W113" i="1"/>
  <c r="G113" i="1"/>
  <c r="F113" i="1"/>
  <c r="G112" i="1"/>
  <c r="F112" i="1"/>
  <c r="G110" i="1"/>
  <c r="F110" i="1"/>
  <c r="D112" i="1"/>
  <c r="D113" i="1"/>
  <c r="C113" i="1"/>
  <c r="C112" i="1"/>
  <c r="H109" i="4"/>
  <c r="D110" i="1"/>
  <c r="C110" i="1"/>
  <c r="C108" i="2"/>
  <c r="B108" i="2"/>
  <c r="G108" i="4"/>
  <c r="FW107" i="4"/>
  <c r="FX107" i="4"/>
  <c r="FL107" i="4"/>
  <c r="FM107" i="4"/>
  <c r="FA107" i="4"/>
  <c r="FB107" i="4"/>
  <c r="DO107" i="4"/>
  <c r="DP107" i="4"/>
  <c r="CZ107" i="4"/>
  <c r="DA107" i="4"/>
  <c r="CL107" i="4"/>
  <c r="CM107" i="4"/>
  <c r="BY107" i="4"/>
  <c r="BZ107" i="4"/>
  <c r="BI107" i="4"/>
  <c r="BJ107" i="4"/>
  <c r="BI108" i="4"/>
  <c r="BJ108" i="4"/>
  <c r="AT107" i="4"/>
  <c r="AU107" i="4"/>
  <c r="AG107" i="4"/>
  <c r="AH107" i="4"/>
  <c r="T107" i="4"/>
  <c r="U107" i="4"/>
  <c r="H107" i="4"/>
  <c r="H106" i="4"/>
  <c r="U106" i="4"/>
  <c r="T106" i="4"/>
  <c r="AH106" i="4"/>
  <c r="AG106" i="4"/>
  <c r="AU106" i="4"/>
  <c r="AT106" i="4"/>
  <c r="BJ106" i="4"/>
  <c r="BI106" i="4"/>
  <c r="BZ106" i="4"/>
  <c r="BY106" i="4"/>
  <c r="CM106" i="4"/>
  <c r="CL106" i="4"/>
  <c r="DA106" i="4"/>
  <c r="CZ106" i="4"/>
  <c r="DP106" i="4"/>
  <c r="DO106" i="4"/>
  <c r="FB106" i="4"/>
  <c r="FA106" i="4"/>
  <c r="FM106" i="4"/>
  <c r="FL106" i="4"/>
  <c r="FW106" i="4"/>
  <c r="FX106" i="4"/>
  <c r="FM109" i="4"/>
  <c r="FM108" i="4"/>
  <c r="FL109" i="4"/>
  <c r="FX109" i="4"/>
  <c r="FL108" i="4"/>
  <c r="FW109" i="4"/>
  <c r="FX108" i="4"/>
  <c r="FW108" i="4"/>
  <c r="FB109" i="4"/>
  <c r="FA109" i="4"/>
  <c r="FB108" i="4"/>
  <c r="FA108" i="4"/>
  <c r="DA109" i="4"/>
  <c r="CZ109" i="4"/>
  <c r="DA108" i="4"/>
  <c r="CZ108" i="4"/>
  <c r="DP109" i="4"/>
  <c r="DO109" i="4"/>
  <c r="DP108" i="4"/>
  <c r="DO108" i="4"/>
  <c r="CM109" i="4"/>
  <c r="CL109" i="4"/>
  <c r="CM108" i="4"/>
  <c r="CL108" i="4"/>
  <c r="BZ109" i="4"/>
  <c r="BY109" i="4"/>
  <c r="BZ108" i="4"/>
  <c r="BY108" i="4"/>
  <c r="BJ109" i="4"/>
  <c r="BI109" i="4"/>
  <c r="AU109" i="4"/>
  <c r="AT109" i="4"/>
  <c r="AU108" i="4"/>
  <c r="AT108" i="4"/>
  <c r="AH109" i="4"/>
  <c r="AG109" i="4"/>
  <c r="AH108" i="4"/>
  <c r="AG108" i="4"/>
  <c r="U109" i="4"/>
  <c r="T109" i="4"/>
  <c r="U108" i="4"/>
  <c r="T108" i="4"/>
  <c r="H108" i="4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3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1" i="1"/>
  <c r="BX109" i="1"/>
  <c r="BX113" i="1" s="1"/>
  <c r="BW109" i="1"/>
  <c r="BW113" i="1" s="1"/>
  <c r="BU109" i="1"/>
  <c r="BU113" i="1" s="1"/>
  <c r="BT109" i="1"/>
  <c r="BT113" i="1" s="1"/>
  <c r="BH109" i="1"/>
  <c r="BH113" i="1" s="1"/>
  <c r="BG109" i="1"/>
  <c r="BG113" i="1" s="1"/>
  <c r="BE109" i="1"/>
  <c r="BE113" i="1" s="1"/>
  <c r="BD109" i="1"/>
  <c r="BD113" i="1" s="1"/>
  <c r="AR109" i="1"/>
  <c r="AR113" i="1" s="1"/>
  <c r="AQ109" i="1"/>
  <c r="AQ113" i="1" s="1"/>
  <c r="AO109" i="1"/>
  <c r="AO113" i="1" s="1"/>
  <c r="AN109" i="1"/>
  <c r="AN113" i="1" s="1"/>
  <c r="G107" i="1"/>
  <c r="G111" i="1" s="1"/>
  <c r="F107" i="1"/>
  <c r="F111" i="1" s="1"/>
  <c r="D107" i="1"/>
  <c r="D111" i="1" s="1"/>
  <c r="C107" i="1"/>
  <c r="Z110" i="1"/>
  <c r="Z114" i="1" s="1"/>
  <c r="Y110" i="1"/>
  <c r="Y114" i="1" s="1"/>
  <c r="W110" i="1"/>
  <c r="W114" i="1" s="1"/>
  <c r="V110" i="1"/>
  <c r="V114" i="1" s="1"/>
  <c r="C111" i="1" l="1"/>
  <c r="B106" i="1"/>
</calcChain>
</file>

<file path=xl/sharedStrings.xml><?xml version="1.0" encoding="utf-8"?>
<sst xmlns="http://schemas.openxmlformats.org/spreadsheetml/2006/main" count="661" uniqueCount="82">
  <si>
    <t>Pomiar 1</t>
  </si>
  <si>
    <t>Pomiar 2</t>
  </si>
  <si>
    <t>Odbiornik 1</t>
  </si>
  <si>
    <t>Odbiornik 2</t>
  </si>
  <si>
    <t>0 stopni</t>
  </si>
  <si>
    <t>Pomiar 3</t>
  </si>
  <si>
    <t>Pomiar 4</t>
  </si>
  <si>
    <t>Pomiar 5</t>
  </si>
  <si>
    <t>Pomiar 6</t>
  </si>
  <si>
    <t>Pomiar 7</t>
  </si>
  <si>
    <t>Input Angle</t>
  </si>
  <si>
    <t>Angle Avg</t>
  </si>
  <si>
    <t>Pomiar 8</t>
  </si>
  <si>
    <t>Pomiar 9</t>
  </si>
  <si>
    <t>ok. 1,9m</t>
  </si>
  <si>
    <t>Pomiar 10</t>
  </si>
  <si>
    <t>90 stopni</t>
  </si>
  <si>
    <t>270 stopni</t>
  </si>
  <si>
    <t>180 stopni</t>
  </si>
  <si>
    <t>ok. 4m</t>
  </si>
  <si>
    <t>ok. 2m</t>
  </si>
  <si>
    <t>ok. 2,2m</t>
  </si>
  <si>
    <t>ok. 6m</t>
  </si>
  <si>
    <t>ok. 0,8m</t>
  </si>
  <si>
    <t>ok. 2,1m</t>
  </si>
  <si>
    <t>ok. 3,2m</t>
  </si>
  <si>
    <t>ok. 4,6m</t>
  </si>
  <si>
    <t>ok. 2,7m</t>
  </si>
  <si>
    <t>ok. 3,5m</t>
  </si>
  <si>
    <t>ok. 10m</t>
  </si>
  <si>
    <t>ok. 10,5m</t>
  </si>
  <si>
    <t>Kąt jest liczony względem anteny RF1, w odwrotnej kolejności względem wskazówek zegara.</t>
  </si>
  <si>
    <t>Średnia</t>
  </si>
  <si>
    <t xml:space="preserve"> </t>
  </si>
  <si>
    <t xml:space="preserve">   </t>
  </si>
  <si>
    <t xml:space="preserve">  </t>
  </si>
  <si>
    <t xml:space="preserve">     </t>
  </si>
  <si>
    <t xml:space="preserve">    </t>
  </si>
  <si>
    <t xml:space="preserve">      </t>
  </si>
  <si>
    <t>Odch. Stand.</t>
  </si>
  <si>
    <t>średnia kwadr.</t>
  </si>
  <si>
    <t>skośność</t>
  </si>
  <si>
    <t>kurtoza</t>
  </si>
  <si>
    <t>Pomiar 11</t>
  </si>
  <si>
    <t>Pomiar 12</t>
  </si>
  <si>
    <t>Szacowany</t>
  </si>
  <si>
    <t>Input angle</t>
  </si>
  <si>
    <t>Vertical angle</t>
  </si>
  <si>
    <t>Szacowant</t>
  </si>
  <si>
    <t>rożnica wys. 0,6m w doł</t>
  </si>
  <si>
    <t>rożnica wys. 1,3m w gore</t>
  </si>
  <si>
    <t>R2 jest na granicy 360-0, dlatego na wykresie punkty się pojawiają na górze i na dole</t>
  </si>
  <si>
    <t>R2 granica 360/0 dlatego punkty na wykresie "skaczą"</t>
  </si>
  <si>
    <t>Kąt wertykalny w pierwszych 11 pomiarach jest równy 0 (na tym samym poziomie co recievery)</t>
  </si>
  <si>
    <t>około</t>
  </si>
  <si>
    <t>Oczekiwane</t>
  </si>
  <si>
    <t>surowe</t>
  </si>
  <si>
    <t>filtrowane</t>
  </si>
  <si>
    <t>R1</t>
  </si>
  <si>
    <t>R2</t>
  </si>
  <si>
    <t>druga strona</t>
  </si>
  <si>
    <t>odwrócone</t>
  </si>
  <si>
    <t>dane surowe</t>
  </si>
  <si>
    <t>dane filtrowane</t>
  </si>
  <si>
    <t xml:space="preserve">Odległość między odbiornikami </t>
  </si>
  <si>
    <t>Oczekiwany</t>
  </si>
  <si>
    <t>3 metry</t>
  </si>
  <si>
    <t>Oczekiwany R1</t>
  </si>
  <si>
    <t>Oczekiwany R2</t>
  </si>
  <si>
    <t>2,8m</t>
  </si>
  <si>
    <t>1,5m</t>
  </si>
  <si>
    <t>1,7m</t>
  </si>
  <si>
    <t>2,1m</t>
  </si>
  <si>
    <t>1,4 m</t>
  </si>
  <si>
    <t>rys</t>
  </si>
  <si>
    <t>poglądowy</t>
  </si>
  <si>
    <t>POMIAR 1</t>
  </si>
  <si>
    <t>POMIAR 2</t>
  </si>
  <si>
    <t>POMIAR 3</t>
  </si>
  <si>
    <t>POMIAR 4</t>
  </si>
  <si>
    <t>POMIAR 5</t>
  </si>
  <si>
    <t>POMIAR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</si>
</sst>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Aptos Narrow"/>
      <family val="2"/>
      <charset val="238"/>
      <scheme val="minor"/>
    </font>
    <font>
      <b/>
      <sz val="12"/>
      <color theme="1"/>
      <name val="Aptos Narrow"/>
      <family val="2"/>
      <scheme val="minor"/>
    </font>
    <font>
      <b/>
      <sz val="12"/>
      <color rgb="FF000000"/>
      <name val="Aptos Narrow"/>
      <family val="2"/>
      <scheme val="minor"/>
    </font>
    <font>
      <sz val="12"/>
      <color rgb="FF000000"/>
      <name val="Aptos Narrow"/>
      <family val="2"/>
      <charset val="238"/>
      <scheme val="minor"/>
    </font>
    <font>
      <sz val="12"/>
      <color theme="1"/>
      <name val="Aptos Narrow"/>
      <family val="2"/>
      <scheme val="minor"/>
    </font>
    <font>
      <sz val="8"/>
      <name val="Aptos Narrow"/>
      <family val="2"/>
      <charset val="238"/>
      <scheme val="minor"/>
    </font>
    <font>
      <sz val="12"/>
      <color rgb="FF9C5700"/>
      <name val="Aptos Narrow"/>
      <family val="2"/>
      <charset val="238"/>
      <scheme val="minor"/>
    </font>
    <font>
      <sz val="12"/>
      <color theme="0"/>
      <name val="Aptos Narrow"/>
      <family val="2"/>
      <charset val="238"/>
      <scheme val="minor"/>
    </font>
    <font>
      <sz val="12"/>
      <color rgb="FFFF0000"/>
      <name val="Aptos Narrow"/>
      <family val="2"/>
      <scheme val="minor"/>
    </font>
    <font>
      <b/>
      <sz val="12"/>
      <color theme="0"/>
      <name val="Aptos Narrow"/>
      <family val="2"/>
      <charset val="238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F1A983"/>
        <bgColor rgb="FF000000"/>
      </patternFill>
    </fill>
    <fill>
      <patternFill patternType="solid">
        <fgColor rgb="FFFFEB9C"/>
      </patternFill>
    </fill>
    <fill>
      <patternFill patternType="solid">
        <fgColor theme="4"/>
      </patternFill>
    </fill>
    <fill>
      <patternFill patternType="solid">
        <fgColor theme="9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6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/>
      <top/>
      <bottom style="thin">
        <color theme="9" tint="0.39997558519241921"/>
      </bottom>
      <diagonal/>
    </border>
    <border>
      <left/>
      <right/>
      <top style="thin">
        <color theme="9" tint="0.39997558519241921"/>
      </top>
      <bottom/>
      <diagonal/>
    </border>
  </borders>
  <cellStyleXfs count="4">
    <xf numFmtId="0" fontId="0" fillId="0" borderId="0"/>
    <xf numFmtId="0" fontId="6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</cellStyleXfs>
  <cellXfs count="2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2" fontId="0" fillId="0" borderId="0" xfId="0" applyNumberFormat="1"/>
    <xf numFmtId="0" fontId="1" fillId="2" borderId="0" xfId="0" applyFont="1" applyFill="1"/>
    <xf numFmtId="0" fontId="2" fillId="3" borderId="0" xfId="0" applyFont="1" applyFill="1"/>
    <xf numFmtId="0" fontId="0" fillId="0" borderId="0" xfId="0" applyAlignment="1">
      <alignment horizontal="center"/>
    </xf>
    <xf numFmtId="0" fontId="7" fillId="5" borderId="0" xfId="2"/>
    <xf numFmtId="0" fontId="7" fillId="6" borderId="0" xfId="3"/>
    <xf numFmtId="0" fontId="6" fillId="4" borderId="0" xfId="1"/>
    <xf numFmtId="0" fontId="8" fillId="0" borderId="0" xfId="0" applyFont="1"/>
    <xf numFmtId="0" fontId="9" fillId="7" borderId="1" xfId="0" applyFont="1" applyFill="1" applyBorder="1"/>
    <xf numFmtId="0" fontId="9" fillId="7" borderId="2" xfId="0" applyFont="1" applyFill="1" applyBorder="1"/>
    <xf numFmtId="0" fontId="9" fillId="7" borderId="3" xfId="0" applyFont="1" applyFill="1" applyBorder="1"/>
    <xf numFmtId="0" fontId="0" fillId="8" borderId="1" xfId="0" applyFill="1" applyBorder="1"/>
    <xf numFmtId="0" fontId="0" fillId="8" borderId="2" xfId="0" applyFill="1" applyBorder="1"/>
    <xf numFmtId="0" fontId="0" fillId="8" borderId="3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9" fillId="7" borderId="4" xfId="0" applyFont="1" applyFill="1" applyBorder="1"/>
    <xf numFmtId="0" fontId="0" fillId="0" borderId="5" xfId="0" applyBorder="1"/>
    <xf numFmtId="0" fontId="9" fillId="7" borderId="0" xfId="0" applyFont="1" applyFill="1"/>
    <xf numFmtId="0" fontId="0" fillId="8" borderId="0" xfId="0" applyFill="1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</cellXfs>
  <cellStyles count="4">
    <cellStyle name="Akcent 1" xfId="2" builtinId="29"/>
    <cellStyle name="Akcent 6" xfId="3" builtinId="49"/>
    <cellStyle name="Neutralny" xfId="1" builtinId="28"/>
    <cellStyle name="Normalny" xfId="0" builtinId="0"/>
  </cellStyles>
  <dxfs count="32">
    <dxf>
      <font>
        <b val="0"/>
      </font>
    </dxf>
    <dxf>
      <font>
        <b val="0"/>
      </font>
    </dxf>
    <dxf>
      <font>
        <b val="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charset val="238"/>
        <scheme val="minor"/>
      </font>
    </dxf>
    <dxf>
      <font>
        <b val="0"/>
      </font>
    </dxf>
    <dxf>
      <border outline="0">
        <left style="thin">
          <color theme="9" tint="0.39997558519241921"/>
        </left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</border>
    </dxf>
    <dxf>
      <border outline="0">
        <bottom style="thin">
          <color theme="9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charset val="238"/>
        <scheme val="minor"/>
      </font>
      <fill>
        <patternFill patternType="solid">
          <fgColor theme="9"/>
          <bgColor theme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fill>
        <patternFill patternType="none">
          <fgColor indexed="64"/>
          <bgColor indexed="65"/>
        </patternFill>
      </fill>
    </dxf>
    <dxf>
      <numFmt numFmtId="2" formatCode="0.00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fill>
        <patternFill patternType="none">
          <fgColor indexed="64"/>
          <bgColor indexed="65"/>
        </patternFill>
      </fill>
    </dxf>
    <dxf>
      <numFmt numFmtId="2" formatCode="0.00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fill>
        <patternFill patternType="none">
          <fgColor indexed="64"/>
          <bgColor indexed="65"/>
        </patternFill>
      </fill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81.xml.rels><?xml version="1.0" encoding="UTF-8" standalone="yes"?>
<Relationships xmlns="http://schemas.openxmlformats.org/package/2006/relationships"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82.xml.rels><?xml version="1.0" encoding="UTF-8" standalone="yes"?>
<Relationships xmlns="http://schemas.openxmlformats.org/package/2006/relationships"><Relationship Id="rId2" Type="http://schemas.microsoft.com/office/2011/relationships/chartColorStyle" Target="colors82.xml"/><Relationship Id="rId1" Type="http://schemas.microsoft.com/office/2011/relationships/chartStyle" Target="style82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Odbiornik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seria_13_05!$C$7:$C$106</c:f>
              <c:numCache>
                <c:formatCode>General</c:formatCode>
                <c:ptCount val="100"/>
                <c:pt idx="0">
                  <c:v>167</c:v>
                </c:pt>
                <c:pt idx="1">
                  <c:v>167</c:v>
                </c:pt>
                <c:pt idx="2">
                  <c:v>156</c:v>
                </c:pt>
                <c:pt idx="3">
                  <c:v>156</c:v>
                </c:pt>
                <c:pt idx="4">
                  <c:v>156</c:v>
                </c:pt>
                <c:pt idx="5">
                  <c:v>159</c:v>
                </c:pt>
                <c:pt idx="6">
                  <c:v>159</c:v>
                </c:pt>
                <c:pt idx="7">
                  <c:v>148</c:v>
                </c:pt>
                <c:pt idx="8">
                  <c:v>176</c:v>
                </c:pt>
                <c:pt idx="9">
                  <c:v>178</c:v>
                </c:pt>
                <c:pt idx="10">
                  <c:v>270</c:v>
                </c:pt>
                <c:pt idx="11">
                  <c:v>167</c:v>
                </c:pt>
                <c:pt idx="12">
                  <c:v>178</c:v>
                </c:pt>
                <c:pt idx="13">
                  <c:v>189</c:v>
                </c:pt>
                <c:pt idx="14">
                  <c:v>167</c:v>
                </c:pt>
                <c:pt idx="15">
                  <c:v>249</c:v>
                </c:pt>
                <c:pt idx="16">
                  <c:v>182</c:v>
                </c:pt>
                <c:pt idx="17">
                  <c:v>191</c:v>
                </c:pt>
                <c:pt idx="18">
                  <c:v>151</c:v>
                </c:pt>
                <c:pt idx="19">
                  <c:v>176</c:v>
                </c:pt>
                <c:pt idx="20">
                  <c:v>167</c:v>
                </c:pt>
                <c:pt idx="21">
                  <c:v>162</c:v>
                </c:pt>
                <c:pt idx="22">
                  <c:v>188</c:v>
                </c:pt>
                <c:pt idx="23">
                  <c:v>191</c:v>
                </c:pt>
                <c:pt idx="24">
                  <c:v>193</c:v>
                </c:pt>
                <c:pt idx="25">
                  <c:v>188</c:v>
                </c:pt>
                <c:pt idx="26">
                  <c:v>268</c:v>
                </c:pt>
                <c:pt idx="27">
                  <c:v>149</c:v>
                </c:pt>
                <c:pt idx="28">
                  <c:v>168</c:v>
                </c:pt>
                <c:pt idx="29">
                  <c:v>193</c:v>
                </c:pt>
                <c:pt idx="30">
                  <c:v>184</c:v>
                </c:pt>
                <c:pt idx="31">
                  <c:v>238</c:v>
                </c:pt>
                <c:pt idx="32">
                  <c:v>178</c:v>
                </c:pt>
                <c:pt idx="33">
                  <c:v>185</c:v>
                </c:pt>
                <c:pt idx="34">
                  <c:v>182</c:v>
                </c:pt>
                <c:pt idx="35">
                  <c:v>179</c:v>
                </c:pt>
                <c:pt idx="36">
                  <c:v>162</c:v>
                </c:pt>
                <c:pt idx="37">
                  <c:v>176</c:v>
                </c:pt>
                <c:pt idx="38">
                  <c:v>162</c:v>
                </c:pt>
                <c:pt idx="39">
                  <c:v>178</c:v>
                </c:pt>
                <c:pt idx="40">
                  <c:v>254</c:v>
                </c:pt>
                <c:pt idx="41">
                  <c:v>178</c:v>
                </c:pt>
                <c:pt idx="42">
                  <c:v>249</c:v>
                </c:pt>
                <c:pt idx="43">
                  <c:v>246</c:v>
                </c:pt>
                <c:pt idx="44">
                  <c:v>162</c:v>
                </c:pt>
                <c:pt idx="45">
                  <c:v>254</c:v>
                </c:pt>
                <c:pt idx="46">
                  <c:v>167</c:v>
                </c:pt>
                <c:pt idx="47">
                  <c:v>167</c:v>
                </c:pt>
                <c:pt idx="48">
                  <c:v>172</c:v>
                </c:pt>
                <c:pt idx="49">
                  <c:v>71</c:v>
                </c:pt>
                <c:pt idx="50">
                  <c:v>188</c:v>
                </c:pt>
                <c:pt idx="51">
                  <c:v>254</c:v>
                </c:pt>
                <c:pt idx="52">
                  <c:v>178</c:v>
                </c:pt>
                <c:pt idx="53">
                  <c:v>192</c:v>
                </c:pt>
                <c:pt idx="54">
                  <c:v>254</c:v>
                </c:pt>
                <c:pt idx="55">
                  <c:v>177</c:v>
                </c:pt>
                <c:pt idx="56">
                  <c:v>178</c:v>
                </c:pt>
                <c:pt idx="57">
                  <c:v>168</c:v>
                </c:pt>
                <c:pt idx="58">
                  <c:v>191</c:v>
                </c:pt>
                <c:pt idx="59">
                  <c:v>191</c:v>
                </c:pt>
                <c:pt idx="60">
                  <c:v>179</c:v>
                </c:pt>
                <c:pt idx="61">
                  <c:v>180</c:v>
                </c:pt>
                <c:pt idx="62">
                  <c:v>169</c:v>
                </c:pt>
                <c:pt idx="63">
                  <c:v>246</c:v>
                </c:pt>
                <c:pt idx="64">
                  <c:v>165</c:v>
                </c:pt>
                <c:pt idx="65">
                  <c:v>170</c:v>
                </c:pt>
                <c:pt idx="66">
                  <c:v>170</c:v>
                </c:pt>
                <c:pt idx="67">
                  <c:v>164</c:v>
                </c:pt>
                <c:pt idx="68">
                  <c:v>176</c:v>
                </c:pt>
                <c:pt idx="69">
                  <c:v>164</c:v>
                </c:pt>
                <c:pt idx="70">
                  <c:v>172</c:v>
                </c:pt>
                <c:pt idx="71">
                  <c:v>178</c:v>
                </c:pt>
                <c:pt idx="72">
                  <c:v>196</c:v>
                </c:pt>
                <c:pt idx="73">
                  <c:v>188</c:v>
                </c:pt>
                <c:pt idx="74">
                  <c:v>176</c:v>
                </c:pt>
                <c:pt idx="75">
                  <c:v>168</c:v>
                </c:pt>
                <c:pt idx="76">
                  <c:v>246</c:v>
                </c:pt>
                <c:pt idx="77">
                  <c:v>167</c:v>
                </c:pt>
                <c:pt idx="78">
                  <c:v>181</c:v>
                </c:pt>
                <c:pt idx="79">
                  <c:v>178</c:v>
                </c:pt>
                <c:pt idx="80">
                  <c:v>178</c:v>
                </c:pt>
                <c:pt idx="81">
                  <c:v>246</c:v>
                </c:pt>
                <c:pt idx="82">
                  <c:v>276</c:v>
                </c:pt>
                <c:pt idx="83">
                  <c:v>178</c:v>
                </c:pt>
                <c:pt idx="84">
                  <c:v>182</c:v>
                </c:pt>
                <c:pt idx="85">
                  <c:v>191</c:v>
                </c:pt>
                <c:pt idx="86">
                  <c:v>189</c:v>
                </c:pt>
                <c:pt idx="87">
                  <c:v>177</c:v>
                </c:pt>
                <c:pt idx="88">
                  <c:v>191</c:v>
                </c:pt>
                <c:pt idx="89">
                  <c:v>189</c:v>
                </c:pt>
                <c:pt idx="90">
                  <c:v>182</c:v>
                </c:pt>
                <c:pt idx="91">
                  <c:v>181</c:v>
                </c:pt>
                <c:pt idx="92">
                  <c:v>168</c:v>
                </c:pt>
                <c:pt idx="93">
                  <c:v>178</c:v>
                </c:pt>
                <c:pt idx="94">
                  <c:v>188</c:v>
                </c:pt>
                <c:pt idx="95">
                  <c:v>178</c:v>
                </c:pt>
                <c:pt idx="96">
                  <c:v>192</c:v>
                </c:pt>
                <c:pt idx="97">
                  <c:v>182</c:v>
                </c:pt>
                <c:pt idx="98">
                  <c:v>179</c:v>
                </c:pt>
                <c:pt idx="99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23-4D96-A006-6BB8DF13902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seria_13_05!$D$7:$D$106</c:f>
              <c:numCache>
                <c:formatCode>General</c:formatCode>
                <c:ptCount val="100"/>
                <c:pt idx="0">
                  <c:v>23</c:v>
                </c:pt>
                <c:pt idx="1">
                  <c:v>23</c:v>
                </c:pt>
                <c:pt idx="2">
                  <c:v>22</c:v>
                </c:pt>
                <c:pt idx="3">
                  <c:v>22</c:v>
                </c:pt>
                <c:pt idx="4">
                  <c:v>22</c:v>
                </c:pt>
                <c:pt idx="5">
                  <c:v>22</c:v>
                </c:pt>
                <c:pt idx="6">
                  <c:v>22</c:v>
                </c:pt>
                <c:pt idx="7">
                  <c:v>-2</c:v>
                </c:pt>
                <c:pt idx="8">
                  <c:v>168</c:v>
                </c:pt>
                <c:pt idx="9">
                  <c:v>170</c:v>
                </c:pt>
                <c:pt idx="10">
                  <c:v>172</c:v>
                </c:pt>
                <c:pt idx="11">
                  <c:v>157</c:v>
                </c:pt>
                <c:pt idx="12">
                  <c:v>158</c:v>
                </c:pt>
                <c:pt idx="13">
                  <c:v>163</c:v>
                </c:pt>
                <c:pt idx="14">
                  <c:v>161</c:v>
                </c:pt>
                <c:pt idx="15">
                  <c:v>158</c:v>
                </c:pt>
                <c:pt idx="16">
                  <c:v>176</c:v>
                </c:pt>
                <c:pt idx="17">
                  <c:v>166</c:v>
                </c:pt>
                <c:pt idx="18">
                  <c:v>267</c:v>
                </c:pt>
                <c:pt idx="19">
                  <c:v>166</c:v>
                </c:pt>
                <c:pt idx="20">
                  <c:v>174</c:v>
                </c:pt>
                <c:pt idx="21">
                  <c:v>188</c:v>
                </c:pt>
                <c:pt idx="22">
                  <c:v>158</c:v>
                </c:pt>
                <c:pt idx="23">
                  <c:v>250</c:v>
                </c:pt>
                <c:pt idx="24">
                  <c:v>182</c:v>
                </c:pt>
                <c:pt idx="25">
                  <c:v>196</c:v>
                </c:pt>
                <c:pt idx="26">
                  <c:v>164</c:v>
                </c:pt>
                <c:pt idx="27">
                  <c:v>173</c:v>
                </c:pt>
                <c:pt idx="28">
                  <c:v>167</c:v>
                </c:pt>
                <c:pt idx="29">
                  <c:v>162</c:v>
                </c:pt>
                <c:pt idx="30">
                  <c:v>187</c:v>
                </c:pt>
                <c:pt idx="31">
                  <c:v>197</c:v>
                </c:pt>
                <c:pt idx="32">
                  <c:v>191</c:v>
                </c:pt>
                <c:pt idx="33">
                  <c:v>176</c:v>
                </c:pt>
                <c:pt idx="34">
                  <c:v>272</c:v>
                </c:pt>
                <c:pt idx="35">
                  <c:v>150</c:v>
                </c:pt>
                <c:pt idx="36">
                  <c:v>163</c:v>
                </c:pt>
                <c:pt idx="37">
                  <c:v>191</c:v>
                </c:pt>
                <c:pt idx="38">
                  <c:v>173</c:v>
                </c:pt>
                <c:pt idx="39">
                  <c:v>238</c:v>
                </c:pt>
                <c:pt idx="40">
                  <c:v>187</c:v>
                </c:pt>
                <c:pt idx="41">
                  <c:v>184</c:v>
                </c:pt>
                <c:pt idx="42">
                  <c:v>192</c:v>
                </c:pt>
                <c:pt idx="43">
                  <c:v>191</c:v>
                </c:pt>
                <c:pt idx="44">
                  <c:v>160</c:v>
                </c:pt>
                <c:pt idx="45">
                  <c:v>189</c:v>
                </c:pt>
                <c:pt idx="46">
                  <c:v>160</c:v>
                </c:pt>
                <c:pt idx="47">
                  <c:v>165</c:v>
                </c:pt>
                <c:pt idx="48">
                  <c:v>253</c:v>
                </c:pt>
                <c:pt idx="49">
                  <c:v>152</c:v>
                </c:pt>
                <c:pt idx="50">
                  <c:v>240</c:v>
                </c:pt>
                <c:pt idx="51">
                  <c:v>259</c:v>
                </c:pt>
                <c:pt idx="52">
                  <c:v>151</c:v>
                </c:pt>
                <c:pt idx="53">
                  <c:v>257</c:v>
                </c:pt>
                <c:pt idx="54">
                  <c:v>179</c:v>
                </c:pt>
                <c:pt idx="55">
                  <c:v>167</c:v>
                </c:pt>
                <c:pt idx="56">
                  <c:v>187</c:v>
                </c:pt>
                <c:pt idx="57">
                  <c:v>68</c:v>
                </c:pt>
                <c:pt idx="58">
                  <c:v>179</c:v>
                </c:pt>
                <c:pt idx="59">
                  <c:v>255</c:v>
                </c:pt>
                <c:pt idx="60">
                  <c:v>176</c:v>
                </c:pt>
                <c:pt idx="61">
                  <c:v>181</c:v>
                </c:pt>
                <c:pt idx="62">
                  <c:v>252</c:v>
                </c:pt>
                <c:pt idx="63">
                  <c:v>186</c:v>
                </c:pt>
                <c:pt idx="64">
                  <c:v>177</c:v>
                </c:pt>
                <c:pt idx="65">
                  <c:v>165</c:v>
                </c:pt>
                <c:pt idx="66">
                  <c:v>188</c:v>
                </c:pt>
                <c:pt idx="67">
                  <c:v>188</c:v>
                </c:pt>
                <c:pt idx="68">
                  <c:v>178</c:v>
                </c:pt>
                <c:pt idx="69">
                  <c:v>179</c:v>
                </c:pt>
                <c:pt idx="70">
                  <c:v>158</c:v>
                </c:pt>
                <c:pt idx="71">
                  <c:v>247</c:v>
                </c:pt>
                <c:pt idx="72">
                  <c:v>168</c:v>
                </c:pt>
                <c:pt idx="73">
                  <c:v>172</c:v>
                </c:pt>
                <c:pt idx="74">
                  <c:v>171</c:v>
                </c:pt>
                <c:pt idx="75">
                  <c:v>162</c:v>
                </c:pt>
                <c:pt idx="76">
                  <c:v>187</c:v>
                </c:pt>
                <c:pt idx="77">
                  <c:v>163</c:v>
                </c:pt>
                <c:pt idx="78">
                  <c:v>172</c:v>
                </c:pt>
                <c:pt idx="79">
                  <c:v>175</c:v>
                </c:pt>
                <c:pt idx="80">
                  <c:v>194</c:v>
                </c:pt>
                <c:pt idx="81">
                  <c:v>198</c:v>
                </c:pt>
                <c:pt idx="82">
                  <c:v>191</c:v>
                </c:pt>
                <c:pt idx="83">
                  <c:v>158</c:v>
                </c:pt>
                <c:pt idx="84">
                  <c:v>248</c:v>
                </c:pt>
                <c:pt idx="85">
                  <c:v>168</c:v>
                </c:pt>
                <c:pt idx="86">
                  <c:v>182</c:v>
                </c:pt>
                <c:pt idx="87">
                  <c:v>177</c:v>
                </c:pt>
                <c:pt idx="88">
                  <c:v>170</c:v>
                </c:pt>
                <c:pt idx="89">
                  <c:v>233</c:v>
                </c:pt>
                <c:pt idx="90">
                  <c:v>276</c:v>
                </c:pt>
                <c:pt idx="91">
                  <c:v>177</c:v>
                </c:pt>
                <c:pt idx="92">
                  <c:v>178</c:v>
                </c:pt>
                <c:pt idx="93">
                  <c:v>189</c:v>
                </c:pt>
                <c:pt idx="94">
                  <c:v>190</c:v>
                </c:pt>
                <c:pt idx="95">
                  <c:v>175</c:v>
                </c:pt>
                <c:pt idx="96">
                  <c:v>191</c:v>
                </c:pt>
                <c:pt idx="97">
                  <c:v>189</c:v>
                </c:pt>
                <c:pt idx="98">
                  <c:v>181</c:v>
                </c:pt>
                <c:pt idx="99">
                  <c:v>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23-4D96-A006-6BB8DF1390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9853119"/>
        <c:axId val="1930024623"/>
      </c:lineChart>
      <c:catAx>
        <c:axId val="11598531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30024623"/>
        <c:crosses val="autoZero"/>
        <c:auto val="1"/>
        <c:lblAlgn val="ctr"/>
        <c:lblOffset val="100"/>
        <c:noMultiLvlLbl val="0"/>
      </c:catAx>
      <c:valAx>
        <c:axId val="193002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59853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Odbiornik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seria_13_05!$BW$8</c:f>
              <c:strCache>
                <c:ptCount val="1"/>
                <c:pt idx="0">
                  <c:v>Input Angle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seria_13_05!$BW$9:$BW$108</c:f>
              <c:numCache>
                <c:formatCode>General</c:formatCode>
                <c:ptCount val="100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5</c:v>
                </c:pt>
                <c:pt idx="4">
                  <c:v>356</c:v>
                </c:pt>
                <c:pt idx="5">
                  <c:v>359</c:v>
                </c:pt>
                <c:pt idx="6">
                  <c:v>359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132</c:v>
                </c:pt>
                <c:pt idx="11">
                  <c:v>359</c:v>
                </c:pt>
                <c:pt idx="12">
                  <c:v>0</c:v>
                </c:pt>
                <c:pt idx="13">
                  <c:v>356</c:v>
                </c:pt>
                <c:pt idx="14">
                  <c:v>1</c:v>
                </c:pt>
                <c:pt idx="15">
                  <c:v>344</c:v>
                </c:pt>
                <c:pt idx="16">
                  <c:v>356</c:v>
                </c:pt>
                <c:pt idx="17">
                  <c:v>348</c:v>
                </c:pt>
                <c:pt idx="18">
                  <c:v>0</c:v>
                </c:pt>
                <c:pt idx="19">
                  <c:v>5</c:v>
                </c:pt>
                <c:pt idx="20">
                  <c:v>0</c:v>
                </c:pt>
                <c:pt idx="21">
                  <c:v>341</c:v>
                </c:pt>
                <c:pt idx="22">
                  <c:v>1</c:v>
                </c:pt>
                <c:pt idx="23">
                  <c:v>5</c:v>
                </c:pt>
                <c:pt idx="24">
                  <c:v>4</c:v>
                </c:pt>
                <c:pt idx="25">
                  <c:v>356</c:v>
                </c:pt>
                <c:pt idx="26">
                  <c:v>333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295</c:v>
                </c:pt>
                <c:pt idx="32">
                  <c:v>1</c:v>
                </c:pt>
                <c:pt idx="33">
                  <c:v>11</c:v>
                </c:pt>
                <c:pt idx="34">
                  <c:v>3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</c:v>
                </c:pt>
                <c:pt idx="39">
                  <c:v>3</c:v>
                </c:pt>
                <c:pt idx="40">
                  <c:v>2</c:v>
                </c:pt>
                <c:pt idx="41">
                  <c:v>349</c:v>
                </c:pt>
                <c:pt idx="42">
                  <c:v>2</c:v>
                </c:pt>
                <c:pt idx="43">
                  <c:v>0</c:v>
                </c:pt>
                <c:pt idx="44">
                  <c:v>356</c:v>
                </c:pt>
                <c:pt idx="45">
                  <c:v>0</c:v>
                </c:pt>
                <c:pt idx="46">
                  <c:v>1</c:v>
                </c:pt>
                <c:pt idx="47">
                  <c:v>359</c:v>
                </c:pt>
                <c:pt idx="48">
                  <c:v>2</c:v>
                </c:pt>
                <c:pt idx="49">
                  <c:v>3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3</c:v>
                </c:pt>
                <c:pt idx="55">
                  <c:v>0</c:v>
                </c:pt>
                <c:pt idx="56">
                  <c:v>5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333</c:v>
                </c:pt>
                <c:pt idx="62">
                  <c:v>0</c:v>
                </c:pt>
                <c:pt idx="63">
                  <c:v>14</c:v>
                </c:pt>
                <c:pt idx="64">
                  <c:v>5</c:v>
                </c:pt>
                <c:pt idx="65">
                  <c:v>0</c:v>
                </c:pt>
                <c:pt idx="66">
                  <c:v>2</c:v>
                </c:pt>
                <c:pt idx="67">
                  <c:v>5</c:v>
                </c:pt>
                <c:pt idx="68">
                  <c:v>3</c:v>
                </c:pt>
                <c:pt idx="69">
                  <c:v>6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2</c:v>
                </c:pt>
                <c:pt idx="76">
                  <c:v>0</c:v>
                </c:pt>
                <c:pt idx="77">
                  <c:v>0</c:v>
                </c:pt>
                <c:pt idx="78">
                  <c:v>3</c:v>
                </c:pt>
                <c:pt idx="79">
                  <c:v>0</c:v>
                </c:pt>
                <c:pt idx="80">
                  <c:v>344</c:v>
                </c:pt>
                <c:pt idx="81">
                  <c:v>1</c:v>
                </c:pt>
                <c:pt idx="82">
                  <c:v>359</c:v>
                </c:pt>
                <c:pt idx="83">
                  <c:v>357</c:v>
                </c:pt>
                <c:pt idx="84">
                  <c:v>0</c:v>
                </c:pt>
                <c:pt idx="85">
                  <c:v>345</c:v>
                </c:pt>
                <c:pt idx="86">
                  <c:v>1</c:v>
                </c:pt>
                <c:pt idx="87">
                  <c:v>0</c:v>
                </c:pt>
                <c:pt idx="88">
                  <c:v>2</c:v>
                </c:pt>
                <c:pt idx="89">
                  <c:v>2</c:v>
                </c:pt>
                <c:pt idx="90">
                  <c:v>0</c:v>
                </c:pt>
                <c:pt idx="91">
                  <c:v>3</c:v>
                </c:pt>
                <c:pt idx="92">
                  <c:v>0</c:v>
                </c:pt>
                <c:pt idx="93">
                  <c:v>0</c:v>
                </c:pt>
                <c:pt idx="94">
                  <c:v>353</c:v>
                </c:pt>
                <c:pt idx="95">
                  <c:v>5</c:v>
                </c:pt>
                <c:pt idx="96">
                  <c:v>304</c:v>
                </c:pt>
                <c:pt idx="97">
                  <c:v>12</c:v>
                </c:pt>
                <c:pt idx="98">
                  <c:v>0</c:v>
                </c:pt>
                <c:pt idx="99">
                  <c:v>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F6-49A5-AFC5-D361D37B4148}"/>
            </c:ext>
          </c:extLst>
        </c:ser>
        <c:ser>
          <c:idx val="1"/>
          <c:order val="1"/>
          <c:tx>
            <c:strRef>
              <c:f>seria_13_05!$BX$8</c:f>
              <c:strCache>
                <c:ptCount val="1"/>
                <c:pt idx="0">
                  <c:v>Angle Avg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seria_13_05!$BX$9:$BX$108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19</c:v>
                </c:pt>
                <c:pt idx="11">
                  <c:v>5</c:v>
                </c:pt>
                <c:pt idx="12">
                  <c:v>356</c:v>
                </c:pt>
                <c:pt idx="13">
                  <c:v>358</c:v>
                </c:pt>
                <c:pt idx="14">
                  <c:v>359</c:v>
                </c:pt>
                <c:pt idx="15">
                  <c:v>-2</c:v>
                </c:pt>
                <c:pt idx="16">
                  <c:v>0</c:v>
                </c:pt>
                <c:pt idx="17">
                  <c:v>-19</c:v>
                </c:pt>
                <c:pt idx="18">
                  <c:v>132</c:v>
                </c:pt>
                <c:pt idx="19">
                  <c:v>359</c:v>
                </c:pt>
                <c:pt idx="20">
                  <c:v>0</c:v>
                </c:pt>
                <c:pt idx="21">
                  <c:v>353</c:v>
                </c:pt>
                <c:pt idx="22">
                  <c:v>3</c:v>
                </c:pt>
                <c:pt idx="23">
                  <c:v>345</c:v>
                </c:pt>
                <c:pt idx="24">
                  <c:v>358</c:v>
                </c:pt>
                <c:pt idx="25">
                  <c:v>347</c:v>
                </c:pt>
                <c:pt idx="26">
                  <c:v>-4</c:v>
                </c:pt>
                <c:pt idx="27">
                  <c:v>5</c:v>
                </c:pt>
                <c:pt idx="28">
                  <c:v>2</c:v>
                </c:pt>
                <c:pt idx="29">
                  <c:v>340</c:v>
                </c:pt>
                <c:pt idx="30">
                  <c:v>0</c:v>
                </c:pt>
                <c:pt idx="31">
                  <c:v>-4</c:v>
                </c:pt>
                <c:pt idx="32">
                  <c:v>4</c:v>
                </c:pt>
                <c:pt idx="33">
                  <c:v>361</c:v>
                </c:pt>
                <c:pt idx="34">
                  <c:v>333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9</c:v>
                </c:pt>
                <c:pt idx="39">
                  <c:v>295</c:v>
                </c:pt>
                <c:pt idx="40">
                  <c:v>0</c:v>
                </c:pt>
                <c:pt idx="41">
                  <c:v>9</c:v>
                </c:pt>
                <c:pt idx="42">
                  <c:v>3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2</c:v>
                </c:pt>
                <c:pt idx="48">
                  <c:v>3</c:v>
                </c:pt>
                <c:pt idx="49">
                  <c:v>349</c:v>
                </c:pt>
                <c:pt idx="50">
                  <c:v>2</c:v>
                </c:pt>
                <c:pt idx="51">
                  <c:v>0</c:v>
                </c:pt>
                <c:pt idx="52">
                  <c:v>356</c:v>
                </c:pt>
                <c:pt idx="53">
                  <c:v>0</c:v>
                </c:pt>
                <c:pt idx="54">
                  <c:v>1</c:v>
                </c:pt>
                <c:pt idx="55">
                  <c:v>358</c:v>
                </c:pt>
                <c:pt idx="56">
                  <c:v>2</c:v>
                </c:pt>
                <c:pt idx="57">
                  <c:v>3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-4</c:v>
                </c:pt>
                <c:pt idx="62">
                  <c:v>3</c:v>
                </c:pt>
                <c:pt idx="63">
                  <c:v>1</c:v>
                </c:pt>
                <c:pt idx="64">
                  <c:v>5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4</c:v>
                </c:pt>
                <c:pt idx="69">
                  <c:v>333</c:v>
                </c:pt>
                <c:pt idx="70">
                  <c:v>-2</c:v>
                </c:pt>
                <c:pt idx="71">
                  <c:v>13</c:v>
                </c:pt>
                <c:pt idx="72">
                  <c:v>5</c:v>
                </c:pt>
                <c:pt idx="73">
                  <c:v>0</c:v>
                </c:pt>
                <c:pt idx="74">
                  <c:v>1</c:v>
                </c:pt>
                <c:pt idx="75">
                  <c:v>4</c:v>
                </c:pt>
                <c:pt idx="76">
                  <c:v>2</c:v>
                </c:pt>
                <c:pt idx="77">
                  <c:v>6</c:v>
                </c:pt>
                <c:pt idx="78">
                  <c:v>0</c:v>
                </c:pt>
                <c:pt idx="79">
                  <c:v>0</c:v>
                </c:pt>
                <c:pt idx="80">
                  <c:v>-2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-2</c:v>
                </c:pt>
                <c:pt idx="86">
                  <c:v>3</c:v>
                </c:pt>
                <c:pt idx="87">
                  <c:v>2</c:v>
                </c:pt>
                <c:pt idx="88">
                  <c:v>344</c:v>
                </c:pt>
                <c:pt idx="89">
                  <c:v>1</c:v>
                </c:pt>
                <c:pt idx="90">
                  <c:v>359</c:v>
                </c:pt>
                <c:pt idx="91">
                  <c:v>357</c:v>
                </c:pt>
                <c:pt idx="92">
                  <c:v>2</c:v>
                </c:pt>
                <c:pt idx="93">
                  <c:v>344</c:v>
                </c:pt>
                <c:pt idx="94">
                  <c:v>0</c:v>
                </c:pt>
                <c:pt idx="95">
                  <c:v>0</c:v>
                </c:pt>
                <c:pt idx="96">
                  <c:v>-6</c:v>
                </c:pt>
                <c:pt idx="97">
                  <c:v>3</c:v>
                </c:pt>
                <c:pt idx="98">
                  <c:v>0</c:v>
                </c:pt>
                <c:pt idx="99">
                  <c:v>-20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F6-49A5-AFC5-D361D37B41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1691119"/>
        <c:axId val="1931671439"/>
      </c:lineChart>
      <c:catAx>
        <c:axId val="19316911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31671439"/>
        <c:crosses val="autoZero"/>
        <c:auto val="1"/>
        <c:lblAlgn val="ctr"/>
        <c:lblOffset val="100"/>
        <c:noMultiLvlLbl val="0"/>
      </c:catAx>
      <c:valAx>
        <c:axId val="1931671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31691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Odbiornik</a:t>
            </a:r>
            <a:r>
              <a:rPr lang="pl-PL" baseline="0"/>
              <a:t> 1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seria_13_05!$CI$8</c:f>
              <c:strCache>
                <c:ptCount val="1"/>
                <c:pt idx="0">
                  <c:v>Input Angle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seria_13_05!$CI$9:$CI$116</c:f>
              <c:numCache>
                <c:formatCode>General</c:formatCode>
                <c:ptCount val="108"/>
                <c:pt idx="0">
                  <c:v>31</c:v>
                </c:pt>
                <c:pt idx="1">
                  <c:v>31</c:v>
                </c:pt>
                <c:pt idx="2">
                  <c:v>30</c:v>
                </c:pt>
                <c:pt idx="3">
                  <c:v>31</c:v>
                </c:pt>
                <c:pt idx="4">
                  <c:v>40</c:v>
                </c:pt>
                <c:pt idx="5">
                  <c:v>48</c:v>
                </c:pt>
                <c:pt idx="6">
                  <c:v>12</c:v>
                </c:pt>
                <c:pt idx="7">
                  <c:v>26</c:v>
                </c:pt>
                <c:pt idx="8">
                  <c:v>26</c:v>
                </c:pt>
                <c:pt idx="9">
                  <c:v>31</c:v>
                </c:pt>
                <c:pt idx="10">
                  <c:v>46</c:v>
                </c:pt>
                <c:pt idx="11">
                  <c:v>46</c:v>
                </c:pt>
                <c:pt idx="12">
                  <c:v>46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58</c:v>
                </c:pt>
                <c:pt idx="17">
                  <c:v>356</c:v>
                </c:pt>
                <c:pt idx="18">
                  <c:v>226</c:v>
                </c:pt>
                <c:pt idx="19">
                  <c:v>225</c:v>
                </c:pt>
                <c:pt idx="20">
                  <c:v>59</c:v>
                </c:pt>
                <c:pt idx="21">
                  <c:v>49</c:v>
                </c:pt>
                <c:pt idx="22">
                  <c:v>53</c:v>
                </c:pt>
                <c:pt idx="23">
                  <c:v>51</c:v>
                </c:pt>
                <c:pt idx="24">
                  <c:v>58</c:v>
                </c:pt>
                <c:pt idx="25">
                  <c:v>61</c:v>
                </c:pt>
                <c:pt idx="26">
                  <c:v>46</c:v>
                </c:pt>
                <c:pt idx="27">
                  <c:v>58</c:v>
                </c:pt>
                <c:pt idx="28">
                  <c:v>49</c:v>
                </c:pt>
                <c:pt idx="29">
                  <c:v>49</c:v>
                </c:pt>
                <c:pt idx="30">
                  <c:v>58</c:v>
                </c:pt>
                <c:pt idx="31">
                  <c:v>57</c:v>
                </c:pt>
                <c:pt idx="32">
                  <c:v>53</c:v>
                </c:pt>
                <c:pt idx="33">
                  <c:v>49</c:v>
                </c:pt>
                <c:pt idx="34">
                  <c:v>49</c:v>
                </c:pt>
                <c:pt idx="35">
                  <c:v>49</c:v>
                </c:pt>
                <c:pt idx="36">
                  <c:v>49</c:v>
                </c:pt>
                <c:pt idx="37">
                  <c:v>58</c:v>
                </c:pt>
                <c:pt idx="38">
                  <c:v>58</c:v>
                </c:pt>
                <c:pt idx="39">
                  <c:v>58</c:v>
                </c:pt>
                <c:pt idx="40">
                  <c:v>58</c:v>
                </c:pt>
                <c:pt idx="41">
                  <c:v>58</c:v>
                </c:pt>
                <c:pt idx="42">
                  <c:v>58</c:v>
                </c:pt>
                <c:pt idx="43">
                  <c:v>58</c:v>
                </c:pt>
                <c:pt idx="44">
                  <c:v>58</c:v>
                </c:pt>
                <c:pt idx="45">
                  <c:v>58</c:v>
                </c:pt>
                <c:pt idx="46">
                  <c:v>58</c:v>
                </c:pt>
                <c:pt idx="47">
                  <c:v>61</c:v>
                </c:pt>
                <c:pt idx="48">
                  <c:v>58</c:v>
                </c:pt>
                <c:pt idx="49">
                  <c:v>49</c:v>
                </c:pt>
                <c:pt idx="50">
                  <c:v>56</c:v>
                </c:pt>
                <c:pt idx="51">
                  <c:v>58</c:v>
                </c:pt>
                <c:pt idx="52">
                  <c:v>25</c:v>
                </c:pt>
                <c:pt idx="53">
                  <c:v>46</c:v>
                </c:pt>
                <c:pt idx="54">
                  <c:v>58</c:v>
                </c:pt>
                <c:pt idx="55">
                  <c:v>49</c:v>
                </c:pt>
                <c:pt idx="56">
                  <c:v>58</c:v>
                </c:pt>
                <c:pt idx="57">
                  <c:v>61</c:v>
                </c:pt>
                <c:pt idx="58">
                  <c:v>49</c:v>
                </c:pt>
                <c:pt idx="59">
                  <c:v>49</c:v>
                </c:pt>
                <c:pt idx="60">
                  <c:v>49</c:v>
                </c:pt>
                <c:pt idx="61">
                  <c:v>49</c:v>
                </c:pt>
                <c:pt idx="62">
                  <c:v>58</c:v>
                </c:pt>
                <c:pt idx="63">
                  <c:v>58</c:v>
                </c:pt>
                <c:pt idx="64">
                  <c:v>61</c:v>
                </c:pt>
                <c:pt idx="65">
                  <c:v>58</c:v>
                </c:pt>
                <c:pt idx="66">
                  <c:v>49</c:v>
                </c:pt>
                <c:pt idx="67">
                  <c:v>53</c:v>
                </c:pt>
                <c:pt idx="68">
                  <c:v>49</c:v>
                </c:pt>
                <c:pt idx="69">
                  <c:v>49</c:v>
                </c:pt>
                <c:pt idx="70">
                  <c:v>30</c:v>
                </c:pt>
                <c:pt idx="71">
                  <c:v>46</c:v>
                </c:pt>
                <c:pt idx="72">
                  <c:v>40</c:v>
                </c:pt>
                <c:pt idx="73">
                  <c:v>30</c:v>
                </c:pt>
                <c:pt idx="74">
                  <c:v>40</c:v>
                </c:pt>
                <c:pt idx="75">
                  <c:v>49</c:v>
                </c:pt>
                <c:pt idx="76">
                  <c:v>58</c:v>
                </c:pt>
                <c:pt idx="77">
                  <c:v>58</c:v>
                </c:pt>
                <c:pt idx="78">
                  <c:v>53</c:v>
                </c:pt>
                <c:pt idx="79">
                  <c:v>53</c:v>
                </c:pt>
                <c:pt idx="80">
                  <c:v>53</c:v>
                </c:pt>
                <c:pt idx="81">
                  <c:v>53</c:v>
                </c:pt>
                <c:pt idx="82">
                  <c:v>49</c:v>
                </c:pt>
                <c:pt idx="83">
                  <c:v>53</c:v>
                </c:pt>
                <c:pt idx="84">
                  <c:v>58</c:v>
                </c:pt>
                <c:pt idx="85">
                  <c:v>53</c:v>
                </c:pt>
                <c:pt idx="86">
                  <c:v>58</c:v>
                </c:pt>
                <c:pt idx="87">
                  <c:v>53</c:v>
                </c:pt>
                <c:pt idx="88">
                  <c:v>53</c:v>
                </c:pt>
                <c:pt idx="89">
                  <c:v>58</c:v>
                </c:pt>
                <c:pt idx="90">
                  <c:v>53</c:v>
                </c:pt>
                <c:pt idx="91">
                  <c:v>58</c:v>
                </c:pt>
                <c:pt idx="92">
                  <c:v>57</c:v>
                </c:pt>
                <c:pt idx="93">
                  <c:v>57</c:v>
                </c:pt>
                <c:pt idx="94">
                  <c:v>53</c:v>
                </c:pt>
                <c:pt idx="95">
                  <c:v>59</c:v>
                </c:pt>
                <c:pt idx="96">
                  <c:v>53</c:v>
                </c:pt>
                <c:pt idx="97">
                  <c:v>56</c:v>
                </c:pt>
                <c:pt idx="98">
                  <c:v>58</c:v>
                </c:pt>
                <c:pt idx="99">
                  <c:v>58</c:v>
                </c:pt>
                <c:pt idx="100">
                  <c:v>59</c:v>
                </c:pt>
                <c:pt idx="101">
                  <c:v>59</c:v>
                </c:pt>
                <c:pt idx="102">
                  <c:v>258</c:v>
                </c:pt>
                <c:pt idx="103">
                  <c:v>239</c:v>
                </c:pt>
                <c:pt idx="104">
                  <c:v>229</c:v>
                </c:pt>
                <c:pt idx="105">
                  <c:v>176</c:v>
                </c:pt>
                <c:pt idx="106">
                  <c:v>239</c:v>
                </c:pt>
                <c:pt idx="107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78-4550-9076-F00F51336456}"/>
            </c:ext>
          </c:extLst>
        </c:ser>
        <c:ser>
          <c:idx val="1"/>
          <c:order val="1"/>
          <c:tx>
            <c:strRef>
              <c:f>seria_13_05!$CJ$8</c:f>
              <c:strCache>
                <c:ptCount val="1"/>
                <c:pt idx="0">
                  <c:v>Angle Avg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seria_13_05!$CJ$9:$CJ$116</c:f>
              <c:numCache>
                <c:formatCode>General</c:formatCode>
                <c:ptCount val="108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1</c:v>
                </c:pt>
                <c:pt idx="7">
                  <c:v>0</c:v>
                </c:pt>
                <c:pt idx="8">
                  <c:v>30</c:v>
                </c:pt>
                <c:pt idx="9">
                  <c:v>31</c:v>
                </c:pt>
                <c:pt idx="10">
                  <c:v>32</c:v>
                </c:pt>
                <c:pt idx="11">
                  <c:v>31</c:v>
                </c:pt>
                <c:pt idx="12">
                  <c:v>39</c:v>
                </c:pt>
                <c:pt idx="13">
                  <c:v>50</c:v>
                </c:pt>
                <c:pt idx="14">
                  <c:v>12</c:v>
                </c:pt>
                <c:pt idx="15">
                  <c:v>26</c:v>
                </c:pt>
                <c:pt idx="16">
                  <c:v>29</c:v>
                </c:pt>
                <c:pt idx="17">
                  <c:v>23</c:v>
                </c:pt>
                <c:pt idx="18">
                  <c:v>20</c:v>
                </c:pt>
                <c:pt idx="19">
                  <c:v>20</c:v>
                </c:pt>
                <c:pt idx="20">
                  <c:v>-1</c:v>
                </c:pt>
                <c:pt idx="21">
                  <c:v>-18</c:v>
                </c:pt>
                <c:pt idx="22">
                  <c:v>-18</c:v>
                </c:pt>
                <c:pt idx="23">
                  <c:v>-22</c:v>
                </c:pt>
                <c:pt idx="24">
                  <c:v>15</c:v>
                </c:pt>
                <c:pt idx="25">
                  <c:v>332</c:v>
                </c:pt>
                <c:pt idx="26">
                  <c:v>200</c:v>
                </c:pt>
                <c:pt idx="27">
                  <c:v>224</c:v>
                </c:pt>
                <c:pt idx="28">
                  <c:v>59</c:v>
                </c:pt>
                <c:pt idx="29">
                  <c:v>48</c:v>
                </c:pt>
                <c:pt idx="30">
                  <c:v>54</c:v>
                </c:pt>
                <c:pt idx="31">
                  <c:v>50</c:v>
                </c:pt>
                <c:pt idx="32">
                  <c:v>56</c:v>
                </c:pt>
                <c:pt idx="33">
                  <c:v>61</c:v>
                </c:pt>
                <c:pt idx="34">
                  <c:v>44</c:v>
                </c:pt>
                <c:pt idx="35">
                  <c:v>58</c:v>
                </c:pt>
                <c:pt idx="36">
                  <c:v>49</c:v>
                </c:pt>
                <c:pt idx="37">
                  <c:v>49</c:v>
                </c:pt>
                <c:pt idx="38">
                  <c:v>58</c:v>
                </c:pt>
                <c:pt idx="39">
                  <c:v>57</c:v>
                </c:pt>
                <c:pt idx="40">
                  <c:v>54</c:v>
                </c:pt>
                <c:pt idx="41">
                  <c:v>50</c:v>
                </c:pt>
                <c:pt idx="42">
                  <c:v>50</c:v>
                </c:pt>
                <c:pt idx="43">
                  <c:v>50</c:v>
                </c:pt>
                <c:pt idx="44">
                  <c:v>49</c:v>
                </c:pt>
                <c:pt idx="45">
                  <c:v>58</c:v>
                </c:pt>
                <c:pt idx="46">
                  <c:v>58</c:v>
                </c:pt>
                <c:pt idx="47">
                  <c:v>58</c:v>
                </c:pt>
                <c:pt idx="48">
                  <c:v>58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53</c:v>
                </c:pt>
                <c:pt idx="53">
                  <c:v>56</c:v>
                </c:pt>
                <c:pt idx="54">
                  <c:v>57</c:v>
                </c:pt>
                <c:pt idx="55">
                  <c:v>59</c:v>
                </c:pt>
                <c:pt idx="56">
                  <c:v>59</c:v>
                </c:pt>
                <c:pt idx="57">
                  <c:v>49</c:v>
                </c:pt>
                <c:pt idx="58">
                  <c:v>54</c:v>
                </c:pt>
                <c:pt idx="59">
                  <c:v>61</c:v>
                </c:pt>
                <c:pt idx="60">
                  <c:v>25</c:v>
                </c:pt>
                <c:pt idx="61">
                  <c:v>44</c:v>
                </c:pt>
                <c:pt idx="62">
                  <c:v>59</c:v>
                </c:pt>
                <c:pt idx="63">
                  <c:v>49</c:v>
                </c:pt>
                <c:pt idx="64">
                  <c:v>58</c:v>
                </c:pt>
                <c:pt idx="65">
                  <c:v>62</c:v>
                </c:pt>
                <c:pt idx="66">
                  <c:v>49</c:v>
                </c:pt>
                <c:pt idx="67">
                  <c:v>49</c:v>
                </c:pt>
                <c:pt idx="68">
                  <c:v>49</c:v>
                </c:pt>
                <c:pt idx="69">
                  <c:v>47</c:v>
                </c:pt>
                <c:pt idx="70">
                  <c:v>54</c:v>
                </c:pt>
                <c:pt idx="71">
                  <c:v>55</c:v>
                </c:pt>
                <c:pt idx="72">
                  <c:v>58</c:v>
                </c:pt>
                <c:pt idx="73">
                  <c:v>55</c:v>
                </c:pt>
                <c:pt idx="74">
                  <c:v>47</c:v>
                </c:pt>
                <c:pt idx="75">
                  <c:v>53</c:v>
                </c:pt>
                <c:pt idx="76">
                  <c:v>50</c:v>
                </c:pt>
                <c:pt idx="77">
                  <c:v>53</c:v>
                </c:pt>
                <c:pt idx="78">
                  <c:v>31</c:v>
                </c:pt>
                <c:pt idx="79">
                  <c:v>47</c:v>
                </c:pt>
                <c:pt idx="80">
                  <c:v>43</c:v>
                </c:pt>
                <c:pt idx="81">
                  <c:v>31</c:v>
                </c:pt>
                <c:pt idx="82">
                  <c:v>40</c:v>
                </c:pt>
                <c:pt idx="83">
                  <c:v>48</c:v>
                </c:pt>
                <c:pt idx="84">
                  <c:v>58</c:v>
                </c:pt>
                <c:pt idx="85">
                  <c:v>58</c:v>
                </c:pt>
                <c:pt idx="86">
                  <c:v>53</c:v>
                </c:pt>
                <c:pt idx="87">
                  <c:v>53</c:v>
                </c:pt>
                <c:pt idx="88">
                  <c:v>53</c:v>
                </c:pt>
                <c:pt idx="89">
                  <c:v>54</c:v>
                </c:pt>
                <c:pt idx="90">
                  <c:v>49</c:v>
                </c:pt>
                <c:pt idx="91">
                  <c:v>53</c:v>
                </c:pt>
                <c:pt idx="92">
                  <c:v>58</c:v>
                </c:pt>
                <c:pt idx="93">
                  <c:v>52</c:v>
                </c:pt>
                <c:pt idx="94">
                  <c:v>58</c:v>
                </c:pt>
                <c:pt idx="95">
                  <c:v>53</c:v>
                </c:pt>
                <c:pt idx="96">
                  <c:v>52</c:v>
                </c:pt>
                <c:pt idx="97">
                  <c:v>58</c:v>
                </c:pt>
                <c:pt idx="98">
                  <c:v>53</c:v>
                </c:pt>
                <c:pt idx="99">
                  <c:v>58</c:v>
                </c:pt>
                <c:pt idx="100">
                  <c:v>57</c:v>
                </c:pt>
                <c:pt idx="101">
                  <c:v>57</c:v>
                </c:pt>
                <c:pt idx="102">
                  <c:v>30</c:v>
                </c:pt>
                <c:pt idx="103">
                  <c:v>34</c:v>
                </c:pt>
                <c:pt idx="104">
                  <c:v>26</c:v>
                </c:pt>
                <c:pt idx="105">
                  <c:v>21</c:v>
                </c:pt>
                <c:pt idx="106">
                  <c:v>32</c:v>
                </c:pt>
                <c:pt idx="107">
                  <c:v>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78-4550-9076-F00F513364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2947040"/>
        <c:axId val="912926880"/>
      </c:lineChart>
      <c:catAx>
        <c:axId val="9129470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12926880"/>
        <c:crosses val="autoZero"/>
        <c:auto val="1"/>
        <c:lblAlgn val="ctr"/>
        <c:lblOffset val="100"/>
        <c:noMultiLvlLbl val="0"/>
      </c:catAx>
      <c:valAx>
        <c:axId val="91292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12947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Odbiornik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seria_13_05!$CL$8</c:f>
              <c:strCache>
                <c:ptCount val="1"/>
                <c:pt idx="0">
                  <c:v>Input Angle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seria_13_05!$CL$9:$CL$116</c:f>
              <c:numCache>
                <c:formatCode>General</c:formatCode>
                <c:ptCount val="108"/>
                <c:pt idx="0">
                  <c:v>149</c:v>
                </c:pt>
                <c:pt idx="1">
                  <c:v>65</c:v>
                </c:pt>
                <c:pt idx="2">
                  <c:v>77</c:v>
                </c:pt>
                <c:pt idx="3">
                  <c:v>303</c:v>
                </c:pt>
                <c:pt idx="4">
                  <c:v>269</c:v>
                </c:pt>
                <c:pt idx="5">
                  <c:v>258</c:v>
                </c:pt>
                <c:pt idx="6">
                  <c:v>252</c:v>
                </c:pt>
                <c:pt idx="7">
                  <c:v>341</c:v>
                </c:pt>
                <c:pt idx="8">
                  <c:v>236</c:v>
                </c:pt>
                <c:pt idx="9">
                  <c:v>71</c:v>
                </c:pt>
                <c:pt idx="10">
                  <c:v>305</c:v>
                </c:pt>
                <c:pt idx="11">
                  <c:v>229</c:v>
                </c:pt>
                <c:pt idx="12">
                  <c:v>336</c:v>
                </c:pt>
                <c:pt idx="13">
                  <c:v>60</c:v>
                </c:pt>
                <c:pt idx="14">
                  <c:v>202</c:v>
                </c:pt>
                <c:pt idx="15">
                  <c:v>44</c:v>
                </c:pt>
                <c:pt idx="16">
                  <c:v>341</c:v>
                </c:pt>
                <c:pt idx="17">
                  <c:v>333</c:v>
                </c:pt>
                <c:pt idx="18">
                  <c:v>104</c:v>
                </c:pt>
                <c:pt idx="19">
                  <c:v>301</c:v>
                </c:pt>
                <c:pt idx="20">
                  <c:v>57</c:v>
                </c:pt>
                <c:pt idx="21">
                  <c:v>192</c:v>
                </c:pt>
                <c:pt idx="22">
                  <c:v>192</c:v>
                </c:pt>
                <c:pt idx="23">
                  <c:v>333</c:v>
                </c:pt>
                <c:pt idx="24">
                  <c:v>207</c:v>
                </c:pt>
                <c:pt idx="25">
                  <c:v>336</c:v>
                </c:pt>
                <c:pt idx="26">
                  <c:v>202</c:v>
                </c:pt>
                <c:pt idx="27">
                  <c:v>192</c:v>
                </c:pt>
                <c:pt idx="28">
                  <c:v>192</c:v>
                </c:pt>
                <c:pt idx="29">
                  <c:v>47</c:v>
                </c:pt>
                <c:pt idx="30">
                  <c:v>192</c:v>
                </c:pt>
                <c:pt idx="31">
                  <c:v>333</c:v>
                </c:pt>
                <c:pt idx="32">
                  <c:v>44</c:v>
                </c:pt>
                <c:pt idx="33">
                  <c:v>61</c:v>
                </c:pt>
                <c:pt idx="34">
                  <c:v>53</c:v>
                </c:pt>
                <c:pt idx="35">
                  <c:v>91</c:v>
                </c:pt>
                <c:pt idx="36">
                  <c:v>78</c:v>
                </c:pt>
                <c:pt idx="37">
                  <c:v>63</c:v>
                </c:pt>
                <c:pt idx="38">
                  <c:v>48</c:v>
                </c:pt>
                <c:pt idx="39">
                  <c:v>60</c:v>
                </c:pt>
                <c:pt idx="40">
                  <c:v>347</c:v>
                </c:pt>
                <c:pt idx="41">
                  <c:v>282</c:v>
                </c:pt>
                <c:pt idx="42">
                  <c:v>74</c:v>
                </c:pt>
                <c:pt idx="43">
                  <c:v>53</c:v>
                </c:pt>
                <c:pt idx="44">
                  <c:v>88</c:v>
                </c:pt>
                <c:pt idx="45">
                  <c:v>179</c:v>
                </c:pt>
                <c:pt idx="46">
                  <c:v>73</c:v>
                </c:pt>
                <c:pt idx="47">
                  <c:v>75</c:v>
                </c:pt>
                <c:pt idx="48">
                  <c:v>338</c:v>
                </c:pt>
                <c:pt idx="49">
                  <c:v>49</c:v>
                </c:pt>
                <c:pt idx="50">
                  <c:v>47</c:v>
                </c:pt>
                <c:pt idx="51">
                  <c:v>326</c:v>
                </c:pt>
                <c:pt idx="52">
                  <c:v>339</c:v>
                </c:pt>
                <c:pt idx="53">
                  <c:v>336</c:v>
                </c:pt>
                <c:pt idx="54">
                  <c:v>333</c:v>
                </c:pt>
                <c:pt idx="55">
                  <c:v>336</c:v>
                </c:pt>
                <c:pt idx="56">
                  <c:v>336</c:v>
                </c:pt>
                <c:pt idx="57">
                  <c:v>336</c:v>
                </c:pt>
                <c:pt idx="58">
                  <c:v>334</c:v>
                </c:pt>
                <c:pt idx="59">
                  <c:v>331</c:v>
                </c:pt>
                <c:pt idx="60">
                  <c:v>336</c:v>
                </c:pt>
                <c:pt idx="61">
                  <c:v>67</c:v>
                </c:pt>
                <c:pt idx="62">
                  <c:v>67</c:v>
                </c:pt>
                <c:pt idx="63">
                  <c:v>192</c:v>
                </c:pt>
                <c:pt idx="64">
                  <c:v>85</c:v>
                </c:pt>
                <c:pt idx="65">
                  <c:v>324</c:v>
                </c:pt>
                <c:pt idx="66">
                  <c:v>220</c:v>
                </c:pt>
                <c:pt idx="67">
                  <c:v>202</c:v>
                </c:pt>
                <c:pt idx="68">
                  <c:v>194</c:v>
                </c:pt>
                <c:pt idx="69">
                  <c:v>210</c:v>
                </c:pt>
                <c:pt idx="70">
                  <c:v>206</c:v>
                </c:pt>
                <c:pt idx="71">
                  <c:v>197</c:v>
                </c:pt>
                <c:pt idx="72">
                  <c:v>202</c:v>
                </c:pt>
                <c:pt idx="73">
                  <c:v>164</c:v>
                </c:pt>
                <c:pt idx="74">
                  <c:v>183</c:v>
                </c:pt>
                <c:pt idx="75">
                  <c:v>74</c:v>
                </c:pt>
                <c:pt idx="76">
                  <c:v>254</c:v>
                </c:pt>
                <c:pt idx="77">
                  <c:v>57</c:v>
                </c:pt>
                <c:pt idx="78">
                  <c:v>71</c:v>
                </c:pt>
                <c:pt idx="79">
                  <c:v>192</c:v>
                </c:pt>
                <c:pt idx="80">
                  <c:v>56</c:v>
                </c:pt>
                <c:pt idx="81">
                  <c:v>61</c:v>
                </c:pt>
                <c:pt idx="82">
                  <c:v>285</c:v>
                </c:pt>
                <c:pt idx="83">
                  <c:v>198</c:v>
                </c:pt>
                <c:pt idx="84">
                  <c:v>192</c:v>
                </c:pt>
                <c:pt idx="85">
                  <c:v>195</c:v>
                </c:pt>
                <c:pt idx="86">
                  <c:v>211</c:v>
                </c:pt>
                <c:pt idx="87">
                  <c:v>185</c:v>
                </c:pt>
                <c:pt idx="88">
                  <c:v>45</c:v>
                </c:pt>
                <c:pt idx="89">
                  <c:v>207</c:v>
                </c:pt>
                <c:pt idx="90">
                  <c:v>185</c:v>
                </c:pt>
                <c:pt idx="91">
                  <c:v>61</c:v>
                </c:pt>
                <c:pt idx="92">
                  <c:v>172</c:v>
                </c:pt>
                <c:pt idx="93">
                  <c:v>61</c:v>
                </c:pt>
                <c:pt idx="94">
                  <c:v>346</c:v>
                </c:pt>
                <c:pt idx="95">
                  <c:v>89</c:v>
                </c:pt>
                <c:pt idx="96">
                  <c:v>62</c:v>
                </c:pt>
                <c:pt idx="97">
                  <c:v>30</c:v>
                </c:pt>
                <c:pt idx="98">
                  <c:v>210</c:v>
                </c:pt>
                <c:pt idx="99">
                  <c:v>192</c:v>
                </c:pt>
                <c:pt idx="100">
                  <c:v>109</c:v>
                </c:pt>
                <c:pt idx="101">
                  <c:v>339</c:v>
                </c:pt>
                <c:pt idx="102">
                  <c:v>104</c:v>
                </c:pt>
                <c:pt idx="103">
                  <c:v>33</c:v>
                </c:pt>
                <c:pt idx="104">
                  <c:v>46</c:v>
                </c:pt>
                <c:pt idx="105">
                  <c:v>189</c:v>
                </c:pt>
                <c:pt idx="106">
                  <c:v>241</c:v>
                </c:pt>
                <c:pt idx="107">
                  <c:v>269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6A-4969-B984-6089634F7B09}"/>
            </c:ext>
          </c:extLst>
        </c:ser>
        <c:ser>
          <c:idx val="1"/>
          <c:order val="1"/>
          <c:tx>
            <c:strRef>
              <c:f>seria_13_05!$CM$8</c:f>
              <c:strCache>
                <c:ptCount val="1"/>
                <c:pt idx="0">
                  <c:v>Angle Avg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seria_13_05!$CM$9:$CM$116</c:f>
              <c:numCache>
                <c:formatCode>General</c:formatCode>
                <c:ptCount val="108"/>
                <c:pt idx="0">
                  <c:v>21</c:v>
                </c:pt>
                <c:pt idx="1">
                  <c:v>9</c:v>
                </c:pt>
                <c:pt idx="2">
                  <c:v>11</c:v>
                </c:pt>
                <c:pt idx="3">
                  <c:v>-8</c:v>
                </c:pt>
                <c:pt idx="4">
                  <c:v>-13</c:v>
                </c:pt>
                <c:pt idx="5">
                  <c:v>-14</c:v>
                </c:pt>
                <c:pt idx="6">
                  <c:v>-15</c:v>
                </c:pt>
                <c:pt idx="7">
                  <c:v>-24</c:v>
                </c:pt>
                <c:pt idx="8">
                  <c:v>122</c:v>
                </c:pt>
                <c:pt idx="9">
                  <c:v>12</c:v>
                </c:pt>
                <c:pt idx="10">
                  <c:v>25</c:v>
                </c:pt>
                <c:pt idx="11">
                  <c:v>245</c:v>
                </c:pt>
                <c:pt idx="12">
                  <c:v>228</c:v>
                </c:pt>
                <c:pt idx="13">
                  <c:v>230</c:v>
                </c:pt>
                <c:pt idx="14">
                  <c:v>232</c:v>
                </c:pt>
                <c:pt idx="15">
                  <c:v>313</c:v>
                </c:pt>
                <c:pt idx="16">
                  <c:v>223</c:v>
                </c:pt>
                <c:pt idx="17">
                  <c:v>75</c:v>
                </c:pt>
                <c:pt idx="18">
                  <c:v>338</c:v>
                </c:pt>
                <c:pt idx="19">
                  <c:v>224</c:v>
                </c:pt>
                <c:pt idx="20">
                  <c:v>335</c:v>
                </c:pt>
                <c:pt idx="21">
                  <c:v>58</c:v>
                </c:pt>
                <c:pt idx="22">
                  <c:v>223</c:v>
                </c:pt>
                <c:pt idx="23">
                  <c:v>94</c:v>
                </c:pt>
                <c:pt idx="24">
                  <c:v>374</c:v>
                </c:pt>
                <c:pt idx="25">
                  <c:v>366</c:v>
                </c:pt>
                <c:pt idx="26">
                  <c:v>141</c:v>
                </c:pt>
                <c:pt idx="27">
                  <c:v>320</c:v>
                </c:pt>
                <c:pt idx="28">
                  <c:v>57</c:v>
                </c:pt>
                <c:pt idx="29">
                  <c:v>171</c:v>
                </c:pt>
                <c:pt idx="30">
                  <c:v>171</c:v>
                </c:pt>
                <c:pt idx="31">
                  <c:v>351</c:v>
                </c:pt>
                <c:pt idx="32">
                  <c:v>216</c:v>
                </c:pt>
                <c:pt idx="33">
                  <c:v>367</c:v>
                </c:pt>
                <c:pt idx="34">
                  <c:v>233</c:v>
                </c:pt>
                <c:pt idx="35">
                  <c:v>229</c:v>
                </c:pt>
                <c:pt idx="36">
                  <c:v>247</c:v>
                </c:pt>
                <c:pt idx="37">
                  <c:v>80</c:v>
                </c:pt>
                <c:pt idx="38">
                  <c:v>202</c:v>
                </c:pt>
                <c:pt idx="39">
                  <c:v>335</c:v>
                </c:pt>
                <c:pt idx="40">
                  <c:v>33</c:v>
                </c:pt>
                <c:pt idx="41">
                  <c:v>42</c:v>
                </c:pt>
                <c:pt idx="42">
                  <c:v>50</c:v>
                </c:pt>
                <c:pt idx="43">
                  <c:v>87</c:v>
                </c:pt>
                <c:pt idx="44">
                  <c:v>81</c:v>
                </c:pt>
                <c:pt idx="45">
                  <c:v>81</c:v>
                </c:pt>
                <c:pt idx="46">
                  <c:v>49</c:v>
                </c:pt>
                <c:pt idx="47">
                  <c:v>72</c:v>
                </c:pt>
                <c:pt idx="48">
                  <c:v>355</c:v>
                </c:pt>
                <c:pt idx="49">
                  <c:v>278</c:v>
                </c:pt>
                <c:pt idx="50">
                  <c:v>73</c:v>
                </c:pt>
                <c:pt idx="51">
                  <c:v>35</c:v>
                </c:pt>
                <c:pt idx="52">
                  <c:v>59</c:v>
                </c:pt>
                <c:pt idx="53">
                  <c:v>165</c:v>
                </c:pt>
                <c:pt idx="54">
                  <c:v>58</c:v>
                </c:pt>
                <c:pt idx="55">
                  <c:v>74</c:v>
                </c:pt>
                <c:pt idx="56">
                  <c:v>327</c:v>
                </c:pt>
                <c:pt idx="57">
                  <c:v>38</c:v>
                </c:pt>
                <c:pt idx="58">
                  <c:v>48</c:v>
                </c:pt>
                <c:pt idx="59">
                  <c:v>324</c:v>
                </c:pt>
                <c:pt idx="60">
                  <c:v>339</c:v>
                </c:pt>
                <c:pt idx="61">
                  <c:v>349</c:v>
                </c:pt>
                <c:pt idx="62">
                  <c:v>346</c:v>
                </c:pt>
                <c:pt idx="63">
                  <c:v>366</c:v>
                </c:pt>
                <c:pt idx="64">
                  <c:v>351</c:v>
                </c:pt>
                <c:pt idx="65">
                  <c:v>334</c:v>
                </c:pt>
                <c:pt idx="66">
                  <c:v>318</c:v>
                </c:pt>
                <c:pt idx="67">
                  <c:v>311</c:v>
                </c:pt>
                <c:pt idx="68">
                  <c:v>302</c:v>
                </c:pt>
                <c:pt idx="69">
                  <c:v>36</c:v>
                </c:pt>
                <c:pt idx="70">
                  <c:v>17</c:v>
                </c:pt>
                <c:pt idx="71">
                  <c:v>156</c:v>
                </c:pt>
                <c:pt idx="72">
                  <c:v>67</c:v>
                </c:pt>
                <c:pt idx="73">
                  <c:v>316</c:v>
                </c:pt>
                <c:pt idx="74">
                  <c:v>217</c:v>
                </c:pt>
                <c:pt idx="75">
                  <c:v>184</c:v>
                </c:pt>
                <c:pt idx="76">
                  <c:v>200</c:v>
                </c:pt>
                <c:pt idx="77">
                  <c:v>240</c:v>
                </c:pt>
                <c:pt idx="78">
                  <c:v>239</c:v>
                </c:pt>
                <c:pt idx="79">
                  <c:v>247</c:v>
                </c:pt>
                <c:pt idx="80">
                  <c:v>238</c:v>
                </c:pt>
                <c:pt idx="81">
                  <c:v>198</c:v>
                </c:pt>
                <c:pt idx="82">
                  <c:v>213</c:v>
                </c:pt>
                <c:pt idx="83">
                  <c:v>66</c:v>
                </c:pt>
                <c:pt idx="84">
                  <c:v>221</c:v>
                </c:pt>
                <c:pt idx="85">
                  <c:v>23</c:v>
                </c:pt>
                <c:pt idx="86">
                  <c:v>22</c:v>
                </c:pt>
                <c:pt idx="87">
                  <c:v>159</c:v>
                </c:pt>
                <c:pt idx="88">
                  <c:v>2</c:v>
                </c:pt>
                <c:pt idx="89">
                  <c:v>49</c:v>
                </c:pt>
                <c:pt idx="90">
                  <c:v>283</c:v>
                </c:pt>
                <c:pt idx="91">
                  <c:v>179</c:v>
                </c:pt>
                <c:pt idx="92">
                  <c:v>188</c:v>
                </c:pt>
                <c:pt idx="93">
                  <c:v>173</c:v>
                </c:pt>
                <c:pt idx="94">
                  <c:v>182</c:v>
                </c:pt>
                <c:pt idx="95">
                  <c:v>191</c:v>
                </c:pt>
                <c:pt idx="96">
                  <c:v>24</c:v>
                </c:pt>
                <c:pt idx="97">
                  <c:v>184</c:v>
                </c:pt>
                <c:pt idx="98">
                  <c:v>206</c:v>
                </c:pt>
                <c:pt idx="99">
                  <c:v>63</c:v>
                </c:pt>
                <c:pt idx="100">
                  <c:v>178</c:v>
                </c:pt>
                <c:pt idx="101">
                  <c:v>60</c:v>
                </c:pt>
                <c:pt idx="102">
                  <c:v>348</c:v>
                </c:pt>
                <c:pt idx="103">
                  <c:v>84</c:v>
                </c:pt>
                <c:pt idx="104">
                  <c:v>64</c:v>
                </c:pt>
                <c:pt idx="105">
                  <c:v>27</c:v>
                </c:pt>
                <c:pt idx="106">
                  <c:v>217</c:v>
                </c:pt>
                <c:pt idx="107">
                  <c:v>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6A-4969-B984-6089634F7B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2957600"/>
        <c:axId val="912956160"/>
      </c:lineChart>
      <c:catAx>
        <c:axId val="9129576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12956160"/>
        <c:crosses val="autoZero"/>
        <c:auto val="1"/>
        <c:lblAlgn val="ctr"/>
        <c:lblOffset val="100"/>
        <c:noMultiLvlLbl val="0"/>
      </c:catAx>
      <c:valAx>
        <c:axId val="91295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12957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Odbiornik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seria_13_05!$CY$8</c:f>
              <c:strCache>
                <c:ptCount val="1"/>
                <c:pt idx="0">
                  <c:v>Input Angle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seria_13_05!$CY$9:$CY$108</c:f>
              <c:numCache>
                <c:formatCode>General</c:formatCode>
                <c:ptCount val="100"/>
                <c:pt idx="0">
                  <c:v>184</c:v>
                </c:pt>
                <c:pt idx="1">
                  <c:v>184</c:v>
                </c:pt>
                <c:pt idx="2">
                  <c:v>184</c:v>
                </c:pt>
                <c:pt idx="3">
                  <c:v>184</c:v>
                </c:pt>
                <c:pt idx="4">
                  <c:v>184</c:v>
                </c:pt>
                <c:pt idx="5">
                  <c:v>188</c:v>
                </c:pt>
                <c:pt idx="6">
                  <c:v>184</c:v>
                </c:pt>
                <c:pt idx="7">
                  <c:v>193</c:v>
                </c:pt>
                <c:pt idx="8">
                  <c:v>188</c:v>
                </c:pt>
                <c:pt idx="9">
                  <c:v>184</c:v>
                </c:pt>
                <c:pt idx="10">
                  <c:v>184</c:v>
                </c:pt>
                <c:pt idx="11">
                  <c:v>184</c:v>
                </c:pt>
                <c:pt idx="12">
                  <c:v>188</c:v>
                </c:pt>
                <c:pt idx="13">
                  <c:v>184</c:v>
                </c:pt>
                <c:pt idx="14">
                  <c:v>188</c:v>
                </c:pt>
                <c:pt idx="15">
                  <c:v>188</c:v>
                </c:pt>
                <c:pt idx="16">
                  <c:v>188</c:v>
                </c:pt>
                <c:pt idx="17">
                  <c:v>188</c:v>
                </c:pt>
                <c:pt idx="18">
                  <c:v>199</c:v>
                </c:pt>
                <c:pt idx="19">
                  <c:v>193</c:v>
                </c:pt>
                <c:pt idx="20">
                  <c:v>196</c:v>
                </c:pt>
                <c:pt idx="21">
                  <c:v>196</c:v>
                </c:pt>
                <c:pt idx="22">
                  <c:v>196</c:v>
                </c:pt>
                <c:pt idx="23">
                  <c:v>193</c:v>
                </c:pt>
                <c:pt idx="24">
                  <c:v>193</c:v>
                </c:pt>
                <c:pt idx="25">
                  <c:v>193</c:v>
                </c:pt>
                <c:pt idx="26">
                  <c:v>193</c:v>
                </c:pt>
                <c:pt idx="27">
                  <c:v>193</c:v>
                </c:pt>
                <c:pt idx="28">
                  <c:v>194</c:v>
                </c:pt>
                <c:pt idx="29">
                  <c:v>188</c:v>
                </c:pt>
                <c:pt idx="30">
                  <c:v>194</c:v>
                </c:pt>
                <c:pt idx="31">
                  <c:v>188</c:v>
                </c:pt>
                <c:pt idx="32">
                  <c:v>188</c:v>
                </c:pt>
                <c:pt idx="33">
                  <c:v>194</c:v>
                </c:pt>
                <c:pt idx="34">
                  <c:v>188</c:v>
                </c:pt>
                <c:pt idx="35">
                  <c:v>188</c:v>
                </c:pt>
                <c:pt idx="36">
                  <c:v>188</c:v>
                </c:pt>
                <c:pt idx="37">
                  <c:v>188</c:v>
                </c:pt>
                <c:pt idx="38">
                  <c:v>188</c:v>
                </c:pt>
                <c:pt idx="39">
                  <c:v>188</c:v>
                </c:pt>
                <c:pt idx="40">
                  <c:v>188</c:v>
                </c:pt>
                <c:pt idx="41">
                  <c:v>188</c:v>
                </c:pt>
                <c:pt idx="42">
                  <c:v>183</c:v>
                </c:pt>
                <c:pt idx="43">
                  <c:v>188</c:v>
                </c:pt>
                <c:pt idx="44">
                  <c:v>188</c:v>
                </c:pt>
                <c:pt idx="45">
                  <c:v>199</c:v>
                </c:pt>
                <c:pt idx="46">
                  <c:v>188</c:v>
                </c:pt>
                <c:pt idx="47">
                  <c:v>188</c:v>
                </c:pt>
                <c:pt idx="48">
                  <c:v>181</c:v>
                </c:pt>
                <c:pt idx="49">
                  <c:v>193</c:v>
                </c:pt>
                <c:pt idx="50">
                  <c:v>188</c:v>
                </c:pt>
                <c:pt idx="51">
                  <c:v>188</c:v>
                </c:pt>
                <c:pt idx="52">
                  <c:v>184</c:v>
                </c:pt>
                <c:pt idx="53">
                  <c:v>188</c:v>
                </c:pt>
                <c:pt idx="54">
                  <c:v>188</c:v>
                </c:pt>
                <c:pt idx="55">
                  <c:v>188</c:v>
                </c:pt>
                <c:pt idx="56">
                  <c:v>188</c:v>
                </c:pt>
                <c:pt idx="57">
                  <c:v>188</c:v>
                </c:pt>
                <c:pt idx="58">
                  <c:v>188</c:v>
                </c:pt>
                <c:pt idx="59">
                  <c:v>188</c:v>
                </c:pt>
                <c:pt idx="60">
                  <c:v>188</c:v>
                </c:pt>
                <c:pt idx="61">
                  <c:v>188</c:v>
                </c:pt>
                <c:pt idx="62">
                  <c:v>188</c:v>
                </c:pt>
                <c:pt idx="63">
                  <c:v>188</c:v>
                </c:pt>
                <c:pt idx="64">
                  <c:v>188</c:v>
                </c:pt>
                <c:pt idx="65">
                  <c:v>188</c:v>
                </c:pt>
                <c:pt idx="66">
                  <c:v>188</c:v>
                </c:pt>
                <c:pt idx="67">
                  <c:v>194</c:v>
                </c:pt>
                <c:pt idx="68">
                  <c:v>188</c:v>
                </c:pt>
                <c:pt idx="69">
                  <c:v>188</c:v>
                </c:pt>
                <c:pt idx="70">
                  <c:v>188</c:v>
                </c:pt>
                <c:pt idx="71">
                  <c:v>207</c:v>
                </c:pt>
                <c:pt idx="72">
                  <c:v>191</c:v>
                </c:pt>
                <c:pt idx="73">
                  <c:v>194</c:v>
                </c:pt>
                <c:pt idx="74">
                  <c:v>194</c:v>
                </c:pt>
                <c:pt idx="75">
                  <c:v>193</c:v>
                </c:pt>
                <c:pt idx="76">
                  <c:v>193</c:v>
                </c:pt>
                <c:pt idx="77">
                  <c:v>188</c:v>
                </c:pt>
                <c:pt idx="78">
                  <c:v>188</c:v>
                </c:pt>
                <c:pt idx="79">
                  <c:v>196</c:v>
                </c:pt>
                <c:pt idx="80">
                  <c:v>188</c:v>
                </c:pt>
                <c:pt idx="81">
                  <c:v>193</c:v>
                </c:pt>
                <c:pt idx="82">
                  <c:v>193</c:v>
                </c:pt>
                <c:pt idx="83">
                  <c:v>193</c:v>
                </c:pt>
                <c:pt idx="84">
                  <c:v>193</c:v>
                </c:pt>
                <c:pt idx="85">
                  <c:v>193</c:v>
                </c:pt>
                <c:pt idx="86">
                  <c:v>193</c:v>
                </c:pt>
                <c:pt idx="87">
                  <c:v>193</c:v>
                </c:pt>
                <c:pt idx="88">
                  <c:v>193</c:v>
                </c:pt>
                <c:pt idx="89">
                  <c:v>193</c:v>
                </c:pt>
                <c:pt idx="90">
                  <c:v>193</c:v>
                </c:pt>
                <c:pt idx="91">
                  <c:v>193</c:v>
                </c:pt>
                <c:pt idx="92">
                  <c:v>193</c:v>
                </c:pt>
                <c:pt idx="93">
                  <c:v>193</c:v>
                </c:pt>
                <c:pt idx="94">
                  <c:v>193</c:v>
                </c:pt>
                <c:pt idx="95">
                  <c:v>193</c:v>
                </c:pt>
                <c:pt idx="96">
                  <c:v>196</c:v>
                </c:pt>
                <c:pt idx="97">
                  <c:v>196</c:v>
                </c:pt>
                <c:pt idx="98">
                  <c:v>193</c:v>
                </c:pt>
                <c:pt idx="99">
                  <c:v>193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F5-4276-823E-A878B41AD616}"/>
            </c:ext>
          </c:extLst>
        </c:ser>
        <c:ser>
          <c:idx val="1"/>
          <c:order val="1"/>
          <c:tx>
            <c:strRef>
              <c:f>seria_13_05!$CZ$8</c:f>
              <c:strCache>
                <c:ptCount val="1"/>
                <c:pt idx="0">
                  <c:v>Angle Avg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seria_13_05!$CZ$9:$CZ$108</c:f>
              <c:numCache>
                <c:formatCode>General</c:formatCode>
                <c:ptCount val="100"/>
                <c:pt idx="0">
                  <c:v>184</c:v>
                </c:pt>
                <c:pt idx="1">
                  <c:v>183</c:v>
                </c:pt>
                <c:pt idx="2">
                  <c:v>187</c:v>
                </c:pt>
                <c:pt idx="3">
                  <c:v>188</c:v>
                </c:pt>
                <c:pt idx="4">
                  <c:v>184</c:v>
                </c:pt>
                <c:pt idx="5">
                  <c:v>184</c:v>
                </c:pt>
                <c:pt idx="6">
                  <c:v>184</c:v>
                </c:pt>
                <c:pt idx="7">
                  <c:v>185</c:v>
                </c:pt>
                <c:pt idx="8">
                  <c:v>184</c:v>
                </c:pt>
                <c:pt idx="9">
                  <c:v>184</c:v>
                </c:pt>
                <c:pt idx="10">
                  <c:v>184</c:v>
                </c:pt>
                <c:pt idx="11">
                  <c:v>184</c:v>
                </c:pt>
                <c:pt idx="12">
                  <c:v>184</c:v>
                </c:pt>
                <c:pt idx="13">
                  <c:v>188</c:v>
                </c:pt>
                <c:pt idx="14">
                  <c:v>183</c:v>
                </c:pt>
                <c:pt idx="15">
                  <c:v>193</c:v>
                </c:pt>
                <c:pt idx="16">
                  <c:v>188</c:v>
                </c:pt>
                <c:pt idx="17">
                  <c:v>184</c:v>
                </c:pt>
                <c:pt idx="18">
                  <c:v>186</c:v>
                </c:pt>
                <c:pt idx="19">
                  <c:v>184</c:v>
                </c:pt>
                <c:pt idx="20">
                  <c:v>189</c:v>
                </c:pt>
                <c:pt idx="21">
                  <c:v>185</c:v>
                </c:pt>
                <c:pt idx="22">
                  <c:v>189</c:v>
                </c:pt>
                <c:pt idx="23">
                  <c:v>188</c:v>
                </c:pt>
                <c:pt idx="24">
                  <c:v>188</c:v>
                </c:pt>
                <c:pt idx="25">
                  <c:v>187</c:v>
                </c:pt>
                <c:pt idx="26">
                  <c:v>199</c:v>
                </c:pt>
                <c:pt idx="27">
                  <c:v>192</c:v>
                </c:pt>
                <c:pt idx="28">
                  <c:v>195</c:v>
                </c:pt>
                <c:pt idx="29">
                  <c:v>194</c:v>
                </c:pt>
                <c:pt idx="30">
                  <c:v>196</c:v>
                </c:pt>
                <c:pt idx="31">
                  <c:v>192</c:v>
                </c:pt>
                <c:pt idx="32">
                  <c:v>192</c:v>
                </c:pt>
                <c:pt idx="33">
                  <c:v>193</c:v>
                </c:pt>
                <c:pt idx="34">
                  <c:v>192</c:v>
                </c:pt>
                <c:pt idx="35">
                  <c:v>192</c:v>
                </c:pt>
                <c:pt idx="36">
                  <c:v>194</c:v>
                </c:pt>
                <c:pt idx="37">
                  <c:v>187</c:v>
                </c:pt>
                <c:pt idx="38">
                  <c:v>194</c:v>
                </c:pt>
                <c:pt idx="39">
                  <c:v>188</c:v>
                </c:pt>
                <c:pt idx="40">
                  <c:v>187</c:v>
                </c:pt>
                <c:pt idx="41">
                  <c:v>194</c:v>
                </c:pt>
                <c:pt idx="42">
                  <c:v>187</c:v>
                </c:pt>
                <c:pt idx="43">
                  <c:v>188</c:v>
                </c:pt>
                <c:pt idx="44">
                  <c:v>188</c:v>
                </c:pt>
                <c:pt idx="45">
                  <c:v>189</c:v>
                </c:pt>
                <c:pt idx="46">
                  <c:v>188</c:v>
                </c:pt>
                <c:pt idx="47">
                  <c:v>188</c:v>
                </c:pt>
                <c:pt idx="48">
                  <c:v>187</c:v>
                </c:pt>
                <c:pt idx="49">
                  <c:v>189</c:v>
                </c:pt>
                <c:pt idx="50">
                  <c:v>183</c:v>
                </c:pt>
                <c:pt idx="51">
                  <c:v>188</c:v>
                </c:pt>
                <c:pt idx="52">
                  <c:v>185</c:v>
                </c:pt>
                <c:pt idx="53">
                  <c:v>199</c:v>
                </c:pt>
                <c:pt idx="54">
                  <c:v>188</c:v>
                </c:pt>
                <c:pt idx="55">
                  <c:v>189</c:v>
                </c:pt>
                <c:pt idx="56">
                  <c:v>180</c:v>
                </c:pt>
                <c:pt idx="57">
                  <c:v>193</c:v>
                </c:pt>
                <c:pt idx="58">
                  <c:v>188</c:v>
                </c:pt>
                <c:pt idx="59">
                  <c:v>188</c:v>
                </c:pt>
                <c:pt idx="60">
                  <c:v>184</c:v>
                </c:pt>
                <c:pt idx="61">
                  <c:v>188</c:v>
                </c:pt>
                <c:pt idx="62">
                  <c:v>188</c:v>
                </c:pt>
                <c:pt idx="63">
                  <c:v>188</c:v>
                </c:pt>
                <c:pt idx="64">
                  <c:v>188</c:v>
                </c:pt>
                <c:pt idx="65">
                  <c:v>188</c:v>
                </c:pt>
                <c:pt idx="66">
                  <c:v>188</c:v>
                </c:pt>
                <c:pt idx="67">
                  <c:v>188</c:v>
                </c:pt>
                <c:pt idx="68">
                  <c:v>188</c:v>
                </c:pt>
                <c:pt idx="69">
                  <c:v>188</c:v>
                </c:pt>
                <c:pt idx="70">
                  <c:v>188</c:v>
                </c:pt>
                <c:pt idx="71">
                  <c:v>190</c:v>
                </c:pt>
                <c:pt idx="72">
                  <c:v>188</c:v>
                </c:pt>
                <c:pt idx="73">
                  <c:v>188</c:v>
                </c:pt>
                <c:pt idx="74">
                  <c:v>188</c:v>
                </c:pt>
                <c:pt idx="75">
                  <c:v>194</c:v>
                </c:pt>
                <c:pt idx="76">
                  <c:v>188</c:v>
                </c:pt>
                <c:pt idx="77">
                  <c:v>188</c:v>
                </c:pt>
                <c:pt idx="78">
                  <c:v>185</c:v>
                </c:pt>
                <c:pt idx="79">
                  <c:v>207</c:v>
                </c:pt>
                <c:pt idx="80">
                  <c:v>190</c:v>
                </c:pt>
                <c:pt idx="81">
                  <c:v>193</c:v>
                </c:pt>
                <c:pt idx="82">
                  <c:v>194</c:v>
                </c:pt>
                <c:pt idx="83">
                  <c:v>193</c:v>
                </c:pt>
                <c:pt idx="84">
                  <c:v>193</c:v>
                </c:pt>
                <c:pt idx="85">
                  <c:v>188</c:v>
                </c:pt>
                <c:pt idx="86">
                  <c:v>187</c:v>
                </c:pt>
                <c:pt idx="87">
                  <c:v>196</c:v>
                </c:pt>
                <c:pt idx="88">
                  <c:v>188</c:v>
                </c:pt>
                <c:pt idx="89">
                  <c:v>193</c:v>
                </c:pt>
                <c:pt idx="90">
                  <c:v>193</c:v>
                </c:pt>
                <c:pt idx="91">
                  <c:v>193</c:v>
                </c:pt>
                <c:pt idx="92">
                  <c:v>193</c:v>
                </c:pt>
                <c:pt idx="93">
                  <c:v>193</c:v>
                </c:pt>
                <c:pt idx="94">
                  <c:v>193</c:v>
                </c:pt>
                <c:pt idx="95">
                  <c:v>193</c:v>
                </c:pt>
                <c:pt idx="96">
                  <c:v>193</c:v>
                </c:pt>
                <c:pt idx="97">
                  <c:v>193</c:v>
                </c:pt>
                <c:pt idx="98">
                  <c:v>193</c:v>
                </c:pt>
                <c:pt idx="99">
                  <c:v>193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F5-4276-823E-A878B41AD6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2932160"/>
        <c:axId val="912935520"/>
      </c:lineChart>
      <c:catAx>
        <c:axId val="912932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12935520"/>
        <c:crosses val="autoZero"/>
        <c:auto val="1"/>
        <c:lblAlgn val="ctr"/>
        <c:lblOffset val="100"/>
        <c:noMultiLvlLbl val="0"/>
      </c:catAx>
      <c:valAx>
        <c:axId val="91293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12932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Odbiornik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seria_13_05!$DB$8</c:f>
              <c:strCache>
                <c:ptCount val="1"/>
                <c:pt idx="0">
                  <c:v>Input Angle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seria_13_05!$DB$9:$DB$108</c:f>
              <c:numCache>
                <c:formatCode>General</c:formatCode>
                <c:ptCount val="100"/>
                <c:pt idx="0">
                  <c:v>180</c:v>
                </c:pt>
                <c:pt idx="1">
                  <c:v>189</c:v>
                </c:pt>
                <c:pt idx="2">
                  <c:v>181</c:v>
                </c:pt>
                <c:pt idx="3">
                  <c:v>188</c:v>
                </c:pt>
                <c:pt idx="4">
                  <c:v>178</c:v>
                </c:pt>
                <c:pt idx="5">
                  <c:v>184</c:v>
                </c:pt>
                <c:pt idx="6">
                  <c:v>272</c:v>
                </c:pt>
                <c:pt idx="7">
                  <c:v>319</c:v>
                </c:pt>
                <c:pt idx="8">
                  <c:v>272</c:v>
                </c:pt>
                <c:pt idx="9">
                  <c:v>281</c:v>
                </c:pt>
                <c:pt idx="10">
                  <c:v>265</c:v>
                </c:pt>
                <c:pt idx="11">
                  <c:v>240</c:v>
                </c:pt>
                <c:pt idx="12">
                  <c:v>18</c:v>
                </c:pt>
                <c:pt idx="13">
                  <c:v>271</c:v>
                </c:pt>
                <c:pt idx="14">
                  <c:v>9</c:v>
                </c:pt>
                <c:pt idx="15">
                  <c:v>12</c:v>
                </c:pt>
                <c:pt idx="16">
                  <c:v>268</c:v>
                </c:pt>
                <c:pt idx="17">
                  <c:v>258</c:v>
                </c:pt>
                <c:pt idx="18">
                  <c:v>252</c:v>
                </c:pt>
                <c:pt idx="19">
                  <c:v>250</c:v>
                </c:pt>
                <c:pt idx="20">
                  <c:v>6</c:v>
                </c:pt>
                <c:pt idx="21">
                  <c:v>271</c:v>
                </c:pt>
                <c:pt idx="22">
                  <c:v>271</c:v>
                </c:pt>
                <c:pt idx="23">
                  <c:v>278</c:v>
                </c:pt>
                <c:pt idx="24">
                  <c:v>272</c:v>
                </c:pt>
                <c:pt idx="25">
                  <c:v>272</c:v>
                </c:pt>
                <c:pt idx="26">
                  <c:v>270</c:v>
                </c:pt>
                <c:pt idx="27">
                  <c:v>272</c:v>
                </c:pt>
                <c:pt idx="28">
                  <c:v>281</c:v>
                </c:pt>
                <c:pt idx="29">
                  <c:v>274</c:v>
                </c:pt>
                <c:pt idx="30">
                  <c:v>283</c:v>
                </c:pt>
                <c:pt idx="31">
                  <c:v>265</c:v>
                </c:pt>
                <c:pt idx="32">
                  <c:v>265</c:v>
                </c:pt>
                <c:pt idx="33">
                  <c:v>283</c:v>
                </c:pt>
                <c:pt idx="34">
                  <c:v>271</c:v>
                </c:pt>
                <c:pt idx="35">
                  <c:v>283</c:v>
                </c:pt>
                <c:pt idx="36">
                  <c:v>281</c:v>
                </c:pt>
                <c:pt idx="37">
                  <c:v>272</c:v>
                </c:pt>
                <c:pt idx="38">
                  <c:v>271</c:v>
                </c:pt>
                <c:pt idx="39">
                  <c:v>271</c:v>
                </c:pt>
                <c:pt idx="40">
                  <c:v>268</c:v>
                </c:pt>
                <c:pt idx="41">
                  <c:v>271</c:v>
                </c:pt>
                <c:pt idx="42">
                  <c:v>271</c:v>
                </c:pt>
                <c:pt idx="43">
                  <c:v>278</c:v>
                </c:pt>
                <c:pt idx="44">
                  <c:v>283</c:v>
                </c:pt>
                <c:pt idx="45">
                  <c:v>272</c:v>
                </c:pt>
                <c:pt idx="46">
                  <c:v>17</c:v>
                </c:pt>
                <c:pt idx="47">
                  <c:v>8</c:v>
                </c:pt>
                <c:pt idx="48">
                  <c:v>283</c:v>
                </c:pt>
                <c:pt idx="49">
                  <c:v>270</c:v>
                </c:pt>
                <c:pt idx="50">
                  <c:v>18</c:v>
                </c:pt>
                <c:pt idx="51">
                  <c:v>17</c:v>
                </c:pt>
                <c:pt idx="52">
                  <c:v>17</c:v>
                </c:pt>
                <c:pt idx="53">
                  <c:v>18</c:v>
                </c:pt>
                <c:pt idx="54">
                  <c:v>3</c:v>
                </c:pt>
                <c:pt idx="55">
                  <c:v>15</c:v>
                </c:pt>
                <c:pt idx="56">
                  <c:v>18</c:v>
                </c:pt>
                <c:pt idx="57">
                  <c:v>265</c:v>
                </c:pt>
                <c:pt idx="58">
                  <c:v>281</c:v>
                </c:pt>
                <c:pt idx="59">
                  <c:v>258</c:v>
                </c:pt>
                <c:pt idx="60">
                  <c:v>278</c:v>
                </c:pt>
                <c:pt idx="61">
                  <c:v>258</c:v>
                </c:pt>
                <c:pt idx="62">
                  <c:v>272</c:v>
                </c:pt>
                <c:pt idx="63">
                  <c:v>279</c:v>
                </c:pt>
                <c:pt idx="64">
                  <c:v>276</c:v>
                </c:pt>
                <c:pt idx="65">
                  <c:v>272</c:v>
                </c:pt>
                <c:pt idx="66">
                  <c:v>270</c:v>
                </c:pt>
                <c:pt idx="67">
                  <c:v>349</c:v>
                </c:pt>
                <c:pt idx="68">
                  <c:v>291</c:v>
                </c:pt>
                <c:pt idx="69">
                  <c:v>283</c:v>
                </c:pt>
                <c:pt idx="70">
                  <c:v>270</c:v>
                </c:pt>
                <c:pt idx="71">
                  <c:v>270</c:v>
                </c:pt>
                <c:pt idx="72">
                  <c:v>272</c:v>
                </c:pt>
                <c:pt idx="73">
                  <c:v>352</c:v>
                </c:pt>
                <c:pt idx="74">
                  <c:v>265</c:v>
                </c:pt>
                <c:pt idx="75">
                  <c:v>265</c:v>
                </c:pt>
                <c:pt idx="76">
                  <c:v>272</c:v>
                </c:pt>
                <c:pt idx="77">
                  <c:v>265</c:v>
                </c:pt>
                <c:pt idx="78">
                  <c:v>272</c:v>
                </c:pt>
                <c:pt idx="79">
                  <c:v>347</c:v>
                </c:pt>
                <c:pt idx="80">
                  <c:v>18</c:v>
                </c:pt>
                <c:pt idx="81">
                  <c:v>352</c:v>
                </c:pt>
                <c:pt idx="82">
                  <c:v>18</c:v>
                </c:pt>
                <c:pt idx="83">
                  <c:v>0</c:v>
                </c:pt>
                <c:pt idx="84">
                  <c:v>12</c:v>
                </c:pt>
                <c:pt idx="85">
                  <c:v>353</c:v>
                </c:pt>
                <c:pt idx="86">
                  <c:v>9</c:v>
                </c:pt>
                <c:pt idx="87">
                  <c:v>1</c:v>
                </c:pt>
                <c:pt idx="88">
                  <c:v>31</c:v>
                </c:pt>
                <c:pt idx="89">
                  <c:v>21</c:v>
                </c:pt>
                <c:pt idx="90">
                  <c:v>347</c:v>
                </c:pt>
                <c:pt idx="91">
                  <c:v>13</c:v>
                </c:pt>
                <c:pt idx="92">
                  <c:v>193</c:v>
                </c:pt>
                <c:pt idx="93">
                  <c:v>199</c:v>
                </c:pt>
                <c:pt idx="94">
                  <c:v>2</c:v>
                </c:pt>
                <c:pt idx="95">
                  <c:v>9</c:v>
                </c:pt>
                <c:pt idx="96">
                  <c:v>13</c:v>
                </c:pt>
                <c:pt idx="97">
                  <c:v>13</c:v>
                </c:pt>
                <c:pt idx="98">
                  <c:v>223</c:v>
                </c:pt>
                <c:pt idx="99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B3-4359-B768-DA65B7630A0C}"/>
            </c:ext>
          </c:extLst>
        </c:ser>
        <c:ser>
          <c:idx val="1"/>
          <c:order val="1"/>
          <c:tx>
            <c:strRef>
              <c:f>seria_13_05!$DC$8</c:f>
              <c:strCache>
                <c:ptCount val="1"/>
                <c:pt idx="0">
                  <c:v>Angle Avg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seria_13_05!$DC$9:$DC$108</c:f>
              <c:numCache>
                <c:formatCode>General</c:formatCode>
                <c:ptCount val="100"/>
                <c:pt idx="0">
                  <c:v>25</c:v>
                </c:pt>
                <c:pt idx="1">
                  <c:v>27</c:v>
                </c:pt>
                <c:pt idx="2">
                  <c:v>25</c:v>
                </c:pt>
                <c:pt idx="3">
                  <c:v>26</c:v>
                </c:pt>
                <c:pt idx="4">
                  <c:v>25</c:v>
                </c:pt>
                <c:pt idx="5">
                  <c:v>26</c:v>
                </c:pt>
                <c:pt idx="6">
                  <c:v>38</c:v>
                </c:pt>
                <c:pt idx="7">
                  <c:v>19</c:v>
                </c:pt>
                <c:pt idx="8">
                  <c:v>191</c:v>
                </c:pt>
                <c:pt idx="9">
                  <c:v>203</c:v>
                </c:pt>
                <c:pt idx="10">
                  <c:v>192</c:v>
                </c:pt>
                <c:pt idx="11">
                  <c:v>196</c:v>
                </c:pt>
                <c:pt idx="12">
                  <c:v>205</c:v>
                </c:pt>
                <c:pt idx="13">
                  <c:v>183</c:v>
                </c:pt>
                <c:pt idx="14">
                  <c:v>279</c:v>
                </c:pt>
                <c:pt idx="15">
                  <c:v>333</c:v>
                </c:pt>
                <c:pt idx="16">
                  <c:v>270</c:v>
                </c:pt>
                <c:pt idx="17">
                  <c:v>280</c:v>
                </c:pt>
                <c:pt idx="18">
                  <c:v>266</c:v>
                </c:pt>
                <c:pt idx="19">
                  <c:v>221</c:v>
                </c:pt>
                <c:pt idx="20">
                  <c:v>31</c:v>
                </c:pt>
                <c:pt idx="21">
                  <c:v>257</c:v>
                </c:pt>
                <c:pt idx="22">
                  <c:v>-5</c:v>
                </c:pt>
                <c:pt idx="23">
                  <c:v>13</c:v>
                </c:pt>
                <c:pt idx="24">
                  <c:v>270</c:v>
                </c:pt>
                <c:pt idx="25">
                  <c:v>260</c:v>
                </c:pt>
                <c:pt idx="26">
                  <c:v>254</c:v>
                </c:pt>
                <c:pt idx="27">
                  <c:v>236</c:v>
                </c:pt>
                <c:pt idx="28">
                  <c:v>7</c:v>
                </c:pt>
                <c:pt idx="29">
                  <c:v>271</c:v>
                </c:pt>
                <c:pt idx="30">
                  <c:v>271</c:v>
                </c:pt>
                <c:pt idx="31">
                  <c:v>277</c:v>
                </c:pt>
                <c:pt idx="32">
                  <c:v>271</c:v>
                </c:pt>
                <c:pt idx="33">
                  <c:v>273</c:v>
                </c:pt>
                <c:pt idx="34">
                  <c:v>269</c:v>
                </c:pt>
                <c:pt idx="35">
                  <c:v>272</c:v>
                </c:pt>
                <c:pt idx="36">
                  <c:v>282</c:v>
                </c:pt>
                <c:pt idx="37">
                  <c:v>272</c:v>
                </c:pt>
                <c:pt idx="38">
                  <c:v>283</c:v>
                </c:pt>
                <c:pt idx="39">
                  <c:v>265</c:v>
                </c:pt>
                <c:pt idx="40">
                  <c:v>262</c:v>
                </c:pt>
                <c:pt idx="41">
                  <c:v>283</c:v>
                </c:pt>
                <c:pt idx="42">
                  <c:v>269</c:v>
                </c:pt>
                <c:pt idx="43">
                  <c:v>282</c:v>
                </c:pt>
                <c:pt idx="44">
                  <c:v>282</c:v>
                </c:pt>
                <c:pt idx="45">
                  <c:v>272</c:v>
                </c:pt>
                <c:pt idx="46">
                  <c:v>286</c:v>
                </c:pt>
                <c:pt idx="47">
                  <c:v>285</c:v>
                </c:pt>
                <c:pt idx="48">
                  <c:v>269</c:v>
                </c:pt>
                <c:pt idx="49">
                  <c:v>270</c:v>
                </c:pt>
                <c:pt idx="50">
                  <c:v>285</c:v>
                </c:pt>
                <c:pt idx="51">
                  <c:v>291</c:v>
                </c:pt>
                <c:pt idx="52">
                  <c:v>298</c:v>
                </c:pt>
                <c:pt idx="53">
                  <c:v>272</c:v>
                </c:pt>
                <c:pt idx="54">
                  <c:v>16</c:v>
                </c:pt>
                <c:pt idx="55">
                  <c:v>21</c:v>
                </c:pt>
                <c:pt idx="56">
                  <c:v>298</c:v>
                </c:pt>
                <c:pt idx="57">
                  <c:v>253</c:v>
                </c:pt>
                <c:pt idx="58">
                  <c:v>4</c:v>
                </c:pt>
                <c:pt idx="59">
                  <c:v>0</c:v>
                </c:pt>
                <c:pt idx="60">
                  <c:v>2</c:v>
                </c:pt>
                <c:pt idx="61">
                  <c:v>3</c:v>
                </c:pt>
                <c:pt idx="62">
                  <c:v>-11</c:v>
                </c:pt>
                <c:pt idx="63">
                  <c:v>0</c:v>
                </c:pt>
                <c:pt idx="64">
                  <c:v>19</c:v>
                </c:pt>
                <c:pt idx="65">
                  <c:v>263</c:v>
                </c:pt>
                <c:pt idx="66">
                  <c:v>282</c:v>
                </c:pt>
                <c:pt idx="67">
                  <c:v>268</c:v>
                </c:pt>
                <c:pt idx="68">
                  <c:v>282</c:v>
                </c:pt>
                <c:pt idx="69">
                  <c:v>259</c:v>
                </c:pt>
                <c:pt idx="70">
                  <c:v>270</c:v>
                </c:pt>
                <c:pt idx="71">
                  <c:v>278</c:v>
                </c:pt>
                <c:pt idx="72">
                  <c:v>276</c:v>
                </c:pt>
                <c:pt idx="73">
                  <c:v>283</c:v>
                </c:pt>
                <c:pt idx="74">
                  <c:v>258</c:v>
                </c:pt>
                <c:pt idx="75">
                  <c:v>345</c:v>
                </c:pt>
                <c:pt idx="76">
                  <c:v>289</c:v>
                </c:pt>
                <c:pt idx="77">
                  <c:v>282</c:v>
                </c:pt>
                <c:pt idx="78">
                  <c:v>270</c:v>
                </c:pt>
                <c:pt idx="79">
                  <c:v>280</c:v>
                </c:pt>
                <c:pt idx="80">
                  <c:v>275</c:v>
                </c:pt>
                <c:pt idx="81">
                  <c:v>364</c:v>
                </c:pt>
                <c:pt idx="82">
                  <c:v>281</c:v>
                </c:pt>
                <c:pt idx="83">
                  <c:v>277</c:v>
                </c:pt>
                <c:pt idx="84">
                  <c:v>287</c:v>
                </c:pt>
                <c:pt idx="85">
                  <c:v>276</c:v>
                </c:pt>
                <c:pt idx="86">
                  <c:v>275</c:v>
                </c:pt>
                <c:pt idx="87">
                  <c:v>344</c:v>
                </c:pt>
                <c:pt idx="88">
                  <c:v>23</c:v>
                </c:pt>
                <c:pt idx="89">
                  <c:v>352</c:v>
                </c:pt>
                <c:pt idx="90">
                  <c:v>16</c:v>
                </c:pt>
                <c:pt idx="91">
                  <c:v>0</c:v>
                </c:pt>
                <c:pt idx="92">
                  <c:v>40</c:v>
                </c:pt>
                <c:pt idx="93">
                  <c:v>380</c:v>
                </c:pt>
                <c:pt idx="94">
                  <c:v>60</c:v>
                </c:pt>
                <c:pt idx="95">
                  <c:v>49</c:v>
                </c:pt>
                <c:pt idx="96">
                  <c:v>81</c:v>
                </c:pt>
                <c:pt idx="97">
                  <c:v>76</c:v>
                </c:pt>
                <c:pt idx="98">
                  <c:v>377</c:v>
                </c:pt>
                <c:pt idx="99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B3-4359-B768-DA65B7630A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2954240"/>
        <c:axId val="912932640"/>
      </c:lineChart>
      <c:catAx>
        <c:axId val="912954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12932640"/>
        <c:crosses val="autoZero"/>
        <c:auto val="1"/>
        <c:lblAlgn val="ctr"/>
        <c:lblOffset val="100"/>
        <c:noMultiLvlLbl val="0"/>
      </c:catAx>
      <c:valAx>
        <c:axId val="91293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12954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Odbiornik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seria_13_05!$DN$9</c:f>
              <c:strCache>
                <c:ptCount val="1"/>
                <c:pt idx="0">
                  <c:v>Input Angle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seria_13_05!$DN$10:$DN$109</c:f>
              <c:numCache>
                <c:formatCode>General</c:formatCode>
                <c:ptCount val="100"/>
                <c:pt idx="0">
                  <c:v>266</c:v>
                </c:pt>
                <c:pt idx="1">
                  <c:v>263</c:v>
                </c:pt>
                <c:pt idx="2">
                  <c:v>265</c:v>
                </c:pt>
                <c:pt idx="3">
                  <c:v>260</c:v>
                </c:pt>
                <c:pt idx="4">
                  <c:v>260</c:v>
                </c:pt>
                <c:pt idx="5">
                  <c:v>270</c:v>
                </c:pt>
                <c:pt idx="6">
                  <c:v>260</c:v>
                </c:pt>
                <c:pt idx="7">
                  <c:v>265</c:v>
                </c:pt>
                <c:pt idx="8">
                  <c:v>270</c:v>
                </c:pt>
                <c:pt idx="9">
                  <c:v>228</c:v>
                </c:pt>
                <c:pt idx="10">
                  <c:v>260</c:v>
                </c:pt>
                <c:pt idx="11">
                  <c:v>262</c:v>
                </c:pt>
                <c:pt idx="12">
                  <c:v>265</c:v>
                </c:pt>
                <c:pt idx="13">
                  <c:v>266</c:v>
                </c:pt>
                <c:pt idx="14">
                  <c:v>266</c:v>
                </c:pt>
                <c:pt idx="15">
                  <c:v>262</c:v>
                </c:pt>
                <c:pt idx="16">
                  <c:v>270</c:v>
                </c:pt>
                <c:pt idx="17">
                  <c:v>265</c:v>
                </c:pt>
                <c:pt idx="18">
                  <c:v>266</c:v>
                </c:pt>
                <c:pt idx="19">
                  <c:v>260</c:v>
                </c:pt>
                <c:pt idx="20">
                  <c:v>260</c:v>
                </c:pt>
                <c:pt idx="21">
                  <c:v>260</c:v>
                </c:pt>
                <c:pt idx="22">
                  <c:v>266</c:v>
                </c:pt>
                <c:pt idx="23">
                  <c:v>268</c:v>
                </c:pt>
                <c:pt idx="24">
                  <c:v>260</c:v>
                </c:pt>
                <c:pt idx="25">
                  <c:v>265</c:v>
                </c:pt>
                <c:pt idx="26">
                  <c:v>260</c:v>
                </c:pt>
                <c:pt idx="27">
                  <c:v>272</c:v>
                </c:pt>
                <c:pt idx="28">
                  <c:v>231</c:v>
                </c:pt>
                <c:pt idx="29">
                  <c:v>265</c:v>
                </c:pt>
                <c:pt idx="30">
                  <c:v>267</c:v>
                </c:pt>
                <c:pt idx="31">
                  <c:v>260</c:v>
                </c:pt>
                <c:pt idx="32">
                  <c:v>268</c:v>
                </c:pt>
                <c:pt idx="33">
                  <c:v>263</c:v>
                </c:pt>
                <c:pt idx="34">
                  <c:v>260</c:v>
                </c:pt>
                <c:pt idx="35">
                  <c:v>260</c:v>
                </c:pt>
                <c:pt idx="36">
                  <c:v>260</c:v>
                </c:pt>
                <c:pt idx="37">
                  <c:v>258</c:v>
                </c:pt>
                <c:pt idx="38">
                  <c:v>262</c:v>
                </c:pt>
                <c:pt idx="39">
                  <c:v>262</c:v>
                </c:pt>
                <c:pt idx="40">
                  <c:v>263</c:v>
                </c:pt>
                <c:pt idx="41">
                  <c:v>266</c:v>
                </c:pt>
                <c:pt idx="42">
                  <c:v>265</c:v>
                </c:pt>
                <c:pt idx="43">
                  <c:v>260</c:v>
                </c:pt>
                <c:pt idx="44">
                  <c:v>258</c:v>
                </c:pt>
                <c:pt idx="45">
                  <c:v>260</c:v>
                </c:pt>
                <c:pt idx="46">
                  <c:v>266</c:v>
                </c:pt>
                <c:pt idx="47">
                  <c:v>263</c:v>
                </c:pt>
                <c:pt idx="48">
                  <c:v>263</c:v>
                </c:pt>
                <c:pt idx="49">
                  <c:v>257</c:v>
                </c:pt>
                <c:pt idx="50">
                  <c:v>265</c:v>
                </c:pt>
                <c:pt idx="51">
                  <c:v>273</c:v>
                </c:pt>
                <c:pt idx="52">
                  <c:v>237</c:v>
                </c:pt>
                <c:pt idx="53">
                  <c:v>255</c:v>
                </c:pt>
                <c:pt idx="54">
                  <c:v>255</c:v>
                </c:pt>
                <c:pt idx="55">
                  <c:v>257</c:v>
                </c:pt>
                <c:pt idx="56">
                  <c:v>258</c:v>
                </c:pt>
                <c:pt idx="57">
                  <c:v>258</c:v>
                </c:pt>
                <c:pt idx="58">
                  <c:v>265</c:v>
                </c:pt>
                <c:pt idx="59">
                  <c:v>266</c:v>
                </c:pt>
                <c:pt idx="60">
                  <c:v>271</c:v>
                </c:pt>
                <c:pt idx="61">
                  <c:v>263</c:v>
                </c:pt>
                <c:pt idx="62">
                  <c:v>260</c:v>
                </c:pt>
                <c:pt idx="63">
                  <c:v>237</c:v>
                </c:pt>
                <c:pt idx="64">
                  <c:v>271</c:v>
                </c:pt>
                <c:pt idx="65">
                  <c:v>258</c:v>
                </c:pt>
                <c:pt idx="66">
                  <c:v>255</c:v>
                </c:pt>
                <c:pt idx="67">
                  <c:v>255</c:v>
                </c:pt>
                <c:pt idx="68">
                  <c:v>267</c:v>
                </c:pt>
                <c:pt idx="69">
                  <c:v>269</c:v>
                </c:pt>
                <c:pt idx="70">
                  <c:v>268</c:v>
                </c:pt>
                <c:pt idx="71">
                  <c:v>272</c:v>
                </c:pt>
                <c:pt idx="72">
                  <c:v>268</c:v>
                </c:pt>
                <c:pt idx="73">
                  <c:v>267</c:v>
                </c:pt>
                <c:pt idx="74">
                  <c:v>260</c:v>
                </c:pt>
                <c:pt idx="75">
                  <c:v>271</c:v>
                </c:pt>
                <c:pt idx="76">
                  <c:v>268</c:v>
                </c:pt>
                <c:pt idx="77">
                  <c:v>269</c:v>
                </c:pt>
                <c:pt idx="78">
                  <c:v>270</c:v>
                </c:pt>
                <c:pt idx="79">
                  <c:v>260</c:v>
                </c:pt>
                <c:pt idx="80">
                  <c:v>253</c:v>
                </c:pt>
                <c:pt idx="81">
                  <c:v>266</c:v>
                </c:pt>
                <c:pt idx="82">
                  <c:v>271</c:v>
                </c:pt>
                <c:pt idx="83">
                  <c:v>258</c:v>
                </c:pt>
                <c:pt idx="84">
                  <c:v>253</c:v>
                </c:pt>
                <c:pt idx="85">
                  <c:v>262</c:v>
                </c:pt>
                <c:pt idx="86">
                  <c:v>256</c:v>
                </c:pt>
                <c:pt idx="87">
                  <c:v>273</c:v>
                </c:pt>
                <c:pt idx="88">
                  <c:v>263</c:v>
                </c:pt>
                <c:pt idx="89">
                  <c:v>258</c:v>
                </c:pt>
                <c:pt idx="90">
                  <c:v>259</c:v>
                </c:pt>
                <c:pt idx="91">
                  <c:v>258</c:v>
                </c:pt>
                <c:pt idx="92">
                  <c:v>262</c:v>
                </c:pt>
                <c:pt idx="93">
                  <c:v>268</c:v>
                </c:pt>
                <c:pt idx="94">
                  <c:v>259</c:v>
                </c:pt>
                <c:pt idx="95">
                  <c:v>266</c:v>
                </c:pt>
                <c:pt idx="96">
                  <c:v>260</c:v>
                </c:pt>
                <c:pt idx="97">
                  <c:v>256</c:v>
                </c:pt>
                <c:pt idx="98">
                  <c:v>267</c:v>
                </c:pt>
                <c:pt idx="99">
                  <c:v>271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E0-4E70-B1DD-054F5AAAEF64}"/>
            </c:ext>
          </c:extLst>
        </c:ser>
        <c:ser>
          <c:idx val="1"/>
          <c:order val="1"/>
          <c:tx>
            <c:strRef>
              <c:f>seria_13_05!$DO$9</c:f>
              <c:strCache>
                <c:ptCount val="1"/>
                <c:pt idx="0">
                  <c:v>Angle Avg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seria_13_05!$DO$10:$DO$109</c:f>
              <c:numCache>
                <c:formatCode>General</c:formatCode>
                <c:ptCount val="100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-14</c:v>
                </c:pt>
                <c:pt idx="4">
                  <c:v>-14</c:v>
                </c:pt>
                <c:pt idx="5">
                  <c:v>-12</c:v>
                </c:pt>
                <c:pt idx="6">
                  <c:v>-14</c:v>
                </c:pt>
                <c:pt idx="7">
                  <c:v>0</c:v>
                </c:pt>
                <c:pt idx="8">
                  <c:v>267</c:v>
                </c:pt>
                <c:pt idx="9">
                  <c:v>257</c:v>
                </c:pt>
                <c:pt idx="10">
                  <c:v>265</c:v>
                </c:pt>
                <c:pt idx="11">
                  <c:v>260</c:v>
                </c:pt>
                <c:pt idx="12">
                  <c:v>259</c:v>
                </c:pt>
                <c:pt idx="13">
                  <c:v>270</c:v>
                </c:pt>
                <c:pt idx="14">
                  <c:v>260</c:v>
                </c:pt>
                <c:pt idx="15">
                  <c:v>263</c:v>
                </c:pt>
                <c:pt idx="16">
                  <c:v>276</c:v>
                </c:pt>
                <c:pt idx="17">
                  <c:v>228</c:v>
                </c:pt>
                <c:pt idx="18">
                  <c:v>260</c:v>
                </c:pt>
                <c:pt idx="19">
                  <c:v>261</c:v>
                </c:pt>
                <c:pt idx="20">
                  <c:v>264</c:v>
                </c:pt>
                <c:pt idx="21">
                  <c:v>265</c:v>
                </c:pt>
                <c:pt idx="22">
                  <c:v>266</c:v>
                </c:pt>
                <c:pt idx="23">
                  <c:v>261</c:v>
                </c:pt>
                <c:pt idx="24">
                  <c:v>269</c:v>
                </c:pt>
                <c:pt idx="25">
                  <c:v>264</c:v>
                </c:pt>
                <c:pt idx="26">
                  <c:v>266</c:v>
                </c:pt>
                <c:pt idx="27">
                  <c:v>261</c:v>
                </c:pt>
                <c:pt idx="28">
                  <c:v>255</c:v>
                </c:pt>
                <c:pt idx="29">
                  <c:v>259</c:v>
                </c:pt>
                <c:pt idx="30">
                  <c:v>265</c:v>
                </c:pt>
                <c:pt idx="31">
                  <c:v>268</c:v>
                </c:pt>
                <c:pt idx="32">
                  <c:v>260</c:v>
                </c:pt>
                <c:pt idx="33">
                  <c:v>265</c:v>
                </c:pt>
                <c:pt idx="34">
                  <c:v>258</c:v>
                </c:pt>
                <c:pt idx="35">
                  <c:v>276</c:v>
                </c:pt>
                <c:pt idx="36">
                  <c:v>230</c:v>
                </c:pt>
                <c:pt idx="37">
                  <c:v>263</c:v>
                </c:pt>
                <c:pt idx="38">
                  <c:v>267</c:v>
                </c:pt>
                <c:pt idx="39">
                  <c:v>259</c:v>
                </c:pt>
                <c:pt idx="40">
                  <c:v>268</c:v>
                </c:pt>
                <c:pt idx="41">
                  <c:v>263</c:v>
                </c:pt>
                <c:pt idx="42">
                  <c:v>260</c:v>
                </c:pt>
                <c:pt idx="43">
                  <c:v>260</c:v>
                </c:pt>
                <c:pt idx="44">
                  <c:v>260</c:v>
                </c:pt>
                <c:pt idx="45">
                  <c:v>257</c:v>
                </c:pt>
                <c:pt idx="46">
                  <c:v>262</c:v>
                </c:pt>
                <c:pt idx="47">
                  <c:v>262</c:v>
                </c:pt>
                <c:pt idx="48">
                  <c:v>262</c:v>
                </c:pt>
                <c:pt idx="49">
                  <c:v>264</c:v>
                </c:pt>
                <c:pt idx="50">
                  <c:v>265</c:v>
                </c:pt>
                <c:pt idx="51">
                  <c:v>262</c:v>
                </c:pt>
                <c:pt idx="52">
                  <c:v>254</c:v>
                </c:pt>
                <c:pt idx="53">
                  <c:v>258</c:v>
                </c:pt>
                <c:pt idx="54">
                  <c:v>264</c:v>
                </c:pt>
                <c:pt idx="55">
                  <c:v>262</c:v>
                </c:pt>
                <c:pt idx="56">
                  <c:v>263</c:v>
                </c:pt>
                <c:pt idx="57">
                  <c:v>256</c:v>
                </c:pt>
                <c:pt idx="58">
                  <c:v>263</c:v>
                </c:pt>
                <c:pt idx="59">
                  <c:v>277</c:v>
                </c:pt>
                <c:pt idx="60">
                  <c:v>239</c:v>
                </c:pt>
                <c:pt idx="61">
                  <c:v>256</c:v>
                </c:pt>
                <c:pt idx="62">
                  <c:v>255</c:v>
                </c:pt>
                <c:pt idx="63">
                  <c:v>254</c:v>
                </c:pt>
                <c:pt idx="64">
                  <c:v>259</c:v>
                </c:pt>
                <c:pt idx="65">
                  <c:v>257</c:v>
                </c:pt>
                <c:pt idx="66">
                  <c:v>263</c:v>
                </c:pt>
                <c:pt idx="67">
                  <c:v>263</c:v>
                </c:pt>
                <c:pt idx="68">
                  <c:v>271</c:v>
                </c:pt>
                <c:pt idx="69">
                  <c:v>264</c:v>
                </c:pt>
                <c:pt idx="70">
                  <c:v>264</c:v>
                </c:pt>
                <c:pt idx="71">
                  <c:v>237</c:v>
                </c:pt>
                <c:pt idx="72">
                  <c:v>272</c:v>
                </c:pt>
                <c:pt idx="73">
                  <c:v>259</c:v>
                </c:pt>
                <c:pt idx="74">
                  <c:v>255</c:v>
                </c:pt>
                <c:pt idx="75">
                  <c:v>255</c:v>
                </c:pt>
                <c:pt idx="76">
                  <c:v>266</c:v>
                </c:pt>
                <c:pt idx="77">
                  <c:v>269</c:v>
                </c:pt>
                <c:pt idx="78">
                  <c:v>267</c:v>
                </c:pt>
                <c:pt idx="79">
                  <c:v>270</c:v>
                </c:pt>
                <c:pt idx="80">
                  <c:v>266</c:v>
                </c:pt>
                <c:pt idx="81">
                  <c:v>267</c:v>
                </c:pt>
                <c:pt idx="82">
                  <c:v>260</c:v>
                </c:pt>
                <c:pt idx="83">
                  <c:v>269</c:v>
                </c:pt>
                <c:pt idx="84">
                  <c:v>265</c:v>
                </c:pt>
                <c:pt idx="85">
                  <c:v>267</c:v>
                </c:pt>
                <c:pt idx="86">
                  <c:v>269</c:v>
                </c:pt>
                <c:pt idx="87">
                  <c:v>262</c:v>
                </c:pt>
                <c:pt idx="88">
                  <c:v>252</c:v>
                </c:pt>
                <c:pt idx="89">
                  <c:v>264</c:v>
                </c:pt>
                <c:pt idx="90">
                  <c:v>271</c:v>
                </c:pt>
                <c:pt idx="91">
                  <c:v>258</c:v>
                </c:pt>
                <c:pt idx="92">
                  <c:v>253</c:v>
                </c:pt>
                <c:pt idx="93">
                  <c:v>263</c:v>
                </c:pt>
                <c:pt idx="94">
                  <c:v>254</c:v>
                </c:pt>
                <c:pt idx="95">
                  <c:v>273</c:v>
                </c:pt>
                <c:pt idx="96">
                  <c:v>263</c:v>
                </c:pt>
                <c:pt idx="97">
                  <c:v>257</c:v>
                </c:pt>
                <c:pt idx="98">
                  <c:v>260</c:v>
                </c:pt>
                <c:pt idx="99">
                  <c:v>259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E0-4E70-B1DD-054F5AAAEF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2943680"/>
        <c:axId val="912934560"/>
      </c:lineChart>
      <c:catAx>
        <c:axId val="912943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12934560"/>
        <c:crosses val="autoZero"/>
        <c:auto val="1"/>
        <c:lblAlgn val="ctr"/>
        <c:lblOffset val="100"/>
        <c:noMultiLvlLbl val="0"/>
      </c:catAx>
      <c:valAx>
        <c:axId val="91293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12943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Odbiornik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seria_13_05!$DQ$9</c:f>
              <c:strCache>
                <c:ptCount val="1"/>
                <c:pt idx="0">
                  <c:v>Input Angle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seria_13_05!$DQ$10:$DQ$75</c:f>
              <c:numCache>
                <c:formatCode>General</c:formatCode>
                <c:ptCount val="66"/>
                <c:pt idx="0">
                  <c:v>120</c:v>
                </c:pt>
                <c:pt idx="1">
                  <c:v>122</c:v>
                </c:pt>
                <c:pt idx="2">
                  <c:v>122</c:v>
                </c:pt>
                <c:pt idx="3">
                  <c:v>123</c:v>
                </c:pt>
                <c:pt idx="4">
                  <c:v>123</c:v>
                </c:pt>
                <c:pt idx="5">
                  <c:v>310</c:v>
                </c:pt>
                <c:pt idx="6">
                  <c:v>127</c:v>
                </c:pt>
                <c:pt idx="7">
                  <c:v>124</c:v>
                </c:pt>
                <c:pt idx="8">
                  <c:v>117</c:v>
                </c:pt>
                <c:pt idx="9">
                  <c:v>273</c:v>
                </c:pt>
                <c:pt idx="10">
                  <c:v>275</c:v>
                </c:pt>
                <c:pt idx="11">
                  <c:v>275</c:v>
                </c:pt>
                <c:pt idx="12">
                  <c:v>275</c:v>
                </c:pt>
                <c:pt idx="13">
                  <c:v>282</c:v>
                </c:pt>
                <c:pt idx="14">
                  <c:v>275</c:v>
                </c:pt>
                <c:pt idx="15">
                  <c:v>276</c:v>
                </c:pt>
                <c:pt idx="16">
                  <c:v>273</c:v>
                </c:pt>
                <c:pt idx="17">
                  <c:v>123</c:v>
                </c:pt>
                <c:pt idx="18">
                  <c:v>117</c:v>
                </c:pt>
                <c:pt idx="19">
                  <c:v>347</c:v>
                </c:pt>
                <c:pt idx="20">
                  <c:v>120</c:v>
                </c:pt>
                <c:pt idx="21">
                  <c:v>123</c:v>
                </c:pt>
                <c:pt idx="22">
                  <c:v>123</c:v>
                </c:pt>
                <c:pt idx="23">
                  <c:v>273</c:v>
                </c:pt>
                <c:pt idx="24">
                  <c:v>273</c:v>
                </c:pt>
                <c:pt idx="25">
                  <c:v>122</c:v>
                </c:pt>
                <c:pt idx="26">
                  <c:v>273</c:v>
                </c:pt>
                <c:pt idx="27">
                  <c:v>120</c:v>
                </c:pt>
                <c:pt idx="28">
                  <c:v>117</c:v>
                </c:pt>
                <c:pt idx="29">
                  <c:v>282</c:v>
                </c:pt>
                <c:pt idx="30">
                  <c:v>117</c:v>
                </c:pt>
                <c:pt idx="31">
                  <c:v>263</c:v>
                </c:pt>
                <c:pt idx="32">
                  <c:v>117</c:v>
                </c:pt>
                <c:pt idx="33">
                  <c:v>282</c:v>
                </c:pt>
                <c:pt idx="34">
                  <c:v>282</c:v>
                </c:pt>
                <c:pt idx="35">
                  <c:v>273</c:v>
                </c:pt>
                <c:pt idx="36">
                  <c:v>265</c:v>
                </c:pt>
                <c:pt idx="37">
                  <c:v>282</c:v>
                </c:pt>
                <c:pt idx="38">
                  <c:v>114</c:v>
                </c:pt>
                <c:pt idx="39">
                  <c:v>117</c:v>
                </c:pt>
                <c:pt idx="40">
                  <c:v>113</c:v>
                </c:pt>
                <c:pt idx="41">
                  <c:v>118</c:v>
                </c:pt>
                <c:pt idx="42">
                  <c:v>119</c:v>
                </c:pt>
                <c:pt idx="43">
                  <c:v>122</c:v>
                </c:pt>
                <c:pt idx="44">
                  <c:v>122</c:v>
                </c:pt>
                <c:pt idx="45">
                  <c:v>117</c:v>
                </c:pt>
                <c:pt idx="46">
                  <c:v>120</c:v>
                </c:pt>
                <c:pt idx="47">
                  <c:v>122</c:v>
                </c:pt>
                <c:pt idx="48">
                  <c:v>122</c:v>
                </c:pt>
                <c:pt idx="49">
                  <c:v>120</c:v>
                </c:pt>
                <c:pt idx="50">
                  <c:v>123</c:v>
                </c:pt>
                <c:pt idx="51">
                  <c:v>122</c:v>
                </c:pt>
                <c:pt idx="52">
                  <c:v>120</c:v>
                </c:pt>
                <c:pt idx="53">
                  <c:v>123</c:v>
                </c:pt>
                <c:pt idx="54">
                  <c:v>269</c:v>
                </c:pt>
                <c:pt idx="55">
                  <c:v>122</c:v>
                </c:pt>
                <c:pt idx="56">
                  <c:v>123</c:v>
                </c:pt>
                <c:pt idx="57">
                  <c:v>122</c:v>
                </c:pt>
                <c:pt idx="58">
                  <c:v>122</c:v>
                </c:pt>
                <c:pt idx="59">
                  <c:v>122</c:v>
                </c:pt>
                <c:pt idx="60">
                  <c:v>122</c:v>
                </c:pt>
                <c:pt idx="61">
                  <c:v>122</c:v>
                </c:pt>
                <c:pt idx="62">
                  <c:v>122</c:v>
                </c:pt>
                <c:pt idx="63">
                  <c:v>122</c:v>
                </c:pt>
                <c:pt idx="64">
                  <c:v>114</c:v>
                </c:pt>
                <c:pt idx="65">
                  <c:v>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48-4865-8948-78FEA1789119}"/>
            </c:ext>
          </c:extLst>
        </c:ser>
        <c:ser>
          <c:idx val="1"/>
          <c:order val="1"/>
          <c:tx>
            <c:strRef>
              <c:f>seria_13_05!$DR$9</c:f>
              <c:strCache>
                <c:ptCount val="1"/>
                <c:pt idx="0">
                  <c:v>Angle Avg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seria_13_05!$DR$10:$DR$75</c:f>
              <c:numCache>
                <c:formatCode>General</c:formatCode>
                <c:ptCount val="66"/>
                <c:pt idx="0">
                  <c:v>166</c:v>
                </c:pt>
                <c:pt idx="1">
                  <c:v>185</c:v>
                </c:pt>
                <c:pt idx="2">
                  <c:v>185</c:v>
                </c:pt>
                <c:pt idx="3">
                  <c:v>182</c:v>
                </c:pt>
                <c:pt idx="4">
                  <c:v>185</c:v>
                </c:pt>
                <c:pt idx="5">
                  <c:v>163</c:v>
                </c:pt>
                <c:pt idx="6">
                  <c:v>190</c:v>
                </c:pt>
                <c:pt idx="7">
                  <c:v>184</c:v>
                </c:pt>
                <c:pt idx="8">
                  <c:v>119</c:v>
                </c:pt>
                <c:pt idx="9">
                  <c:v>143</c:v>
                </c:pt>
                <c:pt idx="10">
                  <c:v>143</c:v>
                </c:pt>
                <c:pt idx="11">
                  <c:v>144</c:v>
                </c:pt>
                <c:pt idx="12">
                  <c:v>169</c:v>
                </c:pt>
                <c:pt idx="13">
                  <c:v>332</c:v>
                </c:pt>
                <c:pt idx="14">
                  <c:v>148</c:v>
                </c:pt>
                <c:pt idx="15">
                  <c:v>146</c:v>
                </c:pt>
                <c:pt idx="16">
                  <c:v>117</c:v>
                </c:pt>
                <c:pt idx="17">
                  <c:v>251</c:v>
                </c:pt>
                <c:pt idx="18">
                  <c:v>252</c:v>
                </c:pt>
                <c:pt idx="19">
                  <c:v>233</c:v>
                </c:pt>
                <c:pt idx="20">
                  <c:v>251</c:v>
                </c:pt>
                <c:pt idx="21">
                  <c:v>260</c:v>
                </c:pt>
                <c:pt idx="22">
                  <c:v>253</c:v>
                </c:pt>
                <c:pt idx="23">
                  <c:v>276</c:v>
                </c:pt>
                <c:pt idx="24">
                  <c:v>294</c:v>
                </c:pt>
                <c:pt idx="25">
                  <c:v>123</c:v>
                </c:pt>
                <c:pt idx="26">
                  <c:v>157</c:v>
                </c:pt>
                <c:pt idx="27">
                  <c:v>347</c:v>
                </c:pt>
                <c:pt idx="28">
                  <c:v>119</c:v>
                </c:pt>
                <c:pt idx="29">
                  <c:v>145</c:v>
                </c:pt>
                <c:pt idx="30">
                  <c:v>100</c:v>
                </c:pt>
                <c:pt idx="31">
                  <c:v>271</c:v>
                </c:pt>
                <c:pt idx="32">
                  <c:v>272</c:v>
                </c:pt>
                <c:pt idx="33">
                  <c:v>123</c:v>
                </c:pt>
                <c:pt idx="34">
                  <c:v>296</c:v>
                </c:pt>
                <c:pt idx="35">
                  <c:v>142</c:v>
                </c:pt>
                <c:pt idx="36">
                  <c:v>114</c:v>
                </c:pt>
                <c:pt idx="37">
                  <c:v>305</c:v>
                </c:pt>
                <c:pt idx="38">
                  <c:v>95</c:v>
                </c:pt>
                <c:pt idx="39">
                  <c:v>263</c:v>
                </c:pt>
                <c:pt idx="40">
                  <c:v>92</c:v>
                </c:pt>
                <c:pt idx="41">
                  <c:v>258</c:v>
                </c:pt>
                <c:pt idx="42">
                  <c:v>260</c:v>
                </c:pt>
                <c:pt idx="43">
                  <c:v>252</c:v>
                </c:pt>
                <c:pt idx="44">
                  <c:v>242</c:v>
                </c:pt>
                <c:pt idx="45">
                  <c:v>282</c:v>
                </c:pt>
                <c:pt idx="46">
                  <c:v>114</c:v>
                </c:pt>
                <c:pt idx="47">
                  <c:v>118</c:v>
                </c:pt>
                <c:pt idx="48">
                  <c:v>113</c:v>
                </c:pt>
                <c:pt idx="49">
                  <c:v>118</c:v>
                </c:pt>
                <c:pt idx="50">
                  <c:v>119</c:v>
                </c:pt>
                <c:pt idx="51">
                  <c:v>122</c:v>
                </c:pt>
                <c:pt idx="52">
                  <c:v>122</c:v>
                </c:pt>
                <c:pt idx="53">
                  <c:v>117</c:v>
                </c:pt>
                <c:pt idx="54">
                  <c:v>141</c:v>
                </c:pt>
                <c:pt idx="55">
                  <c:v>122</c:v>
                </c:pt>
                <c:pt idx="56">
                  <c:v>122</c:v>
                </c:pt>
                <c:pt idx="57">
                  <c:v>119</c:v>
                </c:pt>
                <c:pt idx="58">
                  <c:v>123</c:v>
                </c:pt>
                <c:pt idx="59">
                  <c:v>122</c:v>
                </c:pt>
                <c:pt idx="60">
                  <c:v>119</c:v>
                </c:pt>
                <c:pt idx="61">
                  <c:v>102</c:v>
                </c:pt>
                <c:pt idx="62">
                  <c:v>269</c:v>
                </c:pt>
                <c:pt idx="63">
                  <c:v>121</c:v>
                </c:pt>
                <c:pt idx="64">
                  <c:v>121</c:v>
                </c:pt>
                <c:pt idx="65">
                  <c:v>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48-4865-8948-78FEA17891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2931680"/>
        <c:axId val="912927840"/>
      </c:lineChart>
      <c:catAx>
        <c:axId val="912931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12927840"/>
        <c:crosses val="autoZero"/>
        <c:auto val="1"/>
        <c:lblAlgn val="ctr"/>
        <c:lblOffset val="100"/>
        <c:noMultiLvlLbl val="0"/>
      </c:catAx>
      <c:valAx>
        <c:axId val="91292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12931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Odbiornik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seria_13_05!$EB$9</c:f>
              <c:strCache>
                <c:ptCount val="1"/>
                <c:pt idx="0">
                  <c:v>Input Angle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seria_13_05!$EB$10:$EB$109</c:f>
              <c:numCache>
                <c:formatCode>General</c:formatCode>
                <c:ptCount val="100"/>
                <c:pt idx="0">
                  <c:v>54</c:v>
                </c:pt>
                <c:pt idx="1">
                  <c:v>56</c:v>
                </c:pt>
                <c:pt idx="2">
                  <c:v>54</c:v>
                </c:pt>
                <c:pt idx="3">
                  <c:v>43</c:v>
                </c:pt>
                <c:pt idx="4">
                  <c:v>56</c:v>
                </c:pt>
                <c:pt idx="5">
                  <c:v>56</c:v>
                </c:pt>
                <c:pt idx="6">
                  <c:v>47</c:v>
                </c:pt>
                <c:pt idx="7">
                  <c:v>47</c:v>
                </c:pt>
                <c:pt idx="8">
                  <c:v>58</c:v>
                </c:pt>
                <c:pt idx="9">
                  <c:v>61</c:v>
                </c:pt>
                <c:pt idx="10">
                  <c:v>61</c:v>
                </c:pt>
                <c:pt idx="11">
                  <c:v>53</c:v>
                </c:pt>
                <c:pt idx="12">
                  <c:v>51</c:v>
                </c:pt>
                <c:pt idx="13">
                  <c:v>54</c:v>
                </c:pt>
                <c:pt idx="14">
                  <c:v>56</c:v>
                </c:pt>
                <c:pt idx="15">
                  <c:v>56</c:v>
                </c:pt>
                <c:pt idx="16">
                  <c:v>54</c:v>
                </c:pt>
                <c:pt idx="17">
                  <c:v>56</c:v>
                </c:pt>
                <c:pt idx="18">
                  <c:v>54</c:v>
                </c:pt>
                <c:pt idx="19">
                  <c:v>47</c:v>
                </c:pt>
                <c:pt idx="20">
                  <c:v>54</c:v>
                </c:pt>
                <c:pt idx="21">
                  <c:v>45</c:v>
                </c:pt>
                <c:pt idx="22">
                  <c:v>40</c:v>
                </c:pt>
                <c:pt idx="23">
                  <c:v>38</c:v>
                </c:pt>
                <c:pt idx="24">
                  <c:v>45</c:v>
                </c:pt>
                <c:pt idx="25">
                  <c:v>47</c:v>
                </c:pt>
                <c:pt idx="26">
                  <c:v>46</c:v>
                </c:pt>
                <c:pt idx="27">
                  <c:v>47</c:v>
                </c:pt>
                <c:pt idx="28">
                  <c:v>34</c:v>
                </c:pt>
                <c:pt idx="29">
                  <c:v>40</c:v>
                </c:pt>
                <c:pt idx="30">
                  <c:v>54</c:v>
                </c:pt>
                <c:pt idx="31">
                  <c:v>54</c:v>
                </c:pt>
                <c:pt idx="32">
                  <c:v>47</c:v>
                </c:pt>
                <c:pt idx="33">
                  <c:v>51</c:v>
                </c:pt>
                <c:pt idx="34">
                  <c:v>46</c:v>
                </c:pt>
                <c:pt idx="35">
                  <c:v>40</c:v>
                </c:pt>
                <c:pt idx="36">
                  <c:v>46</c:v>
                </c:pt>
                <c:pt idx="37">
                  <c:v>48</c:v>
                </c:pt>
                <c:pt idx="38">
                  <c:v>46</c:v>
                </c:pt>
                <c:pt idx="39">
                  <c:v>40</c:v>
                </c:pt>
                <c:pt idx="40">
                  <c:v>53</c:v>
                </c:pt>
                <c:pt idx="41">
                  <c:v>41</c:v>
                </c:pt>
                <c:pt idx="42">
                  <c:v>53</c:v>
                </c:pt>
                <c:pt idx="43">
                  <c:v>49</c:v>
                </c:pt>
                <c:pt idx="44">
                  <c:v>49</c:v>
                </c:pt>
                <c:pt idx="45">
                  <c:v>46</c:v>
                </c:pt>
                <c:pt idx="46">
                  <c:v>49</c:v>
                </c:pt>
                <c:pt idx="47">
                  <c:v>46</c:v>
                </c:pt>
                <c:pt idx="48">
                  <c:v>40</c:v>
                </c:pt>
                <c:pt idx="49">
                  <c:v>49</c:v>
                </c:pt>
                <c:pt idx="50">
                  <c:v>49</c:v>
                </c:pt>
                <c:pt idx="51">
                  <c:v>42</c:v>
                </c:pt>
                <c:pt idx="52">
                  <c:v>37</c:v>
                </c:pt>
                <c:pt idx="53">
                  <c:v>37</c:v>
                </c:pt>
                <c:pt idx="54">
                  <c:v>42</c:v>
                </c:pt>
                <c:pt idx="55">
                  <c:v>46</c:v>
                </c:pt>
                <c:pt idx="56">
                  <c:v>38</c:v>
                </c:pt>
                <c:pt idx="57">
                  <c:v>31</c:v>
                </c:pt>
                <c:pt idx="58">
                  <c:v>37</c:v>
                </c:pt>
                <c:pt idx="59">
                  <c:v>38</c:v>
                </c:pt>
                <c:pt idx="60">
                  <c:v>33</c:v>
                </c:pt>
                <c:pt idx="61">
                  <c:v>33</c:v>
                </c:pt>
                <c:pt idx="62">
                  <c:v>32</c:v>
                </c:pt>
                <c:pt idx="63">
                  <c:v>33</c:v>
                </c:pt>
                <c:pt idx="64">
                  <c:v>42</c:v>
                </c:pt>
                <c:pt idx="65">
                  <c:v>32</c:v>
                </c:pt>
                <c:pt idx="66">
                  <c:v>46</c:v>
                </c:pt>
                <c:pt idx="67">
                  <c:v>46</c:v>
                </c:pt>
                <c:pt idx="68">
                  <c:v>35</c:v>
                </c:pt>
                <c:pt idx="69">
                  <c:v>30</c:v>
                </c:pt>
                <c:pt idx="70">
                  <c:v>40</c:v>
                </c:pt>
                <c:pt idx="71">
                  <c:v>33</c:v>
                </c:pt>
                <c:pt idx="72">
                  <c:v>31</c:v>
                </c:pt>
                <c:pt idx="73">
                  <c:v>33</c:v>
                </c:pt>
                <c:pt idx="74">
                  <c:v>38</c:v>
                </c:pt>
                <c:pt idx="75">
                  <c:v>42</c:v>
                </c:pt>
                <c:pt idx="76">
                  <c:v>40</c:v>
                </c:pt>
                <c:pt idx="77">
                  <c:v>24</c:v>
                </c:pt>
                <c:pt idx="78">
                  <c:v>40</c:v>
                </c:pt>
                <c:pt idx="79">
                  <c:v>46</c:v>
                </c:pt>
                <c:pt idx="80">
                  <c:v>46</c:v>
                </c:pt>
                <c:pt idx="81">
                  <c:v>40</c:v>
                </c:pt>
                <c:pt idx="82">
                  <c:v>49</c:v>
                </c:pt>
                <c:pt idx="83">
                  <c:v>53</c:v>
                </c:pt>
                <c:pt idx="84">
                  <c:v>46</c:v>
                </c:pt>
                <c:pt idx="85">
                  <c:v>46</c:v>
                </c:pt>
                <c:pt idx="86">
                  <c:v>46</c:v>
                </c:pt>
                <c:pt idx="87">
                  <c:v>46</c:v>
                </c:pt>
                <c:pt idx="88">
                  <c:v>46</c:v>
                </c:pt>
                <c:pt idx="89">
                  <c:v>46</c:v>
                </c:pt>
                <c:pt idx="90">
                  <c:v>53</c:v>
                </c:pt>
                <c:pt idx="91">
                  <c:v>53</c:v>
                </c:pt>
                <c:pt idx="92">
                  <c:v>58</c:v>
                </c:pt>
                <c:pt idx="93">
                  <c:v>59</c:v>
                </c:pt>
                <c:pt idx="94">
                  <c:v>59</c:v>
                </c:pt>
                <c:pt idx="95">
                  <c:v>239</c:v>
                </c:pt>
                <c:pt idx="96">
                  <c:v>59</c:v>
                </c:pt>
                <c:pt idx="97">
                  <c:v>58</c:v>
                </c:pt>
                <c:pt idx="98">
                  <c:v>61</c:v>
                </c:pt>
                <c:pt idx="99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A4-4762-805B-2987855C9EBC}"/>
            </c:ext>
          </c:extLst>
        </c:ser>
        <c:ser>
          <c:idx val="1"/>
          <c:order val="1"/>
          <c:tx>
            <c:strRef>
              <c:f>seria_13_05!$EC$9</c:f>
              <c:strCache>
                <c:ptCount val="1"/>
                <c:pt idx="0">
                  <c:v>Angle Avg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seria_13_05!$EC$10:$EC$109</c:f>
              <c:numCache>
                <c:formatCode>General</c:formatCode>
                <c:ptCount val="100"/>
                <c:pt idx="0">
                  <c:v>7</c:v>
                </c:pt>
                <c:pt idx="1">
                  <c:v>8</c:v>
                </c:pt>
                <c:pt idx="2">
                  <c:v>7</c:v>
                </c:pt>
                <c:pt idx="3">
                  <c:v>6</c:v>
                </c:pt>
                <c:pt idx="4">
                  <c:v>8</c:v>
                </c:pt>
                <c:pt idx="5">
                  <c:v>8</c:v>
                </c:pt>
                <c:pt idx="6">
                  <c:v>6</c:v>
                </c:pt>
                <c:pt idx="7">
                  <c:v>-1</c:v>
                </c:pt>
                <c:pt idx="8">
                  <c:v>54</c:v>
                </c:pt>
                <c:pt idx="9">
                  <c:v>57</c:v>
                </c:pt>
                <c:pt idx="10">
                  <c:v>56</c:v>
                </c:pt>
                <c:pt idx="11">
                  <c:v>42</c:v>
                </c:pt>
                <c:pt idx="12">
                  <c:v>55</c:v>
                </c:pt>
                <c:pt idx="13">
                  <c:v>57</c:v>
                </c:pt>
                <c:pt idx="14">
                  <c:v>48</c:v>
                </c:pt>
                <c:pt idx="15">
                  <c:v>46</c:v>
                </c:pt>
                <c:pt idx="16">
                  <c:v>57</c:v>
                </c:pt>
                <c:pt idx="17">
                  <c:v>60</c:v>
                </c:pt>
                <c:pt idx="18">
                  <c:v>61</c:v>
                </c:pt>
                <c:pt idx="19">
                  <c:v>52</c:v>
                </c:pt>
                <c:pt idx="20">
                  <c:v>51</c:v>
                </c:pt>
                <c:pt idx="21">
                  <c:v>52</c:v>
                </c:pt>
                <c:pt idx="22">
                  <c:v>53</c:v>
                </c:pt>
                <c:pt idx="23">
                  <c:v>53</c:v>
                </c:pt>
                <c:pt idx="24">
                  <c:v>52</c:v>
                </c:pt>
                <c:pt idx="25">
                  <c:v>55</c:v>
                </c:pt>
                <c:pt idx="26">
                  <c:v>53</c:v>
                </c:pt>
                <c:pt idx="27">
                  <c:v>46</c:v>
                </c:pt>
                <c:pt idx="28">
                  <c:v>52</c:v>
                </c:pt>
                <c:pt idx="29">
                  <c:v>45</c:v>
                </c:pt>
                <c:pt idx="30">
                  <c:v>42</c:v>
                </c:pt>
                <c:pt idx="31">
                  <c:v>39</c:v>
                </c:pt>
                <c:pt idx="32">
                  <c:v>45</c:v>
                </c:pt>
                <c:pt idx="33">
                  <c:v>47</c:v>
                </c:pt>
                <c:pt idx="34">
                  <c:v>45</c:v>
                </c:pt>
                <c:pt idx="35">
                  <c:v>47</c:v>
                </c:pt>
                <c:pt idx="36">
                  <c:v>34</c:v>
                </c:pt>
                <c:pt idx="37">
                  <c:v>39</c:v>
                </c:pt>
                <c:pt idx="38">
                  <c:v>52</c:v>
                </c:pt>
                <c:pt idx="39">
                  <c:v>53</c:v>
                </c:pt>
                <c:pt idx="40">
                  <c:v>47</c:v>
                </c:pt>
                <c:pt idx="41">
                  <c:v>50</c:v>
                </c:pt>
                <c:pt idx="42">
                  <c:v>47</c:v>
                </c:pt>
                <c:pt idx="43">
                  <c:v>40</c:v>
                </c:pt>
                <c:pt idx="44">
                  <c:v>46</c:v>
                </c:pt>
                <c:pt idx="45">
                  <c:v>48</c:v>
                </c:pt>
                <c:pt idx="46">
                  <c:v>47</c:v>
                </c:pt>
                <c:pt idx="47">
                  <c:v>39</c:v>
                </c:pt>
                <c:pt idx="48">
                  <c:v>52</c:v>
                </c:pt>
                <c:pt idx="49">
                  <c:v>40</c:v>
                </c:pt>
                <c:pt idx="50">
                  <c:v>53</c:v>
                </c:pt>
                <c:pt idx="51">
                  <c:v>48</c:v>
                </c:pt>
                <c:pt idx="52">
                  <c:v>47</c:v>
                </c:pt>
                <c:pt idx="53">
                  <c:v>44</c:v>
                </c:pt>
                <c:pt idx="54">
                  <c:v>48</c:v>
                </c:pt>
                <c:pt idx="55">
                  <c:v>46</c:v>
                </c:pt>
                <c:pt idx="56">
                  <c:v>38</c:v>
                </c:pt>
                <c:pt idx="57">
                  <c:v>46</c:v>
                </c:pt>
                <c:pt idx="58">
                  <c:v>48</c:v>
                </c:pt>
                <c:pt idx="59">
                  <c:v>42</c:v>
                </c:pt>
                <c:pt idx="60">
                  <c:v>36</c:v>
                </c:pt>
                <c:pt idx="61">
                  <c:v>35</c:v>
                </c:pt>
                <c:pt idx="62">
                  <c:v>40</c:v>
                </c:pt>
                <c:pt idx="63">
                  <c:v>45</c:v>
                </c:pt>
                <c:pt idx="64">
                  <c:v>39</c:v>
                </c:pt>
                <c:pt idx="65">
                  <c:v>30</c:v>
                </c:pt>
                <c:pt idx="66">
                  <c:v>38</c:v>
                </c:pt>
                <c:pt idx="67">
                  <c:v>39</c:v>
                </c:pt>
                <c:pt idx="68">
                  <c:v>33</c:v>
                </c:pt>
                <c:pt idx="69">
                  <c:v>32</c:v>
                </c:pt>
                <c:pt idx="70">
                  <c:v>33</c:v>
                </c:pt>
                <c:pt idx="71">
                  <c:v>31</c:v>
                </c:pt>
                <c:pt idx="72">
                  <c:v>41</c:v>
                </c:pt>
                <c:pt idx="73">
                  <c:v>30</c:v>
                </c:pt>
                <c:pt idx="74">
                  <c:v>44</c:v>
                </c:pt>
                <c:pt idx="75">
                  <c:v>47</c:v>
                </c:pt>
                <c:pt idx="76">
                  <c:v>36</c:v>
                </c:pt>
                <c:pt idx="77">
                  <c:v>27</c:v>
                </c:pt>
                <c:pt idx="78">
                  <c:v>41</c:v>
                </c:pt>
                <c:pt idx="79">
                  <c:v>35</c:v>
                </c:pt>
                <c:pt idx="80">
                  <c:v>32</c:v>
                </c:pt>
                <c:pt idx="81">
                  <c:v>33</c:v>
                </c:pt>
                <c:pt idx="82">
                  <c:v>39</c:v>
                </c:pt>
                <c:pt idx="83">
                  <c:v>43</c:v>
                </c:pt>
                <c:pt idx="84">
                  <c:v>43</c:v>
                </c:pt>
                <c:pt idx="85">
                  <c:v>24</c:v>
                </c:pt>
                <c:pt idx="86">
                  <c:v>40</c:v>
                </c:pt>
                <c:pt idx="87">
                  <c:v>46</c:v>
                </c:pt>
                <c:pt idx="88">
                  <c:v>46</c:v>
                </c:pt>
                <c:pt idx="89">
                  <c:v>39</c:v>
                </c:pt>
                <c:pt idx="90">
                  <c:v>49</c:v>
                </c:pt>
                <c:pt idx="91">
                  <c:v>54</c:v>
                </c:pt>
                <c:pt idx="92">
                  <c:v>47</c:v>
                </c:pt>
                <c:pt idx="93">
                  <c:v>47</c:v>
                </c:pt>
                <c:pt idx="94">
                  <c:v>47</c:v>
                </c:pt>
                <c:pt idx="95">
                  <c:v>73</c:v>
                </c:pt>
                <c:pt idx="96">
                  <c:v>47</c:v>
                </c:pt>
                <c:pt idx="97">
                  <c:v>46</c:v>
                </c:pt>
                <c:pt idx="98">
                  <c:v>54</c:v>
                </c:pt>
                <c:pt idx="99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A4-4762-805B-2987855C9E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9823359"/>
        <c:axId val="1159834879"/>
      </c:lineChart>
      <c:catAx>
        <c:axId val="11598233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59834879"/>
        <c:crosses val="autoZero"/>
        <c:auto val="1"/>
        <c:lblAlgn val="ctr"/>
        <c:lblOffset val="100"/>
        <c:noMultiLvlLbl val="0"/>
      </c:catAx>
      <c:valAx>
        <c:axId val="1159834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59823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Odbiornik</a:t>
            </a:r>
            <a:r>
              <a:rPr lang="pl-PL" baseline="0"/>
              <a:t> 2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seria_13_05!$EE$9</c:f>
              <c:strCache>
                <c:ptCount val="1"/>
                <c:pt idx="0">
                  <c:v>Input Angle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seria_13_05!$EE$10:$EE$109</c:f>
              <c:numCache>
                <c:formatCode>General</c:formatCode>
                <c:ptCount val="100"/>
                <c:pt idx="0">
                  <c:v>82</c:v>
                </c:pt>
                <c:pt idx="1">
                  <c:v>291</c:v>
                </c:pt>
                <c:pt idx="2">
                  <c:v>76</c:v>
                </c:pt>
                <c:pt idx="3">
                  <c:v>76</c:v>
                </c:pt>
                <c:pt idx="4">
                  <c:v>73</c:v>
                </c:pt>
                <c:pt idx="5">
                  <c:v>78</c:v>
                </c:pt>
                <c:pt idx="6">
                  <c:v>72</c:v>
                </c:pt>
                <c:pt idx="7">
                  <c:v>32</c:v>
                </c:pt>
                <c:pt idx="8">
                  <c:v>91</c:v>
                </c:pt>
                <c:pt idx="9">
                  <c:v>75</c:v>
                </c:pt>
                <c:pt idx="10">
                  <c:v>92</c:v>
                </c:pt>
                <c:pt idx="11">
                  <c:v>78</c:v>
                </c:pt>
                <c:pt idx="12">
                  <c:v>78</c:v>
                </c:pt>
                <c:pt idx="13">
                  <c:v>75</c:v>
                </c:pt>
                <c:pt idx="14">
                  <c:v>83</c:v>
                </c:pt>
                <c:pt idx="15">
                  <c:v>91</c:v>
                </c:pt>
                <c:pt idx="16">
                  <c:v>90</c:v>
                </c:pt>
                <c:pt idx="17">
                  <c:v>94</c:v>
                </c:pt>
                <c:pt idx="18">
                  <c:v>87</c:v>
                </c:pt>
                <c:pt idx="19">
                  <c:v>75</c:v>
                </c:pt>
                <c:pt idx="20">
                  <c:v>72</c:v>
                </c:pt>
                <c:pt idx="21">
                  <c:v>68</c:v>
                </c:pt>
                <c:pt idx="22">
                  <c:v>68</c:v>
                </c:pt>
                <c:pt idx="23">
                  <c:v>72</c:v>
                </c:pt>
                <c:pt idx="24">
                  <c:v>78</c:v>
                </c:pt>
                <c:pt idx="25">
                  <c:v>75</c:v>
                </c:pt>
                <c:pt idx="26">
                  <c:v>68</c:v>
                </c:pt>
                <c:pt idx="27">
                  <c:v>78</c:v>
                </c:pt>
                <c:pt idx="28">
                  <c:v>80</c:v>
                </c:pt>
                <c:pt idx="29">
                  <c:v>83</c:v>
                </c:pt>
                <c:pt idx="30">
                  <c:v>91</c:v>
                </c:pt>
                <c:pt idx="31">
                  <c:v>72</c:v>
                </c:pt>
                <c:pt idx="32">
                  <c:v>92</c:v>
                </c:pt>
                <c:pt idx="33">
                  <c:v>92</c:v>
                </c:pt>
                <c:pt idx="34">
                  <c:v>91</c:v>
                </c:pt>
                <c:pt idx="35">
                  <c:v>96</c:v>
                </c:pt>
                <c:pt idx="36">
                  <c:v>91</c:v>
                </c:pt>
                <c:pt idx="37">
                  <c:v>91</c:v>
                </c:pt>
                <c:pt idx="38">
                  <c:v>78</c:v>
                </c:pt>
                <c:pt idx="39">
                  <c:v>87</c:v>
                </c:pt>
                <c:pt idx="40">
                  <c:v>87</c:v>
                </c:pt>
                <c:pt idx="41">
                  <c:v>93</c:v>
                </c:pt>
                <c:pt idx="42">
                  <c:v>282</c:v>
                </c:pt>
                <c:pt idx="43">
                  <c:v>91</c:v>
                </c:pt>
                <c:pt idx="44">
                  <c:v>78</c:v>
                </c:pt>
                <c:pt idx="45">
                  <c:v>91</c:v>
                </c:pt>
                <c:pt idx="46">
                  <c:v>352</c:v>
                </c:pt>
                <c:pt idx="47">
                  <c:v>72</c:v>
                </c:pt>
                <c:pt idx="48">
                  <c:v>91</c:v>
                </c:pt>
                <c:pt idx="49">
                  <c:v>91</c:v>
                </c:pt>
                <c:pt idx="50">
                  <c:v>78</c:v>
                </c:pt>
                <c:pt idx="51">
                  <c:v>78</c:v>
                </c:pt>
                <c:pt idx="52">
                  <c:v>93</c:v>
                </c:pt>
                <c:pt idx="53">
                  <c:v>87</c:v>
                </c:pt>
                <c:pt idx="54">
                  <c:v>78</c:v>
                </c:pt>
                <c:pt idx="55">
                  <c:v>68</c:v>
                </c:pt>
                <c:pt idx="56">
                  <c:v>87</c:v>
                </c:pt>
                <c:pt idx="57">
                  <c:v>78</c:v>
                </c:pt>
                <c:pt idx="58">
                  <c:v>31</c:v>
                </c:pt>
                <c:pt idx="59">
                  <c:v>16</c:v>
                </c:pt>
                <c:pt idx="60">
                  <c:v>75</c:v>
                </c:pt>
                <c:pt idx="61">
                  <c:v>76</c:v>
                </c:pt>
                <c:pt idx="62">
                  <c:v>266</c:v>
                </c:pt>
                <c:pt idx="63">
                  <c:v>275</c:v>
                </c:pt>
                <c:pt idx="64">
                  <c:v>82</c:v>
                </c:pt>
                <c:pt idx="65">
                  <c:v>92</c:v>
                </c:pt>
                <c:pt idx="66">
                  <c:v>91</c:v>
                </c:pt>
                <c:pt idx="67">
                  <c:v>263</c:v>
                </c:pt>
                <c:pt idx="68">
                  <c:v>64</c:v>
                </c:pt>
                <c:pt idx="69">
                  <c:v>75</c:v>
                </c:pt>
                <c:pt idx="70">
                  <c:v>92</c:v>
                </c:pt>
                <c:pt idx="71">
                  <c:v>92</c:v>
                </c:pt>
                <c:pt idx="72">
                  <c:v>78</c:v>
                </c:pt>
                <c:pt idx="73">
                  <c:v>72</c:v>
                </c:pt>
                <c:pt idx="74">
                  <c:v>85</c:v>
                </c:pt>
                <c:pt idx="75">
                  <c:v>90</c:v>
                </c:pt>
                <c:pt idx="76">
                  <c:v>91</c:v>
                </c:pt>
                <c:pt idx="77">
                  <c:v>78</c:v>
                </c:pt>
                <c:pt idx="78">
                  <c:v>75</c:v>
                </c:pt>
                <c:pt idx="79">
                  <c:v>93</c:v>
                </c:pt>
                <c:pt idx="80">
                  <c:v>93</c:v>
                </c:pt>
                <c:pt idx="81">
                  <c:v>85</c:v>
                </c:pt>
                <c:pt idx="82">
                  <c:v>91</c:v>
                </c:pt>
                <c:pt idx="83">
                  <c:v>83</c:v>
                </c:pt>
                <c:pt idx="84">
                  <c:v>92</c:v>
                </c:pt>
                <c:pt idx="85">
                  <c:v>96</c:v>
                </c:pt>
                <c:pt idx="86">
                  <c:v>92</c:v>
                </c:pt>
                <c:pt idx="87">
                  <c:v>91</c:v>
                </c:pt>
                <c:pt idx="88">
                  <c:v>91</c:v>
                </c:pt>
                <c:pt idx="89">
                  <c:v>75</c:v>
                </c:pt>
                <c:pt idx="90">
                  <c:v>85</c:v>
                </c:pt>
                <c:pt idx="91">
                  <c:v>289</c:v>
                </c:pt>
                <c:pt idx="92">
                  <c:v>73</c:v>
                </c:pt>
                <c:pt idx="93">
                  <c:v>75</c:v>
                </c:pt>
                <c:pt idx="94">
                  <c:v>85</c:v>
                </c:pt>
                <c:pt idx="95">
                  <c:v>72</c:v>
                </c:pt>
                <c:pt idx="96">
                  <c:v>75</c:v>
                </c:pt>
                <c:pt idx="97">
                  <c:v>85</c:v>
                </c:pt>
                <c:pt idx="98">
                  <c:v>88</c:v>
                </c:pt>
                <c:pt idx="99">
                  <c:v>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9C-4C92-861A-B73A9F325939}"/>
            </c:ext>
          </c:extLst>
        </c:ser>
        <c:ser>
          <c:idx val="1"/>
          <c:order val="1"/>
          <c:tx>
            <c:strRef>
              <c:f>seria_13_05!$EF$9</c:f>
              <c:strCache>
                <c:ptCount val="1"/>
                <c:pt idx="0">
                  <c:v>Angle Avg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seria_13_05!$EF$10:$EF$109</c:f>
              <c:numCache>
                <c:formatCode>General</c:formatCode>
                <c:ptCount val="100"/>
                <c:pt idx="0">
                  <c:v>11</c:v>
                </c:pt>
                <c:pt idx="1">
                  <c:v>-9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11</c:v>
                </c:pt>
                <c:pt idx="6">
                  <c:v>10</c:v>
                </c:pt>
                <c:pt idx="7">
                  <c:v>-7</c:v>
                </c:pt>
                <c:pt idx="8">
                  <c:v>104</c:v>
                </c:pt>
                <c:pt idx="9">
                  <c:v>290</c:v>
                </c:pt>
                <c:pt idx="10">
                  <c:v>78</c:v>
                </c:pt>
                <c:pt idx="11">
                  <c:v>76</c:v>
                </c:pt>
                <c:pt idx="12">
                  <c:v>73</c:v>
                </c:pt>
                <c:pt idx="13">
                  <c:v>78</c:v>
                </c:pt>
                <c:pt idx="14">
                  <c:v>79</c:v>
                </c:pt>
                <c:pt idx="15">
                  <c:v>32</c:v>
                </c:pt>
                <c:pt idx="16">
                  <c:v>93</c:v>
                </c:pt>
                <c:pt idx="17">
                  <c:v>75</c:v>
                </c:pt>
                <c:pt idx="18">
                  <c:v>93</c:v>
                </c:pt>
                <c:pt idx="19">
                  <c:v>77</c:v>
                </c:pt>
                <c:pt idx="20">
                  <c:v>77</c:v>
                </c:pt>
                <c:pt idx="21">
                  <c:v>72</c:v>
                </c:pt>
                <c:pt idx="22">
                  <c:v>79</c:v>
                </c:pt>
                <c:pt idx="23">
                  <c:v>88</c:v>
                </c:pt>
                <c:pt idx="24">
                  <c:v>87</c:v>
                </c:pt>
                <c:pt idx="25">
                  <c:v>92</c:v>
                </c:pt>
                <c:pt idx="26">
                  <c:v>86</c:v>
                </c:pt>
                <c:pt idx="27">
                  <c:v>75</c:v>
                </c:pt>
                <c:pt idx="28">
                  <c:v>73</c:v>
                </c:pt>
                <c:pt idx="29">
                  <c:v>70</c:v>
                </c:pt>
                <c:pt idx="30">
                  <c:v>70</c:v>
                </c:pt>
                <c:pt idx="31">
                  <c:v>71</c:v>
                </c:pt>
                <c:pt idx="32">
                  <c:v>80</c:v>
                </c:pt>
                <c:pt idx="33">
                  <c:v>78</c:v>
                </c:pt>
                <c:pt idx="34">
                  <c:v>69</c:v>
                </c:pt>
                <c:pt idx="35">
                  <c:v>80</c:v>
                </c:pt>
                <c:pt idx="36">
                  <c:v>81</c:v>
                </c:pt>
                <c:pt idx="37">
                  <c:v>83</c:v>
                </c:pt>
                <c:pt idx="38">
                  <c:v>91</c:v>
                </c:pt>
                <c:pt idx="39">
                  <c:v>71</c:v>
                </c:pt>
                <c:pt idx="40">
                  <c:v>91</c:v>
                </c:pt>
                <c:pt idx="41">
                  <c:v>92</c:v>
                </c:pt>
                <c:pt idx="42">
                  <c:v>66</c:v>
                </c:pt>
                <c:pt idx="43">
                  <c:v>96</c:v>
                </c:pt>
                <c:pt idx="44">
                  <c:v>89</c:v>
                </c:pt>
                <c:pt idx="45">
                  <c:v>92</c:v>
                </c:pt>
                <c:pt idx="46">
                  <c:v>64</c:v>
                </c:pt>
                <c:pt idx="47">
                  <c:v>84</c:v>
                </c:pt>
                <c:pt idx="48">
                  <c:v>86</c:v>
                </c:pt>
                <c:pt idx="49">
                  <c:v>117</c:v>
                </c:pt>
                <c:pt idx="50">
                  <c:v>280</c:v>
                </c:pt>
                <c:pt idx="51">
                  <c:v>91</c:v>
                </c:pt>
                <c:pt idx="52">
                  <c:v>78</c:v>
                </c:pt>
                <c:pt idx="53">
                  <c:v>104</c:v>
                </c:pt>
                <c:pt idx="54">
                  <c:v>352</c:v>
                </c:pt>
                <c:pt idx="55">
                  <c:v>68</c:v>
                </c:pt>
                <c:pt idx="56">
                  <c:v>90</c:v>
                </c:pt>
                <c:pt idx="57">
                  <c:v>91</c:v>
                </c:pt>
                <c:pt idx="58">
                  <c:v>71</c:v>
                </c:pt>
                <c:pt idx="59">
                  <c:v>67</c:v>
                </c:pt>
                <c:pt idx="60">
                  <c:v>91</c:v>
                </c:pt>
                <c:pt idx="61">
                  <c:v>86</c:v>
                </c:pt>
                <c:pt idx="62">
                  <c:v>54</c:v>
                </c:pt>
                <c:pt idx="63">
                  <c:v>43</c:v>
                </c:pt>
                <c:pt idx="64">
                  <c:v>87</c:v>
                </c:pt>
                <c:pt idx="65">
                  <c:v>86</c:v>
                </c:pt>
                <c:pt idx="66">
                  <c:v>41</c:v>
                </c:pt>
                <c:pt idx="67">
                  <c:v>42</c:v>
                </c:pt>
                <c:pt idx="68">
                  <c:v>124</c:v>
                </c:pt>
                <c:pt idx="69">
                  <c:v>151</c:v>
                </c:pt>
                <c:pt idx="70">
                  <c:v>342</c:v>
                </c:pt>
                <c:pt idx="71">
                  <c:v>327</c:v>
                </c:pt>
                <c:pt idx="72">
                  <c:v>131</c:v>
                </c:pt>
                <c:pt idx="73">
                  <c:v>140</c:v>
                </c:pt>
                <c:pt idx="74">
                  <c:v>117</c:v>
                </c:pt>
                <c:pt idx="75">
                  <c:v>266</c:v>
                </c:pt>
                <c:pt idx="76">
                  <c:v>66</c:v>
                </c:pt>
                <c:pt idx="77">
                  <c:v>73</c:v>
                </c:pt>
                <c:pt idx="78">
                  <c:v>89</c:v>
                </c:pt>
                <c:pt idx="79">
                  <c:v>94</c:v>
                </c:pt>
                <c:pt idx="80">
                  <c:v>81</c:v>
                </c:pt>
                <c:pt idx="81">
                  <c:v>72</c:v>
                </c:pt>
                <c:pt idx="82">
                  <c:v>85</c:v>
                </c:pt>
                <c:pt idx="83">
                  <c:v>88</c:v>
                </c:pt>
                <c:pt idx="84">
                  <c:v>93</c:v>
                </c:pt>
                <c:pt idx="85">
                  <c:v>81</c:v>
                </c:pt>
                <c:pt idx="86">
                  <c:v>74</c:v>
                </c:pt>
                <c:pt idx="87">
                  <c:v>92</c:v>
                </c:pt>
                <c:pt idx="88">
                  <c:v>93</c:v>
                </c:pt>
                <c:pt idx="89">
                  <c:v>82</c:v>
                </c:pt>
                <c:pt idx="90">
                  <c:v>91</c:v>
                </c:pt>
                <c:pt idx="91">
                  <c:v>59</c:v>
                </c:pt>
                <c:pt idx="92">
                  <c:v>88</c:v>
                </c:pt>
                <c:pt idx="93">
                  <c:v>93</c:v>
                </c:pt>
                <c:pt idx="94">
                  <c:v>91</c:v>
                </c:pt>
                <c:pt idx="95">
                  <c:v>88</c:v>
                </c:pt>
                <c:pt idx="96">
                  <c:v>91</c:v>
                </c:pt>
                <c:pt idx="97">
                  <c:v>75</c:v>
                </c:pt>
                <c:pt idx="98">
                  <c:v>107</c:v>
                </c:pt>
                <c:pt idx="99">
                  <c:v>291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9C-4C92-861A-B73A9F3259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2936480"/>
        <c:axId val="912939840"/>
      </c:lineChart>
      <c:catAx>
        <c:axId val="9129364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12939840"/>
        <c:crosses val="autoZero"/>
        <c:auto val="1"/>
        <c:lblAlgn val="ctr"/>
        <c:lblOffset val="100"/>
        <c:noMultiLvlLbl val="0"/>
      </c:catAx>
      <c:valAx>
        <c:axId val="91293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12936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Odbiornik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seria_13_05!$ER$10</c:f>
              <c:strCache>
                <c:ptCount val="1"/>
                <c:pt idx="0">
                  <c:v>Input Angle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seria_13_05!$ER$11:$ER$110</c:f>
              <c:numCache>
                <c:formatCode>General</c:formatCode>
                <c:ptCount val="100"/>
                <c:pt idx="0">
                  <c:v>345</c:v>
                </c:pt>
                <c:pt idx="1">
                  <c:v>352</c:v>
                </c:pt>
                <c:pt idx="2">
                  <c:v>341</c:v>
                </c:pt>
                <c:pt idx="3">
                  <c:v>341</c:v>
                </c:pt>
                <c:pt idx="4">
                  <c:v>346</c:v>
                </c:pt>
                <c:pt idx="5">
                  <c:v>344</c:v>
                </c:pt>
                <c:pt idx="6">
                  <c:v>346</c:v>
                </c:pt>
                <c:pt idx="7">
                  <c:v>341</c:v>
                </c:pt>
                <c:pt idx="8">
                  <c:v>344</c:v>
                </c:pt>
                <c:pt idx="9">
                  <c:v>341</c:v>
                </c:pt>
                <c:pt idx="10">
                  <c:v>341</c:v>
                </c:pt>
                <c:pt idx="11">
                  <c:v>356</c:v>
                </c:pt>
                <c:pt idx="12">
                  <c:v>345</c:v>
                </c:pt>
                <c:pt idx="13">
                  <c:v>339</c:v>
                </c:pt>
                <c:pt idx="14">
                  <c:v>341</c:v>
                </c:pt>
                <c:pt idx="15">
                  <c:v>341</c:v>
                </c:pt>
                <c:pt idx="16">
                  <c:v>347</c:v>
                </c:pt>
                <c:pt idx="17">
                  <c:v>340</c:v>
                </c:pt>
                <c:pt idx="18">
                  <c:v>313</c:v>
                </c:pt>
                <c:pt idx="19">
                  <c:v>344</c:v>
                </c:pt>
                <c:pt idx="20">
                  <c:v>350</c:v>
                </c:pt>
                <c:pt idx="21">
                  <c:v>348</c:v>
                </c:pt>
                <c:pt idx="22">
                  <c:v>337</c:v>
                </c:pt>
                <c:pt idx="23">
                  <c:v>345</c:v>
                </c:pt>
                <c:pt idx="24">
                  <c:v>347</c:v>
                </c:pt>
                <c:pt idx="25">
                  <c:v>344</c:v>
                </c:pt>
                <c:pt idx="26">
                  <c:v>341</c:v>
                </c:pt>
                <c:pt idx="27">
                  <c:v>341</c:v>
                </c:pt>
                <c:pt idx="28">
                  <c:v>344</c:v>
                </c:pt>
                <c:pt idx="29">
                  <c:v>344</c:v>
                </c:pt>
                <c:pt idx="30">
                  <c:v>340</c:v>
                </c:pt>
                <c:pt idx="31">
                  <c:v>344</c:v>
                </c:pt>
                <c:pt idx="32">
                  <c:v>339</c:v>
                </c:pt>
                <c:pt idx="33">
                  <c:v>341</c:v>
                </c:pt>
                <c:pt idx="34">
                  <c:v>344</c:v>
                </c:pt>
                <c:pt idx="35">
                  <c:v>341</c:v>
                </c:pt>
                <c:pt idx="36">
                  <c:v>344</c:v>
                </c:pt>
                <c:pt idx="37">
                  <c:v>344</c:v>
                </c:pt>
                <c:pt idx="38">
                  <c:v>341</c:v>
                </c:pt>
                <c:pt idx="39">
                  <c:v>347</c:v>
                </c:pt>
                <c:pt idx="40">
                  <c:v>344</c:v>
                </c:pt>
                <c:pt idx="41">
                  <c:v>346</c:v>
                </c:pt>
                <c:pt idx="42">
                  <c:v>347</c:v>
                </c:pt>
                <c:pt idx="43">
                  <c:v>344</c:v>
                </c:pt>
                <c:pt idx="44">
                  <c:v>345</c:v>
                </c:pt>
                <c:pt idx="45">
                  <c:v>341</c:v>
                </c:pt>
                <c:pt idx="46">
                  <c:v>344</c:v>
                </c:pt>
                <c:pt idx="47">
                  <c:v>344</c:v>
                </c:pt>
                <c:pt idx="48">
                  <c:v>343</c:v>
                </c:pt>
                <c:pt idx="49">
                  <c:v>344</c:v>
                </c:pt>
                <c:pt idx="50">
                  <c:v>344</c:v>
                </c:pt>
                <c:pt idx="51">
                  <c:v>341</c:v>
                </c:pt>
                <c:pt idx="52">
                  <c:v>348</c:v>
                </c:pt>
                <c:pt idx="53">
                  <c:v>346</c:v>
                </c:pt>
                <c:pt idx="54">
                  <c:v>344</c:v>
                </c:pt>
                <c:pt idx="55">
                  <c:v>346</c:v>
                </c:pt>
                <c:pt idx="56">
                  <c:v>344</c:v>
                </c:pt>
                <c:pt idx="57">
                  <c:v>341</c:v>
                </c:pt>
                <c:pt idx="58">
                  <c:v>344</c:v>
                </c:pt>
                <c:pt idx="59">
                  <c:v>346</c:v>
                </c:pt>
                <c:pt idx="60">
                  <c:v>344</c:v>
                </c:pt>
                <c:pt idx="61">
                  <c:v>344</c:v>
                </c:pt>
                <c:pt idx="62">
                  <c:v>347</c:v>
                </c:pt>
                <c:pt idx="63">
                  <c:v>341</c:v>
                </c:pt>
                <c:pt idx="64">
                  <c:v>344</c:v>
                </c:pt>
                <c:pt idx="65">
                  <c:v>346</c:v>
                </c:pt>
                <c:pt idx="66">
                  <c:v>346</c:v>
                </c:pt>
                <c:pt idx="67">
                  <c:v>341</c:v>
                </c:pt>
                <c:pt idx="68">
                  <c:v>347</c:v>
                </c:pt>
                <c:pt idx="69">
                  <c:v>346</c:v>
                </c:pt>
                <c:pt idx="70">
                  <c:v>347</c:v>
                </c:pt>
                <c:pt idx="71">
                  <c:v>352</c:v>
                </c:pt>
                <c:pt idx="72">
                  <c:v>346</c:v>
                </c:pt>
                <c:pt idx="73">
                  <c:v>341</c:v>
                </c:pt>
                <c:pt idx="74">
                  <c:v>339</c:v>
                </c:pt>
                <c:pt idx="75">
                  <c:v>336</c:v>
                </c:pt>
                <c:pt idx="76">
                  <c:v>350</c:v>
                </c:pt>
                <c:pt idx="77">
                  <c:v>344</c:v>
                </c:pt>
                <c:pt idx="78">
                  <c:v>348</c:v>
                </c:pt>
                <c:pt idx="79">
                  <c:v>341</c:v>
                </c:pt>
                <c:pt idx="80">
                  <c:v>346</c:v>
                </c:pt>
                <c:pt idx="81">
                  <c:v>342</c:v>
                </c:pt>
                <c:pt idx="82">
                  <c:v>345</c:v>
                </c:pt>
                <c:pt idx="83">
                  <c:v>344</c:v>
                </c:pt>
                <c:pt idx="84">
                  <c:v>341</c:v>
                </c:pt>
                <c:pt idx="85">
                  <c:v>341</c:v>
                </c:pt>
                <c:pt idx="86">
                  <c:v>341</c:v>
                </c:pt>
                <c:pt idx="87">
                  <c:v>350</c:v>
                </c:pt>
                <c:pt idx="88">
                  <c:v>344</c:v>
                </c:pt>
                <c:pt idx="89">
                  <c:v>345</c:v>
                </c:pt>
                <c:pt idx="90">
                  <c:v>344</c:v>
                </c:pt>
                <c:pt idx="91">
                  <c:v>341</c:v>
                </c:pt>
                <c:pt idx="92">
                  <c:v>350</c:v>
                </c:pt>
                <c:pt idx="93">
                  <c:v>347</c:v>
                </c:pt>
                <c:pt idx="94">
                  <c:v>346</c:v>
                </c:pt>
                <c:pt idx="95">
                  <c:v>349</c:v>
                </c:pt>
                <c:pt idx="96">
                  <c:v>336</c:v>
                </c:pt>
                <c:pt idx="97">
                  <c:v>349</c:v>
                </c:pt>
                <c:pt idx="98">
                  <c:v>346</c:v>
                </c:pt>
                <c:pt idx="99">
                  <c:v>346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EE-4982-A14A-CC4370F0359F}"/>
            </c:ext>
          </c:extLst>
        </c:ser>
        <c:ser>
          <c:idx val="1"/>
          <c:order val="1"/>
          <c:tx>
            <c:strRef>
              <c:f>seria_13_05!$ES$10</c:f>
              <c:strCache>
                <c:ptCount val="1"/>
                <c:pt idx="0">
                  <c:v>Angle Avg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seria_13_05!$ES$11:$ES$110</c:f>
              <c:numCache>
                <c:formatCode>General</c:formatCode>
                <c:ptCount val="100"/>
                <c:pt idx="0">
                  <c:v>-2</c:v>
                </c:pt>
                <c:pt idx="1">
                  <c:v>-1</c:v>
                </c:pt>
                <c:pt idx="2">
                  <c:v>-2</c:v>
                </c:pt>
                <c:pt idx="3">
                  <c:v>-2</c:v>
                </c:pt>
                <c:pt idx="4">
                  <c:v>-2</c:v>
                </c:pt>
                <c:pt idx="5">
                  <c:v>-2</c:v>
                </c:pt>
                <c:pt idx="6">
                  <c:v>-2</c:v>
                </c:pt>
                <c:pt idx="7">
                  <c:v>0</c:v>
                </c:pt>
                <c:pt idx="8">
                  <c:v>343</c:v>
                </c:pt>
                <c:pt idx="9">
                  <c:v>352</c:v>
                </c:pt>
                <c:pt idx="10">
                  <c:v>341</c:v>
                </c:pt>
                <c:pt idx="11">
                  <c:v>342</c:v>
                </c:pt>
                <c:pt idx="12">
                  <c:v>346</c:v>
                </c:pt>
                <c:pt idx="13">
                  <c:v>343</c:v>
                </c:pt>
                <c:pt idx="14">
                  <c:v>346</c:v>
                </c:pt>
                <c:pt idx="15">
                  <c:v>340</c:v>
                </c:pt>
                <c:pt idx="16">
                  <c:v>344</c:v>
                </c:pt>
                <c:pt idx="17">
                  <c:v>340</c:v>
                </c:pt>
                <c:pt idx="18">
                  <c:v>334</c:v>
                </c:pt>
                <c:pt idx="19">
                  <c:v>355</c:v>
                </c:pt>
                <c:pt idx="20">
                  <c:v>346</c:v>
                </c:pt>
                <c:pt idx="21">
                  <c:v>340</c:v>
                </c:pt>
                <c:pt idx="22">
                  <c:v>340</c:v>
                </c:pt>
                <c:pt idx="23">
                  <c:v>340</c:v>
                </c:pt>
                <c:pt idx="24">
                  <c:v>348</c:v>
                </c:pt>
                <c:pt idx="25">
                  <c:v>344</c:v>
                </c:pt>
                <c:pt idx="26">
                  <c:v>312</c:v>
                </c:pt>
                <c:pt idx="27">
                  <c:v>342</c:v>
                </c:pt>
                <c:pt idx="28">
                  <c:v>349</c:v>
                </c:pt>
                <c:pt idx="29">
                  <c:v>349</c:v>
                </c:pt>
                <c:pt idx="30">
                  <c:v>336</c:v>
                </c:pt>
                <c:pt idx="31">
                  <c:v>344</c:v>
                </c:pt>
                <c:pt idx="32">
                  <c:v>346</c:v>
                </c:pt>
                <c:pt idx="33">
                  <c:v>344</c:v>
                </c:pt>
                <c:pt idx="34">
                  <c:v>341</c:v>
                </c:pt>
                <c:pt idx="35">
                  <c:v>340</c:v>
                </c:pt>
                <c:pt idx="36">
                  <c:v>344</c:v>
                </c:pt>
                <c:pt idx="37">
                  <c:v>344</c:v>
                </c:pt>
                <c:pt idx="38">
                  <c:v>339</c:v>
                </c:pt>
                <c:pt idx="39">
                  <c:v>345</c:v>
                </c:pt>
                <c:pt idx="40">
                  <c:v>339</c:v>
                </c:pt>
                <c:pt idx="41">
                  <c:v>341</c:v>
                </c:pt>
                <c:pt idx="42">
                  <c:v>344</c:v>
                </c:pt>
                <c:pt idx="43">
                  <c:v>341</c:v>
                </c:pt>
                <c:pt idx="44">
                  <c:v>344</c:v>
                </c:pt>
                <c:pt idx="45">
                  <c:v>344</c:v>
                </c:pt>
                <c:pt idx="46">
                  <c:v>340</c:v>
                </c:pt>
                <c:pt idx="47">
                  <c:v>347</c:v>
                </c:pt>
                <c:pt idx="48">
                  <c:v>343</c:v>
                </c:pt>
                <c:pt idx="49">
                  <c:v>345</c:v>
                </c:pt>
                <c:pt idx="50">
                  <c:v>347</c:v>
                </c:pt>
                <c:pt idx="51">
                  <c:v>343</c:v>
                </c:pt>
                <c:pt idx="52">
                  <c:v>346</c:v>
                </c:pt>
                <c:pt idx="53">
                  <c:v>341</c:v>
                </c:pt>
                <c:pt idx="54">
                  <c:v>344</c:v>
                </c:pt>
                <c:pt idx="55">
                  <c:v>344</c:v>
                </c:pt>
                <c:pt idx="56">
                  <c:v>343</c:v>
                </c:pt>
                <c:pt idx="57">
                  <c:v>343</c:v>
                </c:pt>
                <c:pt idx="58">
                  <c:v>344</c:v>
                </c:pt>
                <c:pt idx="59">
                  <c:v>340</c:v>
                </c:pt>
                <c:pt idx="60">
                  <c:v>347</c:v>
                </c:pt>
                <c:pt idx="61">
                  <c:v>346</c:v>
                </c:pt>
                <c:pt idx="62">
                  <c:v>344</c:v>
                </c:pt>
                <c:pt idx="63">
                  <c:v>345</c:v>
                </c:pt>
                <c:pt idx="64">
                  <c:v>344</c:v>
                </c:pt>
                <c:pt idx="65">
                  <c:v>341</c:v>
                </c:pt>
                <c:pt idx="66">
                  <c:v>344</c:v>
                </c:pt>
                <c:pt idx="67">
                  <c:v>345</c:v>
                </c:pt>
                <c:pt idx="68">
                  <c:v>344</c:v>
                </c:pt>
                <c:pt idx="69">
                  <c:v>343</c:v>
                </c:pt>
                <c:pt idx="70">
                  <c:v>347</c:v>
                </c:pt>
                <c:pt idx="71">
                  <c:v>342</c:v>
                </c:pt>
                <c:pt idx="72">
                  <c:v>344</c:v>
                </c:pt>
                <c:pt idx="73">
                  <c:v>345</c:v>
                </c:pt>
                <c:pt idx="74">
                  <c:v>345</c:v>
                </c:pt>
                <c:pt idx="75">
                  <c:v>339</c:v>
                </c:pt>
                <c:pt idx="76">
                  <c:v>347</c:v>
                </c:pt>
                <c:pt idx="77">
                  <c:v>345</c:v>
                </c:pt>
                <c:pt idx="78">
                  <c:v>346</c:v>
                </c:pt>
                <c:pt idx="79">
                  <c:v>351</c:v>
                </c:pt>
                <c:pt idx="80">
                  <c:v>346</c:v>
                </c:pt>
                <c:pt idx="81">
                  <c:v>341</c:v>
                </c:pt>
                <c:pt idx="82">
                  <c:v>340</c:v>
                </c:pt>
                <c:pt idx="83">
                  <c:v>335</c:v>
                </c:pt>
                <c:pt idx="84">
                  <c:v>349</c:v>
                </c:pt>
                <c:pt idx="85">
                  <c:v>343</c:v>
                </c:pt>
                <c:pt idx="86">
                  <c:v>348</c:v>
                </c:pt>
                <c:pt idx="87">
                  <c:v>341</c:v>
                </c:pt>
                <c:pt idx="88">
                  <c:v>346</c:v>
                </c:pt>
                <c:pt idx="89">
                  <c:v>342</c:v>
                </c:pt>
                <c:pt idx="90">
                  <c:v>345</c:v>
                </c:pt>
                <c:pt idx="91">
                  <c:v>344</c:v>
                </c:pt>
                <c:pt idx="92">
                  <c:v>342</c:v>
                </c:pt>
                <c:pt idx="93">
                  <c:v>341</c:v>
                </c:pt>
                <c:pt idx="94">
                  <c:v>340</c:v>
                </c:pt>
                <c:pt idx="95">
                  <c:v>350</c:v>
                </c:pt>
                <c:pt idx="96">
                  <c:v>342</c:v>
                </c:pt>
                <c:pt idx="97">
                  <c:v>345</c:v>
                </c:pt>
                <c:pt idx="98">
                  <c:v>344</c:v>
                </c:pt>
                <c:pt idx="99">
                  <c:v>340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EE-4982-A14A-CC4370F035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9557647"/>
        <c:axId val="1489548479"/>
      </c:lineChart>
      <c:catAx>
        <c:axId val="14895576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89548479"/>
        <c:crosses val="autoZero"/>
        <c:auto val="1"/>
        <c:lblAlgn val="ctr"/>
        <c:lblOffset val="100"/>
        <c:noMultiLvlLbl val="0"/>
      </c:catAx>
      <c:valAx>
        <c:axId val="1489548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89557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Odbiornik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seria_13_05!$F$6</c:f>
              <c:strCache>
                <c:ptCount val="1"/>
                <c:pt idx="0">
                  <c:v>Input Angle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seria_13_05!$F$7:$F$106</c:f>
              <c:numCache>
                <c:formatCode>General</c:formatCode>
                <c:ptCount val="100"/>
                <c:pt idx="0">
                  <c:v>184</c:v>
                </c:pt>
                <c:pt idx="1">
                  <c:v>184</c:v>
                </c:pt>
                <c:pt idx="2">
                  <c:v>193</c:v>
                </c:pt>
                <c:pt idx="3">
                  <c:v>184</c:v>
                </c:pt>
                <c:pt idx="4">
                  <c:v>188</c:v>
                </c:pt>
                <c:pt idx="5">
                  <c:v>184</c:v>
                </c:pt>
                <c:pt idx="6">
                  <c:v>181</c:v>
                </c:pt>
                <c:pt idx="7">
                  <c:v>188</c:v>
                </c:pt>
                <c:pt idx="8">
                  <c:v>184</c:v>
                </c:pt>
                <c:pt idx="9">
                  <c:v>184</c:v>
                </c:pt>
                <c:pt idx="10">
                  <c:v>184</c:v>
                </c:pt>
                <c:pt idx="11">
                  <c:v>184</c:v>
                </c:pt>
                <c:pt idx="12">
                  <c:v>193</c:v>
                </c:pt>
                <c:pt idx="13">
                  <c:v>184</c:v>
                </c:pt>
                <c:pt idx="14">
                  <c:v>184</c:v>
                </c:pt>
                <c:pt idx="15">
                  <c:v>188</c:v>
                </c:pt>
                <c:pt idx="16">
                  <c:v>191</c:v>
                </c:pt>
                <c:pt idx="17">
                  <c:v>188</c:v>
                </c:pt>
                <c:pt idx="18">
                  <c:v>191</c:v>
                </c:pt>
                <c:pt idx="19">
                  <c:v>193</c:v>
                </c:pt>
                <c:pt idx="20">
                  <c:v>193</c:v>
                </c:pt>
                <c:pt idx="21">
                  <c:v>189</c:v>
                </c:pt>
                <c:pt idx="22">
                  <c:v>193</c:v>
                </c:pt>
                <c:pt idx="23">
                  <c:v>191</c:v>
                </c:pt>
                <c:pt idx="24">
                  <c:v>193</c:v>
                </c:pt>
                <c:pt idx="25">
                  <c:v>191</c:v>
                </c:pt>
                <c:pt idx="26">
                  <c:v>193</c:v>
                </c:pt>
                <c:pt idx="27">
                  <c:v>193</c:v>
                </c:pt>
                <c:pt idx="28">
                  <c:v>193</c:v>
                </c:pt>
                <c:pt idx="29">
                  <c:v>191</c:v>
                </c:pt>
                <c:pt idx="30">
                  <c:v>193</c:v>
                </c:pt>
                <c:pt idx="31">
                  <c:v>191</c:v>
                </c:pt>
                <c:pt idx="32">
                  <c:v>191</c:v>
                </c:pt>
                <c:pt idx="33">
                  <c:v>201</c:v>
                </c:pt>
                <c:pt idx="34">
                  <c:v>188</c:v>
                </c:pt>
                <c:pt idx="35">
                  <c:v>188</c:v>
                </c:pt>
                <c:pt idx="36">
                  <c:v>189</c:v>
                </c:pt>
                <c:pt idx="37">
                  <c:v>188</c:v>
                </c:pt>
                <c:pt idx="38">
                  <c:v>191</c:v>
                </c:pt>
                <c:pt idx="39">
                  <c:v>184</c:v>
                </c:pt>
                <c:pt idx="40">
                  <c:v>184</c:v>
                </c:pt>
                <c:pt idx="41">
                  <c:v>184</c:v>
                </c:pt>
                <c:pt idx="42">
                  <c:v>184</c:v>
                </c:pt>
                <c:pt idx="43">
                  <c:v>184</c:v>
                </c:pt>
                <c:pt idx="44">
                  <c:v>184</c:v>
                </c:pt>
                <c:pt idx="45">
                  <c:v>184</c:v>
                </c:pt>
                <c:pt idx="46">
                  <c:v>184</c:v>
                </c:pt>
                <c:pt idx="47">
                  <c:v>191</c:v>
                </c:pt>
                <c:pt idx="48">
                  <c:v>184</c:v>
                </c:pt>
                <c:pt idx="49">
                  <c:v>184</c:v>
                </c:pt>
                <c:pt idx="50">
                  <c:v>184</c:v>
                </c:pt>
                <c:pt idx="51">
                  <c:v>184</c:v>
                </c:pt>
                <c:pt idx="52">
                  <c:v>184</c:v>
                </c:pt>
                <c:pt idx="53">
                  <c:v>181</c:v>
                </c:pt>
                <c:pt idx="54">
                  <c:v>184</c:v>
                </c:pt>
                <c:pt idx="55">
                  <c:v>184</c:v>
                </c:pt>
                <c:pt idx="56">
                  <c:v>184</c:v>
                </c:pt>
                <c:pt idx="57">
                  <c:v>188</c:v>
                </c:pt>
                <c:pt idx="58">
                  <c:v>184</c:v>
                </c:pt>
                <c:pt idx="59">
                  <c:v>184</c:v>
                </c:pt>
                <c:pt idx="60">
                  <c:v>184</c:v>
                </c:pt>
                <c:pt idx="61">
                  <c:v>184</c:v>
                </c:pt>
                <c:pt idx="62">
                  <c:v>184</c:v>
                </c:pt>
                <c:pt idx="63">
                  <c:v>181</c:v>
                </c:pt>
                <c:pt idx="64">
                  <c:v>181</c:v>
                </c:pt>
                <c:pt idx="65">
                  <c:v>184</c:v>
                </c:pt>
                <c:pt idx="66">
                  <c:v>181</c:v>
                </c:pt>
                <c:pt idx="67">
                  <c:v>181</c:v>
                </c:pt>
                <c:pt idx="68">
                  <c:v>188</c:v>
                </c:pt>
                <c:pt idx="69">
                  <c:v>182</c:v>
                </c:pt>
                <c:pt idx="70">
                  <c:v>188</c:v>
                </c:pt>
                <c:pt idx="71">
                  <c:v>191</c:v>
                </c:pt>
                <c:pt idx="72">
                  <c:v>191</c:v>
                </c:pt>
                <c:pt idx="73">
                  <c:v>188</c:v>
                </c:pt>
                <c:pt idx="74">
                  <c:v>188</c:v>
                </c:pt>
                <c:pt idx="75">
                  <c:v>191</c:v>
                </c:pt>
                <c:pt idx="76">
                  <c:v>184</c:v>
                </c:pt>
                <c:pt idx="77">
                  <c:v>188</c:v>
                </c:pt>
                <c:pt idx="78">
                  <c:v>184</c:v>
                </c:pt>
                <c:pt idx="79">
                  <c:v>188</c:v>
                </c:pt>
                <c:pt idx="80">
                  <c:v>184</c:v>
                </c:pt>
                <c:pt idx="81">
                  <c:v>188</c:v>
                </c:pt>
                <c:pt idx="82">
                  <c:v>184</c:v>
                </c:pt>
                <c:pt idx="83">
                  <c:v>184</c:v>
                </c:pt>
                <c:pt idx="84">
                  <c:v>184</c:v>
                </c:pt>
                <c:pt idx="85">
                  <c:v>184</c:v>
                </c:pt>
                <c:pt idx="86">
                  <c:v>181</c:v>
                </c:pt>
                <c:pt idx="87">
                  <c:v>184</c:v>
                </c:pt>
                <c:pt idx="88">
                  <c:v>184</c:v>
                </c:pt>
                <c:pt idx="89">
                  <c:v>181</c:v>
                </c:pt>
                <c:pt idx="90">
                  <c:v>183</c:v>
                </c:pt>
                <c:pt idx="91">
                  <c:v>181</c:v>
                </c:pt>
                <c:pt idx="92">
                  <c:v>181</c:v>
                </c:pt>
                <c:pt idx="93">
                  <c:v>181</c:v>
                </c:pt>
                <c:pt idx="94">
                  <c:v>184</c:v>
                </c:pt>
                <c:pt idx="95">
                  <c:v>184</c:v>
                </c:pt>
                <c:pt idx="96">
                  <c:v>181</c:v>
                </c:pt>
                <c:pt idx="97">
                  <c:v>181</c:v>
                </c:pt>
                <c:pt idx="98">
                  <c:v>181</c:v>
                </c:pt>
                <c:pt idx="99">
                  <c:v>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6A-4B2D-9B7D-B490A9113535}"/>
            </c:ext>
          </c:extLst>
        </c:ser>
        <c:ser>
          <c:idx val="1"/>
          <c:order val="1"/>
          <c:tx>
            <c:v>Angle Average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seria_13_05!$G$7:$G$106</c:f>
              <c:numCache>
                <c:formatCode>General</c:formatCode>
                <c:ptCount val="100"/>
                <c:pt idx="0">
                  <c:v>196</c:v>
                </c:pt>
                <c:pt idx="1">
                  <c:v>182</c:v>
                </c:pt>
                <c:pt idx="2">
                  <c:v>193</c:v>
                </c:pt>
                <c:pt idx="3">
                  <c:v>185</c:v>
                </c:pt>
                <c:pt idx="4">
                  <c:v>184</c:v>
                </c:pt>
                <c:pt idx="5">
                  <c:v>184</c:v>
                </c:pt>
                <c:pt idx="6">
                  <c:v>184</c:v>
                </c:pt>
                <c:pt idx="7">
                  <c:v>183</c:v>
                </c:pt>
                <c:pt idx="8">
                  <c:v>184</c:v>
                </c:pt>
                <c:pt idx="9">
                  <c:v>184</c:v>
                </c:pt>
                <c:pt idx="10">
                  <c:v>182</c:v>
                </c:pt>
                <c:pt idx="11">
                  <c:v>193</c:v>
                </c:pt>
                <c:pt idx="12">
                  <c:v>183</c:v>
                </c:pt>
                <c:pt idx="13">
                  <c:v>189</c:v>
                </c:pt>
                <c:pt idx="14">
                  <c:v>184</c:v>
                </c:pt>
                <c:pt idx="15">
                  <c:v>180</c:v>
                </c:pt>
                <c:pt idx="16">
                  <c:v>188</c:v>
                </c:pt>
                <c:pt idx="17">
                  <c:v>185</c:v>
                </c:pt>
                <c:pt idx="18">
                  <c:v>184</c:v>
                </c:pt>
                <c:pt idx="19">
                  <c:v>185</c:v>
                </c:pt>
                <c:pt idx="20">
                  <c:v>184</c:v>
                </c:pt>
                <c:pt idx="21">
                  <c:v>194</c:v>
                </c:pt>
                <c:pt idx="22">
                  <c:v>184</c:v>
                </c:pt>
                <c:pt idx="23">
                  <c:v>184</c:v>
                </c:pt>
                <c:pt idx="24">
                  <c:v>188</c:v>
                </c:pt>
                <c:pt idx="25">
                  <c:v>191</c:v>
                </c:pt>
                <c:pt idx="26">
                  <c:v>188</c:v>
                </c:pt>
                <c:pt idx="27">
                  <c:v>191</c:v>
                </c:pt>
                <c:pt idx="28">
                  <c:v>193</c:v>
                </c:pt>
                <c:pt idx="29">
                  <c:v>193</c:v>
                </c:pt>
                <c:pt idx="30">
                  <c:v>188</c:v>
                </c:pt>
                <c:pt idx="31">
                  <c:v>193</c:v>
                </c:pt>
                <c:pt idx="32">
                  <c:v>190</c:v>
                </c:pt>
                <c:pt idx="33">
                  <c:v>193</c:v>
                </c:pt>
                <c:pt idx="34">
                  <c:v>192</c:v>
                </c:pt>
                <c:pt idx="35">
                  <c:v>192</c:v>
                </c:pt>
                <c:pt idx="36">
                  <c:v>192</c:v>
                </c:pt>
                <c:pt idx="37">
                  <c:v>192</c:v>
                </c:pt>
                <c:pt idx="38">
                  <c:v>190</c:v>
                </c:pt>
                <c:pt idx="39">
                  <c:v>193</c:v>
                </c:pt>
                <c:pt idx="40">
                  <c:v>190</c:v>
                </c:pt>
                <c:pt idx="41">
                  <c:v>188</c:v>
                </c:pt>
                <c:pt idx="42">
                  <c:v>200</c:v>
                </c:pt>
                <c:pt idx="43">
                  <c:v>187</c:v>
                </c:pt>
                <c:pt idx="44">
                  <c:v>187</c:v>
                </c:pt>
                <c:pt idx="45">
                  <c:v>188</c:v>
                </c:pt>
                <c:pt idx="46">
                  <c:v>187</c:v>
                </c:pt>
                <c:pt idx="47">
                  <c:v>191</c:v>
                </c:pt>
                <c:pt idx="48">
                  <c:v>185</c:v>
                </c:pt>
                <c:pt idx="49">
                  <c:v>184</c:v>
                </c:pt>
                <c:pt idx="50">
                  <c:v>184</c:v>
                </c:pt>
                <c:pt idx="51">
                  <c:v>184</c:v>
                </c:pt>
                <c:pt idx="52">
                  <c:v>184</c:v>
                </c:pt>
                <c:pt idx="53">
                  <c:v>184</c:v>
                </c:pt>
                <c:pt idx="54">
                  <c:v>183</c:v>
                </c:pt>
                <c:pt idx="55">
                  <c:v>183</c:v>
                </c:pt>
                <c:pt idx="56">
                  <c:v>191</c:v>
                </c:pt>
                <c:pt idx="57">
                  <c:v>184</c:v>
                </c:pt>
                <c:pt idx="58">
                  <c:v>184</c:v>
                </c:pt>
                <c:pt idx="59">
                  <c:v>184</c:v>
                </c:pt>
                <c:pt idx="60">
                  <c:v>184</c:v>
                </c:pt>
                <c:pt idx="61">
                  <c:v>184</c:v>
                </c:pt>
                <c:pt idx="62">
                  <c:v>181</c:v>
                </c:pt>
                <c:pt idx="63">
                  <c:v>184</c:v>
                </c:pt>
                <c:pt idx="64">
                  <c:v>183</c:v>
                </c:pt>
                <c:pt idx="65">
                  <c:v>183</c:v>
                </c:pt>
                <c:pt idx="66">
                  <c:v>188</c:v>
                </c:pt>
                <c:pt idx="67">
                  <c:v>183</c:v>
                </c:pt>
                <c:pt idx="68">
                  <c:v>183</c:v>
                </c:pt>
                <c:pt idx="69">
                  <c:v>184</c:v>
                </c:pt>
                <c:pt idx="70">
                  <c:v>183</c:v>
                </c:pt>
                <c:pt idx="71">
                  <c:v>185</c:v>
                </c:pt>
                <c:pt idx="72">
                  <c:v>182</c:v>
                </c:pt>
                <c:pt idx="73">
                  <c:v>182</c:v>
                </c:pt>
                <c:pt idx="74">
                  <c:v>185</c:v>
                </c:pt>
                <c:pt idx="75">
                  <c:v>182</c:v>
                </c:pt>
                <c:pt idx="76">
                  <c:v>181</c:v>
                </c:pt>
                <c:pt idx="77">
                  <c:v>188</c:v>
                </c:pt>
                <c:pt idx="78">
                  <c:v>182</c:v>
                </c:pt>
                <c:pt idx="79">
                  <c:v>187</c:v>
                </c:pt>
                <c:pt idx="80">
                  <c:v>190</c:v>
                </c:pt>
                <c:pt idx="81">
                  <c:v>190</c:v>
                </c:pt>
                <c:pt idx="82">
                  <c:v>188</c:v>
                </c:pt>
                <c:pt idx="83">
                  <c:v>187</c:v>
                </c:pt>
                <c:pt idx="84">
                  <c:v>191</c:v>
                </c:pt>
                <c:pt idx="85">
                  <c:v>183</c:v>
                </c:pt>
                <c:pt idx="86">
                  <c:v>188</c:v>
                </c:pt>
                <c:pt idx="87">
                  <c:v>183</c:v>
                </c:pt>
                <c:pt idx="88">
                  <c:v>188</c:v>
                </c:pt>
                <c:pt idx="89">
                  <c:v>183</c:v>
                </c:pt>
                <c:pt idx="90">
                  <c:v>187</c:v>
                </c:pt>
                <c:pt idx="91">
                  <c:v>183</c:v>
                </c:pt>
                <c:pt idx="92">
                  <c:v>183</c:v>
                </c:pt>
                <c:pt idx="93">
                  <c:v>183</c:v>
                </c:pt>
                <c:pt idx="94">
                  <c:v>184</c:v>
                </c:pt>
                <c:pt idx="95">
                  <c:v>181</c:v>
                </c:pt>
                <c:pt idx="96">
                  <c:v>184</c:v>
                </c:pt>
                <c:pt idx="97">
                  <c:v>184</c:v>
                </c:pt>
                <c:pt idx="98">
                  <c:v>180</c:v>
                </c:pt>
                <c:pt idx="99">
                  <c:v>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6A-4B2D-9B7D-B490A91135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9853119"/>
        <c:axId val="1930024623"/>
      </c:lineChart>
      <c:catAx>
        <c:axId val="11598531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30024623"/>
        <c:crosses val="autoZero"/>
        <c:auto val="1"/>
        <c:lblAlgn val="ctr"/>
        <c:lblOffset val="100"/>
        <c:noMultiLvlLbl val="0"/>
      </c:catAx>
      <c:valAx>
        <c:axId val="193002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59853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Odbiornik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seria_13_05!$EU$10</c:f>
              <c:strCache>
                <c:ptCount val="1"/>
                <c:pt idx="0">
                  <c:v>Input Angle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seria_13_05!$EU$11:$EU$110</c:f>
              <c:numCache>
                <c:formatCode>General</c:formatCode>
                <c:ptCount val="100"/>
                <c:pt idx="0">
                  <c:v>180</c:v>
                </c:pt>
                <c:pt idx="1">
                  <c:v>192</c:v>
                </c:pt>
                <c:pt idx="2">
                  <c:v>194</c:v>
                </c:pt>
                <c:pt idx="3">
                  <c:v>195</c:v>
                </c:pt>
                <c:pt idx="4">
                  <c:v>31</c:v>
                </c:pt>
                <c:pt idx="5">
                  <c:v>192</c:v>
                </c:pt>
                <c:pt idx="6">
                  <c:v>194</c:v>
                </c:pt>
                <c:pt idx="7">
                  <c:v>176</c:v>
                </c:pt>
                <c:pt idx="8">
                  <c:v>188</c:v>
                </c:pt>
                <c:pt idx="9">
                  <c:v>195</c:v>
                </c:pt>
                <c:pt idx="10">
                  <c:v>194</c:v>
                </c:pt>
                <c:pt idx="11">
                  <c:v>198</c:v>
                </c:pt>
                <c:pt idx="12">
                  <c:v>185</c:v>
                </c:pt>
                <c:pt idx="13">
                  <c:v>192</c:v>
                </c:pt>
                <c:pt idx="14">
                  <c:v>191</c:v>
                </c:pt>
                <c:pt idx="15">
                  <c:v>194</c:v>
                </c:pt>
                <c:pt idx="16">
                  <c:v>188</c:v>
                </c:pt>
                <c:pt idx="17">
                  <c:v>194</c:v>
                </c:pt>
                <c:pt idx="18">
                  <c:v>194</c:v>
                </c:pt>
                <c:pt idx="19">
                  <c:v>19</c:v>
                </c:pt>
                <c:pt idx="20">
                  <c:v>192</c:v>
                </c:pt>
                <c:pt idx="21">
                  <c:v>194</c:v>
                </c:pt>
                <c:pt idx="22">
                  <c:v>128</c:v>
                </c:pt>
                <c:pt idx="23">
                  <c:v>186</c:v>
                </c:pt>
                <c:pt idx="24">
                  <c:v>192</c:v>
                </c:pt>
                <c:pt idx="25">
                  <c:v>179</c:v>
                </c:pt>
                <c:pt idx="26">
                  <c:v>194</c:v>
                </c:pt>
                <c:pt idx="27">
                  <c:v>207</c:v>
                </c:pt>
                <c:pt idx="28">
                  <c:v>199</c:v>
                </c:pt>
                <c:pt idx="29">
                  <c:v>185</c:v>
                </c:pt>
                <c:pt idx="30">
                  <c:v>194</c:v>
                </c:pt>
                <c:pt idx="31">
                  <c:v>185</c:v>
                </c:pt>
                <c:pt idx="32">
                  <c:v>188</c:v>
                </c:pt>
                <c:pt idx="33">
                  <c:v>173</c:v>
                </c:pt>
                <c:pt idx="34">
                  <c:v>183</c:v>
                </c:pt>
                <c:pt idx="35">
                  <c:v>181</c:v>
                </c:pt>
                <c:pt idx="36">
                  <c:v>198</c:v>
                </c:pt>
                <c:pt idx="37">
                  <c:v>194</c:v>
                </c:pt>
                <c:pt idx="38">
                  <c:v>195</c:v>
                </c:pt>
                <c:pt idx="39">
                  <c:v>197</c:v>
                </c:pt>
                <c:pt idx="40">
                  <c:v>199</c:v>
                </c:pt>
                <c:pt idx="41">
                  <c:v>194</c:v>
                </c:pt>
                <c:pt idx="42">
                  <c:v>188</c:v>
                </c:pt>
                <c:pt idx="43">
                  <c:v>186</c:v>
                </c:pt>
                <c:pt idx="44">
                  <c:v>195</c:v>
                </c:pt>
                <c:pt idx="45">
                  <c:v>179</c:v>
                </c:pt>
                <c:pt idx="46">
                  <c:v>185</c:v>
                </c:pt>
                <c:pt idx="47">
                  <c:v>179</c:v>
                </c:pt>
                <c:pt idx="48">
                  <c:v>185</c:v>
                </c:pt>
                <c:pt idx="49">
                  <c:v>183</c:v>
                </c:pt>
                <c:pt idx="50">
                  <c:v>192</c:v>
                </c:pt>
                <c:pt idx="51">
                  <c:v>183</c:v>
                </c:pt>
                <c:pt idx="52">
                  <c:v>179</c:v>
                </c:pt>
                <c:pt idx="53">
                  <c:v>188</c:v>
                </c:pt>
                <c:pt idx="54">
                  <c:v>198</c:v>
                </c:pt>
                <c:pt idx="55">
                  <c:v>188</c:v>
                </c:pt>
                <c:pt idx="56">
                  <c:v>186</c:v>
                </c:pt>
                <c:pt idx="57">
                  <c:v>173</c:v>
                </c:pt>
                <c:pt idx="58">
                  <c:v>193</c:v>
                </c:pt>
                <c:pt idx="59">
                  <c:v>185</c:v>
                </c:pt>
                <c:pt idx="60">
                  <c:v>185</c:v>
                </c:pt>
                <c:pt idx="61">
                  <c:v>192</c:v>
                </c:pt>
                <c:pt idx="62">
                  <c:v>176</c:v>
                </c:pt>
                <c:pt idx="63">
                  <c:v>170</c:v>
                </c:pt>
                <c:pt idx="64">
                  <c:v>194</c:v>
                </c:pt>
                <c:pt idx="65">
                  <c:v>19</c:v>
                </c:pt>
                <c:pt idx="66">
                  <c:v>199</c:v>
                </c:pt>
                <c:pt idx="67">
                  <c:v>206</c:v>
                </c:pt>
                <c:pt idx="68">
                  <c:v>203</c:v>
                </c:pt>
                <c:pt idx="69">
                  <c:v>185</c:v>
                </c:pt>
                <c:pt idx="70">
                  <c:v>185</c:v>
                </c:pt>
                <c:pt idx="71">
                  <c:v>179</c:v>
                </c:pt>
                <c:pt idx="72">
                  <c:v>192</c:v>
                </c:pt>
                <c:pt idx="73">
                  <c:v>209</c:v>
                </c:pt>
                <c:pt idx="74">
                  <c:v>194</c:v>
                </c:pt>
                <c:pt idx="75">
                  <c:v>183</c:v>
                </c:pt>
                <c:pt idx="76">
                  <c:v>194</c:v>
                </c:pt>
                <c:pt idx="77">
                  <c:v>194</c:v>
                </c:pt>
                <c:pt idx="78">
                  <c:v>194</c:v>
                </c:pt>
                <c:pt idx="79">
                  <c:v>194</c:v>
                </c:pt>
                <c:pt idx="80">
                  <c:v>185</c:v>
                </c:pt>
                <c:pt idx="81">
                  <c:v>185</c:v>
                </c:pt>
                <c:pt idx="82">
                  <c:v>186</c:v>
                </c:pt>
                <c:pt idx="83">
                  <c:v>176</c:v>
                </c:pt>
                <c:pt idx="84">
                  <c:v>188</c:v>
                </c:pt>
                <c:pt idx="85">
                  <c:v>176</c:v>
                </c:pt>
                <c:pt idx="86">
                  <c:v>176</c:v>
                </c:pt>
                <c:pt idx="87">
                  <c:v>176</c:v>
                </c:pt>
                <c:pt idx="88">
                  <c:v>172</c:v>
                </c:pt>
                <c:pt idx="89">
                  <c:v>198</c:v>
                </c:pt>
                <c:pt idx="90">
                  <c:v>194</c:v>
                </c:pt>
                <c:pt idx="91">
                  <c:v>185</c:v>
                </c:pt>
                <c:pt idx="92">
                  <c:v>176</c:v>
                </c:pt>
                <c:pt idx="93">
                  <c:v>19</c:v>
                </c:pt>
                <c:pt idx="94">
                  <c:v>200</c:v>
                </c:pt>
                <c:pt idx="95">
                  <c:v>192</c:v>
                </c:pt>
                <c:pt idx="96">
                  <c:v>175</c:v>
                </c:pt>
                <c:pt idx="97">
                  <c:v>181</c:v>
                </c:pt>
                <c:pt idx="98">
                  <c:v>195</c:v>
                </c:pt>
                <c:pt idx="99">
                  <c:v>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42-47BD-9897-414E53E240A7}"/>
            </c:ext>
          </c:extLst>
        </c:ser>
        <c:ser>
          <c:idx val="1"/>
          <c:order val="1"/>
          <c:tx>
            <c:strRef>
              <c:f>seria_13_05!$EV$10</c:f>
              <c:strCache>
                <c:ptCount val="1"/>
                <c:pt idx="0">
                  <c:v>Angle Avg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seria_13_05!$EV$11:$EV$110</c:f>
              <c:numCache>
                <c:formatCode>General</c:formatCode>
                <c:ptCount val="100"/>
                <c:pt idx="0">
                  <c:v>25</c:v>
                </c:pt>
                <c:pt idx="1">
                  <c:v>27</c:v>
                </c:pt>
                <c:pt idx="2">
                  <c:v>27</c:v>
                </c:pt>
                <c:pt idx="3">
                  <c:v>27</c:v>
                </c:pt>
                <c:pt idx="4">
                  <c:v>4</c:v>
                </c:pt>
                <c:pt idx="5">
                  <c:v>27</c:v>
                </c:pt>
                <c:pt idx="6">
                  <c:v>27</c:v>
                </c:pt>
                <c:pt idx="7">
                  <c:v>0</c:v>
                </c:pt>
                <c:pt idx="8">
                  <c:v>179</c:v>
                </c:pt>
                <c:pt idx="9">
                  <c:v>192</c:v>
                </c:pt>
                <c:pt idx="10">
                  <c:v>193</c:v>
                </c:pt>
                <c:pt idx="11">
                  <c:v>218</c:v>
                </c:pt>
                <c:pt idx="12">
                  <c:v>30</c:v>
                </c:pt>
                <c:pt idx="13">
                  <c:v>191</c:v>
                </c:pt>
                <c:pt idx="14">
                  <c:v>196</c:v>
                </c:pt>
                <c:pt idx="15">
                  <c:v>176</c:v>
                </c:pt>
                <c:pt idx="16">
                  <c:v>187</c:v>
                </c:pt>
                <c:pt idx="17">
                  <c:v>195</c:v>
                </c:pt>
                <c:pt idx="18">
                  <c:v>193</c:v>
                </c:pt>
                <c:pt idx="19">
                  <c:v>174</c:v>
                </c:pt>
                <c:pt idx="20">
                  <c:v>185</c:v>
                </c:pt>
                <c:pt idx="21">
                  <c:v>192</c:v>
                </c:pt>
                <c:pt idx="22">
                  <c:v>181</c:v>
                </c:pt>
                <c:pt idx="23">
                  <c:v>193</c:v>
                </c:pt>
                <c:pt idx="24">
                  <c:v>187</c:v>
                </c:pt>
                <c:pt idx="25">
                  <c:v>191</c:v>
                </c:pt>
                <c:pt idx="26">
                  <c:v>219</c:v>
                </c:pt>
                <c:pt idx="27">
                  <c:v>21</c:v>
                </c:pt>
                <c:pt idx="28">
                  <c:v>192</c:v>
                </c:pt>
                <c:pt idx="29">
                  <c:v>202</c:v>
                </c:pt>
                <c:pt idx="30">
                  <c:v>129</c:v>
                </c:pt>
                <c:pt idx="31">
                  <c:v>185</c:v>
                </c:pt>
                <c:pt idx="32">
                  <c:v>193</c:v>
                </c:pt>
                <c:pt idx="33">
                  <c:v>176</c:v>
                </c:pt>
                <c:pt idx="34">
                  <c:v>190</c:v>
                </c:pt>
                <c:pt idx="35">
                  <c:v>204</c:v>
                </c:pt>
                <c:pt idx="36">
                  <c:v>200</c:v>
                </c:pt>
                <c:pt idx="37">
                  <c:v>185</c:v>
                </c:pt>
                <c:pt idx="38">
                  <c:v>195</c:v>
                </c:pt>
                <c:pt idx="39">
                  <c:v>186</c:v>
                </c:pt>
                <c:pt idx="40">
                  <c:v>191</c:v>
                </c:pt>
                <c:pt idx="41">
                  <c:v>174</c:v>
                </c:pt>
                <c:pt idx="42">
                  <c:v>184</c:v>
                </c:pt>
                <c:pt idx="43">
                  <c:v>179</c:v>
                </c:pt>
                <c:pt idx="44">
                  <c:v>198</c:v>
                </c:pt>
                <c:pt idx="45">
                  <c:v>191</c:v>
                </c:pt>
                <c:pt idx="46">
                  <c:v>193</c:v>
                </c:pt>
                <c:pt idx="47">
                  <c:v>194</c:v>
                </c:pt>
                <c:pt idx="48">
                  <c:v>197</c:v>
                </c:pt>
                <c:pt idx="49">
                  <c:v>193</c:v>
                </c:pt>
                <c:pt idx="50">
                  <c:v>188</c:v>
                </c:pt>
                <c:pt idx="51">
                  <c:v>184</c:v>
                </c:pt>
                <c:pt idx="52">
                  <c:v>195</c:v>
                </c:pt>
                <c:pt idx="53">
                  <c:v>179</c:v>
                </c:pt>
                <c:pt idx="54">
                  <c:v>187</c:v>
                </c:pt>
                <c:pt idx="55">
                  <c:v>179</c:v>
                </c:pt>
                <c:pt idx="56">
                  <c:v>185</c:v>
                </c:pt>
                <c:pt idx="57">
                  <c:v>180</c:v>
                </c:pt>
                <c:pt idx="58">
                  <c:v>193</c:v>
                </c:pt>
                <c:pt idx="59">
                  <c:v>183</c:v>
                </c:pt>
                <c:pt idx="60">
                  <c:v>178</c:v>
                </c:pt>
                <c:pt idx="61">
                  <c:v>187</c:v>
                </c:pt>
                <c:pt idx="62">
                  <c:v>196</c:v>
                </c:pt>
                <c:pt idx="63">
                  <c:v>185</c:v>
                </c:pt>
                <c:pt idx="64">
                  <c:v>189</c:v>
                </c:pt>
                <c:pt idx="65">
                  <c:v>148</c:v>
                </c:pt>
                <c:pt idx="66">
                  <c:v>195</c:v>
                </c:pt>
                <c:pt idx="67">
                  <c:v>188</c:v>
                </c:pt>
                <c:pt idx="68">
                  <c:v>186</c:v>
                </c:pt>
                <c:pt idx="69">
                  <c:v>193</c:v>
                </c:pt>
                <c:pt idx="70">
                  <c:v>178</c:v>
                </c:pt>
                <c:pt idx="71">
                  <c:v>167</c:v>
                </c:pt>
                <c:pt idx="72">
                  <c:v>218</c:v>
                </c:pt>
                <c:pt idx="73">
                  <c:v>20</c:v>
                </c:pt>
                <c:pt idx="74">
                  <c:v>197</c:v>
                </c:pt>
                <c:pt idx="75">
                  <c:v>203</c:v>
                </c:pt>
                <c:pt idx="76">
                  <c:v>204</c:v>
                </c:pt>
                <c:pt idx="77">
                  <c:v>186</c:v>
                </c:pt>
                <c:pt idx="78">
                  <c:v>187</c:v>
                </c:pt>
                <c:pt idx="79">
                  <c:v>179</c:v>
                </c:pt>
                <c:pt idx="80">
                  <c:v>188</c:v>
                </c:pt>
                <c:pt idx="81">
                  <c:v>207</c:v>
                </c:pt>
                <c:pt idx="82">
                  <c:v>194</c:v>
                </c:pt>
                <c:pt idx="83">
                  <c:v>180</c:v>
                </c:pt>
                <c:pt idx="84">
                  <c:v>193</c:v>
                </c:pt>
                <c:pt idx="85">
                  <c:v>191</c:v>
                </c:pt>
                <c:pt idx="86">
                  <c:v>191</c:v>
                </c:pt>
                <c:pt idx="87">
                  <c:v>192</c:v>
                </c:pt>
                <c:pt idx="88">
                  <c:v>183</c:v>
                </c:pt>
                <c:pt idx="89">
                  <c:v>186</c:v>
                </c:pt>
                <c:pt idx="90">
                  <c:v>188</c:v>
                </c:pt>
                <c:pt idx="91">
                  <c:v>175</c:v>
                </c:pt>
                <c:pt idx="92">
                  <c:v>188</c:v>
                </c:pt>
                <c:pt idx="93">
                  <c:v>153</c:v>
                </c:pt>
                <c:pt idx="94">
                  <c:v>128</c:v>
                </c:pt>
                <c:pt idx="95">
                  <c:v>127</c:v>
                </c:pt>
                <c:pt idx="96">
                  <c:v>117</c:v>
                </c:pt>
                <c:pt idx="97">
                  <c:v>144</c:v>
                </c:pt>
                <c:pt idx="98">
                  <c:v>144</c:v>
                </c:pt>
                <c:pt idx="99">
                  <c:v>136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42-47BD-9897-414E53E240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2628063"/>
        <c:axId val="912991952"/>
      </c:lineChart>
      <c:catAx>
        <c:axId val="18626280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12991952"/>
        <c:crosses val="autoZero"/>
        <c:auto val="1"/>
        <c:lblAlgn val="ctr"/>
        <c:lblOffset val="100"/>
        <c:noMultiLvlLbl val="0"/>
      </c:catAx>
      <c:valAx>
        <c:axId val="91299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62628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seria_13_05!$B$11:$B$106</c:f>
              <c:numCache>
                <c:formatCode>General</c:formatCode>
                <c:ptCount val="96"/>
                <c:pt idx="0">
                  <c:v>157.5</c:v>
                </c:pt>
                <c:pt idx="1">
                  <c:v>157.5</c:v>
                </c:pt>
                <c:pt idx="2">
                  <c:v>156</c:v>
                </c:pt>
                <c:pt idx="3">
                  <c:v>157.5</c:v>
                </c:pt>
                <c:pt idx="4">
                  <c:v>159</c:v>
                </c:pt>
                <c:pt idx="5">
                  <c:v>167.5</c:v>
                </c:pt>
                <c:pt idx="6">
                  <c:v>171.5</c:v>
                </c:pt>
                <c:pt idx="7">
                  <c:v>177</c:v>
                </c:pt>
                <c:pt idx="8">
                  <c:v>178</c:v>
                </c:pt>
                <c:pt idx="9">
                  <c:v>178</c:v>
                </c:pt>
                <c:pt idx="10">
                  <c:v>183.5</c:v>
                </c:pt>
                <c:pt idx="11">
                  <c:v>180</c:v>
                </c:pt>
                <c:pt idx="12">
                  <c:v>185.5</c:v>
                </c:pt>
                <c:pt idx="13">
                  <c:v>185.5</c:v>
                </c:pt>
                <c:pt idx="14">
                  <c:v>179</c:v>
                </c:pt>
                <c:pt idx="15">
                  <c:v>179</c:v>
                </c:pt>
                <c:pt idx="16">
                  <c:v>171.5</c:v>
                </c:pt>
                <c:pt idx="17">
                  <c:v>171.5</c:v>
                </c:pt>
                <c:pt idx="18">
                  <c:v>171.5</c:v>
                </c:pt>
                <c:pt idx="19">
                  <c:v>182</c:v>
                </c:pt>
                <c:pt idx="20">
                  <c:v>188</c:v>
                </c:pt>
                <c:pt idx="21">
                  <c:v>189.5</c:v>
                </c:pt>
                <c:pt idx="22">
                  <c:v>189.5</c:v>
                </c:pt>
                <c:pt idx="23">
                  <c:v>189.5</c:v>
                </c:pt>
                <c:pt idx="24">
                  <c:v>190.5</c:v>
                </c:pt>
                <c:pt idx="25">
                  <c:v>186</c:v>
                </c:pt>
                <c:pt idx="26">
                  <c:v>188.5</c:v>
                </c:pt>
                <c:pt idx="27">
                  <c:v>181</c:v>
                </c:pt>
                <c:pt idx="28">
                  <c:v>184.5</c:v>
                </c:pt>
                <c:pt idx="29">
                  <c:v>184.5</c:v>
                </c:pt>
                <c:pt idx="30">
                  <c:v>183</c:v>
                </c:pt>
                <c:pt idx="31">
                  <c:v>180.5</c:v>
                </c:pt>
                <c:pt idx="32">
                  <c:v>178.5</c:v>
                </c:pt>
                <c:pt idx="33">
                  <c:v>177.5</c:v>
                </c:pt>
                <c:pt idx="34">
                  <c:v>177</c:v>
                </c:pt>
                <c:pt idx="35">
                  <c:v>177</c:v>
                </c:pt>
                <c:pt idx="36">
                  <c:v>177</c:v>
                </c:pt>
                <c:pt idx="37">
                  <c:v>178</c:v>
                </c:pt>
                <c:pt idx="38">
                  <c:v>212</c:v>
                </c:pt>
                <c:pt idx="39">
                  <c:v>212</c:v>
                </c:pt>
                <c:pt idx="40">
                  <c:v>247.5</c:v>
                </c:pt>
                <c:pt idx="41">
                  <c:v>212</c:v>
                </c:pt>
                <c:pt idx="42">
                  <c:v>206.5</c:v>
                </c:pt>
                <c:pt idx="43">
                  <c:v>169.5</c:v>
                </c:pt>
                <c:pt idx="44">
                  <c:v>167</c:v>
                </c:pt>
                <c:pt idx="45">
                  <c:v>169.5</c:v>
                </c:pt>
                <c:pt idx="46">
                  <c:v>169.5</c:v>
                </c:pt>
                <c:pt idx="47">
                  <c:v>175</c:v>
                </c:pt>
                <c:pt idx="48">
                  <c:v>183</c:v>
                </c:pt>
                <c:pt idx="49">
                  <c:v>190</c:v>
                </c:pt>
                <c:pt idx="50">
                  <c:v>190</c:v>
                </c:pt>
                <c:pt idx="51">
                  <c:v>185</c:v>
                </c:pt>
                <c:pt idx="52">
                  <c:v>178</c:v>
                </c:pt>
                <c:pt idx="53">
                  <c:v>184.5</c:v>
                </c:pt>
                <c:pt idx="54">
                  <c:v>184.5</c:v>
                </c:pt>
                <c:pt idx="55">
                  <c:v>178.5</c:v>
                </c:pt>
                <c:pt idx="56">
                  <c:v>179.5</c:v>
                </c:pt>
                <c:pt idx="57">
                  <c:v>179.5</c:v>
                </c:pt>
                <c:pt idx="58">
                  <c:v>185.5</c:v>
                </c:pt>
                <c:pt idx="59">
                  <c:v>179.5</c:v>
                </c:pt>
                <c:pt idx="60">
                  <c:v>174.5</c:v>
                </c:pt>
                <c:pt idx="61">
                  <c:v>170</c:v>
                </c:pt>
                <c:pt idx="62">
                  <c:v>169.5</c:v>
                </c:pt>
                <c:pt idx="63">
                  <c:v>170</c:v>
                </c:pt>
                <c:pt idx="64">
                  <c:v>167.5</c:v>
                </c:pt>
                <c:pt idx="65">
                  <c:v>170</c:v>
                </c:pt>
                <c:pt idx="66">
                  <c:v>171</c:v>
                </c:pt>
                <c:pt idx="67">
                  <c:v>174</c:v>
                </c:pt>
                <c:pt idx="68">
                  <c:v>177</c:v>
                </c:pt>
                <c:pt idx="69">
                  <c:v>177</c:v>
                </c:pt>
                <c:pt idx="70">
                  <c:v>177</c:v>
                </c:pt>
                <c:pt idx="71">
                  <c:v>183</c:v>
                </c:pt>
                <c:pt idx="72">
                  <c:v>182</c:v>
                </c:pt>
                <c:pt idx="73">
                  <c:v>178.5</c:v>
                </c:pt>
                <c:pt idx="74">
                  <c:v>177</c:v>
                </c:pt>
                <c:pt idx="75">
                  <c:v>178</c:v>
                </c:pt>
                <c:pt idx="76">
                  <c:v>179.5</c:v>
                </c:pt>
                <c:pt idx="77">
                  <c:v>179.5</c:v>
                </c:pt>
                <c:pt idx="78">
                  <c:v>179.5</c:v>
                </c:pt>
                <c:pt idx="79">
                  <c:v>180</c:v>
                </c:pt>
                <c:pt idx="80">
                  <c:v>186.5</c:v>
                </c:pt>
                <c:pt idx="81">
                  <c:v>190</c:v>
                </c:pt>
                <c:pt idx="82">
                  <c:v>185.5</c:v>
                </c:pt>
                <c:pt idx="83">
                  <c:v>185.5</c:v>
                </c:pt>
                <c:pt idx="84">
                  <c:v>189</c:v>
                </c:pt>
                <c:pt idx="85">
                  <c:v>189</c:v>
                </c:pt>
                <c:pt idx="86">
                  <c:v>185.5</c:v>
                </c:pt>
                <c:pt idx="87">
                  <c:v>181.5</c:v>
                </c:pt>
                <c:pt idx="88">
                  <c:v>181.5</c:v>
                </c:pt>
                <c:pt idx="89">
                  <c:v>181.5</c:v>
                </c:pt>
                <c:pt idx="90">
                  <c:v>179.5</c:v>
                </c:pt>
                <c:pt idx="91">
                  <c:v>179.5</c:v>
                </c:pt>
                <c:pt idx="92">
                  <c:v>180</c:v>
                </c:pt>
                <c:pt idx="93">
                  <c:v>180.5</c:v>
                </c:pt>
                <c:pt idx="94">
                  <c:v>181</c:v>
                </c:pt>
                <c:pt idx="95">
                  <c:v>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39-46A2-8884-5C36864704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5575040"/>
        <c:axId val="1575576960"/>
      </c:lineChart>
      <c:catAx>
        <c:axId val="15755750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75576960"/>
        <c:crosses val="autoZero"/>
        <c:auto val="1"/>
        <c:lblAlgn val="ctr"/>
        <c:lblOffset val="100"/>
        <c:noMultiLvlLbl val="0"/>
      </c:catAx>
      <c:valAx>
        <c:axId val="157557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75575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seria_13_05!$AM$13:$AM$108</c:f>
              <c:numCache>
                <c:formatCode>General</c:formatCode>
                <c:ptCount val="96"/>
                <c:pt idx="0">
                  <c:v>176</c:v>
                </c:pt>
                <c:pt idx="1">
                  <c:v>176</c:v>
                </c:pt>
                <c:pt idx="2">
                  <c:v>176</c:v>
                </c:pt>
                <c:pt idx="3">
                  <c:v>176</c:v>
                </c:pt>
                <c:pt idx="4">
                  <c:v>176</c:v>
                </c:pt>
                <c:pt idx="5">
                  <c:v>176</c:v>
                </c:pt>
                <c:pt idx="6">
                  <c:v>176</c:v>
                </c:pt>
                <c:pt idx="7">
                  <c:v>176</c:v>
                </c:pt>
                <c:pt idx="8">
                  <c:v>177</c:v>
                </c:pt>
                <c:pt idx="9">
                  <c:v>179</c:v>
                </c:pt>
                <c:pt idx="10">
                  <c:v>179</c:v>
                </c:pt>
                <c:pt idx="11">
                  <c:v>180</c:v>
                </c:pt>
                <c:pt idx="12">
                  <c:v>180</c:v>
                </c:pt>
                <c:pt idx="13">
                  <c:v>181</c:v>
                </c:pt>
                <c:pt idx="14">
                  <c:v>181</c:v>
                </c:pt>
                <c:pt idx="15">
                  <c:v>181</c:v>
                </c:pt>
                <c:pt idx="16">
                  <c:v>181</c:v>
                </c:pt>
                <c:pt idx="17">
                  <c:v>181</c:v>
                </c:pt>
                <c:pt idx="18">
                  <c:v>184</c:v>
                </c:pt>
                <c:pt idx="19">
                  <c:v>184</c:v>
                </c:pt>
                <c:pt idx="20">
                  <c:v>181</c:v>
                </c:pt>
                <c:pt idx="21">
                  <c:v>181</c:v>
                </c:pt>
                <c:pt idx="22">
                  <c:v>181</c:v>
                </c:pt>
                <c:pt idx="23">
                  <c:v>177</c:v>
                </c:pt>
                <c:pt idx="24">
                  <c:v>177</c:v>
                </c:pt>
                <c:pt idx="25">
                  <c:v>176</c:v>
                </c:pt>
                <c:pt idx="26">
                  <c:v>172</c:v>
                </c:pt>
                <c:pt idx="27">
                  <c:v>172</c:v>
                </c:pt>
                <c:pt idx="28">
                  <c:v>172</c:v>
                </c:pt>
                <c:pt idx="29">
                  <c:v>172</c:v>
                </c:pt>
                <c:pt idx="30">
                  <c:v>176</c:v>
                </c:pt>
                <c:pt idx="31">
                  <c:v>176</c:v>
                </c:pt>
                <c:pt idx="32">
                  <c:v>176</c:v>
                </c:pt>
                <c:pt idx="33">
                  <c:v>176</c:v>
                </c:pt>
                <c:pt idx="34">
                  <c:v>176</c:v>
                </c:pt>
                <c:pt idx="35">
                  <c:v>175</c:v>
                </c:pt>
                <c:pt idx="36">
                  <c:v>175</c:v>
                </c:pt>
                <c:pt idx="37">
                  <c:v>176</c:v>
                </c:pt>
                <c:pt idx="38">
                  <c:v>176</c:v>
                </c:pt>
                <c:pt idx="39">
                  <c:v>176</c:v>
                </c:pt>
                <c:pt idx="40">
                  <c:v>176</c:v>
                </c:pt>
                <c:pt idx="41">
                  <c:v>176</c:v>
                </c:pt>
                <c:pt idx="42">
                  <c:v>176</c:v>
                </c:pt>
                <c:pt idx="43">
                  <c:v>176</c:v>
                </c:pt>
                <c:pt idx="44">
                  <c:v>176</c:v>
                </c:pt>
                <c:pt idx="45">
                  <c:v>176</c:v>
                </c:pt>
                <c:pt idx="46">
                  <c:v>176</c:v>
                </c:pt>
                <c:pt idx="47">
                  <c:v>176</c:v>
                </c:pt>
                <c:pt idx="48">
                  <c:v>177</c:v>
                </c:pt>
                <c:pt idx="49">
                  <c:v>177</c:v>
                </c:pt>
                <c:pt idx="50">
                  <c:v>176</c:v>
                </c:pt>
                <c:pt idx="51">
                  <c:v>176</c:v>
                </c:pt>
                <c:pt idx="52">
                  <c:v>176</c:v>
                </c:pt>
                <c:pt idx="53">
                  <c:v>176</c:v>
                </c:pt>
                <c:pt idx="54">
                  <c:v>176</c:v>
                </c:pt>
                <c:pt idx="55">
                  <c:v>176</c:v>
                </c:pt>
                <c:pt idx="56">
                  <c:v>176</c:v>
                </c:pt>
                <c:pt idx="57">
                  <c:v>176</c:v>
                </c:pt>
                <c:pt idx="58">
                  <c:v>176</c:v>
                </c:pt>
                <c:pt idx="59">
                  <c:v>176</c:v>
                </c:pt>
                <c:pt idx="60">
                  <c:v>177</c:v>
                </c:pt>
                <c:pt idx="61">
                  <c:v>177</c:v>
                </c:pt>
                <c:pt idx="62">
                  <c:v>177</c:v>
                </c:pt>
                <c:pt idx="63">
                  <c:v>176</c:v>
                </c:pt>
                <c:pt idx="64">
                  <c:v>176</c:v>
                </c:pt>
                <c:pt idx="65">
                  <c:v>175</c:v>
                </c:pt>
                <c:pt idx="66">
                  <c:v>173</c:v>
                </c:pt>
                <c:pt idx="67">
                  <c:v>173</c:v>
                </c:pt>
                <c:pt idx="68">
                  <c:v>172</c:v>
                </c:pt>
                <c:pt idx="69">
                  <c:v>172</c:v>
                </c:pt>
                <c:pt idx="70">
                  <c:v>172</c:v>
                </c:pt>
                <c:pt idx="71">
                  <c:v>172</c:v>
                </c:pt>
                <c:pt idx="72">
                  <c:v>172</c:v>
                </c:pt>
                <c:pt idx="73">
                  <c:v>175</c:v>
                </c:pt>
                <c:pt idx="74">
                  <c:v>176</c:v>
                </c:pt>
                <c:pt idx="75">
                  <c:v>176</c:v>
                </c:pt>
                <c:pt idx="76">
                  <c:v>176</c:v>
                </c:pt>
                <c:pt idx="77">
                  <c:v>176</c:v>
                </c:pt>
                <c:pt idx="78">
                  <c:v>176</c:v>
                </c:pt>
                <c:pt idx="79">
                  <c:v>176</c:v>
                </c:pt>
                <c:pt idx="80">
                  <c:v>176</c:v>
                </c:pt>
                <c:pt idx="81">
                  <c:v>176</c:v>
                </c:pt>
                <c:pt idx="82">
                  <c:v>176</c:v>
                </c:pt>
                <c:pt idx="83">
                  <c:v>176</c:v>
                </c:pt>
                <c:pt idx="84">
                  <c:v>176</c:v>
                </c:pt>
                <c:pt idx="85">
                  <c:v>176</c:v>
                </c:pt>
                <c:pt idx="86">
                  <c:v>176</c:v>
                </c:pt>
                <c:pt idx="87">
                  <c:v>176</c:v>
                </c:pt>
                <c:pt idx="88">
                  <c:v>176</c:v>
                </c:pt>
                <c:pt idx="89">
                  <c:v>176</c:v>
                </c:pt>
                <c:pt idx="90">
                  <c:v>176</c:v>
                </c:pt>
                <c:pt idx="91">
                  <c:v>176</c:v>
                </c:pt>
                <c:pt idx="92">
                  <c:v>172</c:v>
                </c:pt>
                <c:pt idx="93">
                  <c:v>176</c:v>
                </c:pt>
                <c:pt idx="94">
                  <c:v>179</c:v>
                </c:pt>
                <c:pt idx="95">
                  <c:v>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1D-49E9-AB84-5581984C6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2093024"/>
        <c:axId val="2032090624"/>
      </c:lineChart>
      <c:catAx>
        <c:axId val="20320930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32090624"/>
        <c:crosses val="autoZero"/>
        <c:auto val="1"/>
        <c:lblAlgn val="ctr"/>
        <c:lblOffset val="100"/>
        <c:noMultiLvlLbl val="0"/>
      </c:catAx>
      <c:valAx>
        <c:axId val="203209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32093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Kąt horyzontalny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seria_27_05!$B$7:$B$106</c:f>
              <c:numCache>
                <c:formatCode>General</c:formatCode>
                <c:ptCount val="100"/>
                <c:pt idx="0">
                  <c:v>108</c:v>
                </c:pt>
                <c:pt idx="1">
                  <c:v>13</c:v>
                </c:pt>
                <c:pt idx="2">
                  <c:v>122</c:v>
                </c:pt>
                <c:pt idx="3">
                  <c:v>11</c:v>
                </c:pt>
                <c:pt idx="4">
                  <c:v>119</c:v>
                </c:pt>
                <c:pt idx="5">
                  <c:v>151</c:v>
                </c:pt>
                <c:pt idx="6">
                  <c:v>162</c:v>
                </c:pt>
                <c:pt idx="7">
                  <c:v>119</c:v>
                </c:pt>
                <c:pt idx="8">
                  <c:v>114</c:v>
                </c:pt>
                <c:pt idx="9">
                  <c:v>179</c:v>
                </c:pt>
                <c:pt idx="10">
                  <c:v>175</c:v>
                </c:pt>
                <c:pt idx="11">
                  <c:v>114</c:v>
                </c:pt>
                <c:pt idx="12">
                  <c:v>122</c:v>
                </c:pt>
                <c:pt idx="13">
                  <c:v>122</c:v>
                </c:pt>
                <c:pt idx="14">
                  <c:v>122</c:v>
                </c:pt>
                <c:pt idx="15">
                  <c:v>132</c:v>
                </c:pt>
                <c:pt idx="16">
                  <c:v>43</c:v>
                </c:pt>
                <c:pt idx="17">
                  <c:v>168</c:v>
                </c:pt>
                <c:pt idx="18">
                  <c:v>101</c:v>
                </c:pt>
                <c:pt idx="19">
                  <c:v>119</c:v>
                </c:pt>
                <c:pt idx="20">
                  <c:v>119</c:v>
                </c:pt>
                <c:pt idx="21">
                  <c:v>127</c:v>
                </c:pt>
                <c:pt idx="22">
                  <c:v>158</c:v>
                </c:pt>
                <c:pt idx="23">
                  <c:v>17</c:v>
                </c:pt>
                <c:pt idx="24">
                  <c:v>32</c:v>
                </c:pt>
                <c:pt idx="25">
                  <c:v>24</c:v>
                </c:pt>
                <c:pt idx="26">
                  <c:v>106</c:v>
                </c:pt>
                <c:pt idx="27">
                  <c:v>108</c:v>
                </c:pt>
                <c:pt idx="28">
                  <c:v>108</c:v>
                </c:pt>
                <c:pt idx="29">
                  <c:v>110</c:v>
                </c:pt>
                <c:pt idx="30">
                  <c:v>13</c:v>
                </c:pt>
                <c:pt idx="31">
                  <c:v>18</c:v>
                </c:pt>
                <c:pt idx="32">
                  <c:v>161</c:v>
                </c:pt>
                <c:pt idx="33">
                  <c:v>177</c:v>
                </c:pt>
                <c:pt idx="34">
                  <c:v>27</c:v>
                </c:pt>
                <c:pt idx="35">
                  <c:v>12</c:v>
                </c:pt>
                <c:pt idx="36">
                  <c:v>168</c:v>
                </c:pt>
                <c:pt idx="37">
                  <c:v>18</c:v>
                </c:pt>
                <c:pt idx="38">
                  <c:v>22</c:v>
                </c:pt>
                <c:pt idx="39">
                  <c:v>11</c:v>
                </c:pt>
                <c:pt idx="40">
                  <c:v>13</c:v>
                </c:pt>
                <c:pt idx="41">
                  <c:v>181</c:v>
                </c:pt>
                <c:pt idx="42">
                  <c:v>172</c:v>
                </c:pt>
                <c:pt idx="43">
                  <c:v>177</c:v>
                </c:pt>
                <c:pt idx="44">
                  <c:v>8</c:v>
                </c:pt>
                <c:pt idx="45">
                  <c:v>160</c:v>
                </c:pt>
                <c:pt idx="46">
                  <c:v>21</c:v>
                </c:pt>
                <c:pt idx="47">
                  <c:v>19</c:v>
                </c:pt>
                <c:pt idx="48">
                  <c:v>170</c:v>
                </c:pt>
                <c:pt idx="49">
                  <c:v>162</c:v>
                </c:pt>
                <c:pt idx="50">
                  <c:v>166</c:v>
                </c:pt>
                <c:pt idx="51">
                  <c:v>177</c:v>
                </c:pt>
                <c:pt idx="52">
                  <c:v>172</c:v>
                </c:pt>
                <c:pt idx="53">
                  <c:v>168</c:v>
                </c:pt>
                <c:pt idx="54">
                  <c:v>173</c:v>
                </c:pt>
                <c:pt idx="55">
                  <c:v>179</c:v>
                </c:pt>
                <c:pt idx="56">
                  <c:v>303</c:v>
                </c:pt>
                <c:pt idx="57">
                  <c:v>166</c:v>
                </c:pt>
                <c:pt idx="58">
                  <c:v>177</c:v>
                </c:pt>
                <c:pt idx="59">
                  <c:v>168</c:v>
                </c:pt>
                <c:pt idx="60">
                  <c:v>163</c:v>
                </c:pt>
                <c:pt idx="61">
                  <c:v>160</c:v>
                </c:pt>
                <c:pt idx="62">
                  <c:v>168</c:v>
                </c:pt>
                <c:pt idx="63">
                  <c:v>166</c:v>
                </c:pt>
                <c:pt idx="64">
                  <c:v>172</c:v>
                </c:pt>
                <c:pt idx="65">
                  <c:v>179</c:v>
                </c:pt>
                <c:pt idx="66">
                  <c:v>161</c:v>
                </c:pt>
                <c:pt idx="67">
                  <c:v>157</c:v>
                </c:pt>
                <c:pt idx="68">
                  <c:v>158</c:v>
                </c:pt>
                <c:pt idx="69">
                  <c:v>71</c:v>
                </c:pt>
                <c:pt idx="70">
                  <c:v>147</c:v>
                </c:pt>
                <c:pt idx="71">
                  <c:v>163</c:v>
                </c:pt>
                <c:pt idx="72">
                  <c:v>160</c:v>
                </c:pt>
                <c:pt idx="73">
                  <c:v>153</c:v>
                </c:pt>
                <c:pt idx="74">
                  <c:v>155</c:v>
                </c:pt>
                <c:pt idx="75">
                  <c:v>172</c:v>
                </c:pt>
                <c:pt idx="76">
                  <c:v>152</c:v>
                </c:pt>
                <c:pt idx="77">
                  <c:v>153</c:v>
                </c:pt>
                <c:pt idx="78">
                  <c:v>33</c:v>
                </c:pt>
                <c:pt idx="79">
                  <c:v>161</c:v>
                </c:pt>
                <c:pt idx="80">
                  <c:v>288</c:v>
                </c:pt>
                <c:pt idx="81">
                  <c:v>179</c:v>
                </c:pt>
                <c:pt idx="82">
                  <c:v>178</c:v>
                </c:pt>
                <c:pt idx="83">
                  <c:v>179</c:v>
                </c:pt>
                <c:pt idx="84">
                  <c:v>328</c:v>
                </c:pt>
                <c:pt idx="85">
                  <c:v>177</c:v>
                </c:pt>
                <c:pt idx="86">
                  <c:v>179</c:v>
                </c:pt>
                <c:pt idx="87">
                  <c:v>177</c:v>
                </c:pt>
                <c:pt idx="88">
                  <c:v>164</c:v>
                </c:pt>
                <c:pt idx="89">
                  <c:v>156</c:v>
                </c:pt>
                <c:pt idx="90">
                  <c:v>156</c:v>
                </c:pt>
                <c:pt idx="91">
                  <c:v>170</c:v>
                </c:pt>
                <c:pt idx="92">
                  <c:v>119</c:v>
                </c:pt>
                <c:pt idx="93">
                  <c:v>159</c:v>
                </c:pt>
                <c:pt idx="94">
                  <c:v>281</c:v>
                </c:pt>
                <c:pt idx="95">
                  <c:v>166</c:v>
                </c:pt>
                <c:pt idx="96">
                  <c:v>166</c:v>
                </c:pt>
                <c:pt idx="97">
                  <c:v>160</c:v>
                </c:pt>
                <c:pt idx="98">
                  <c:v>284</c:v>
                </c:pt>
                <c:pt idx="99">
                  <c:v>166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4E-4235-9C08-77319F8F3733}"/>
            </c:ext>
          </c:extLst>
        </c:ser>
        <c:ser>
          <c:idx val="1"/>
          <c:order val="1"/>
          <c:tx>
            <c:v>R2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seria_27_05!$E$7:$E$106</c:f>
              <c:numCache>
                <c:formatCode>General</c:formatCode>
                <c:ptCount val="100"/>
                <c:pt idx="0">
                  <c:v>85</c:v>
                </c:pt>
                <c:pt idx="1">
                  <c:v>80</c:v>
                </c:pt>
                <c:pt idx="2">
                  <c:v>82</c:v>
                </c:pt>
                <c:pt idx="3">
                  <c:v>82</c:v>
                </c:pt>
                <c:pt idx="4">
                  <c:v>82</c:v>
                </c:pt>
                <c:pt idx="5">
                  <c:v>82</c:v>
                </c:pt>
                <c:pt idx="6">
                  <c:v>83</c:v>
                </c:pt>
                <c:pt idx="7">
                  <c:v>80</c:v>
                </c:pt>
                <c:pt idx="8">
                  <c:v>85</c:v>
                </c:pt>
                <c:pt idx="9">
                  <c:v>82</c:v>
                </c:pt>
                <c:pt idx="10">
                  <c:v>87</c:v>
                </c:pt>
                <c:pt idx="11">
                  <c:v>82</c:v>
                </c:pt>
                <c:pt idx="12">
                  <c:v>83</c:v>
                </c:pt>
                <c:pt idx="13">
                  <c:v>83</c:v>
                </c:pt>
                <c:pt idx="14">
                  <c:v>85</c:v>
                </c:pt>
                <c:pt idx="15">
                  <c:v>85</c:v>
                </c:pt>
                <c:pt idx="16">
                  <c:v>89</c:v>
                </c:pt>
                <c:pt idx="17">
                  <c:v>83</c:v>
                </c:pt>
                <c:pt idx="18">
                  <c:v>83</c:v>
                </c:pt>
                <c:pt idx="19">
                  <c:v>82</c:v>
                </c:pt>
                <c:pt idx="20">
                  <c:v>83</c:v>
                </c:pt>
                <c:pt idx="21">
                  <c:v>86</c:v>
                </c:pt>
                <c:pt idx="22">
                  <c:v>92</c:v>
                </c:pt>
                <c:pt idx="23">
                  <c:v>82</c:v>
                </c:pt>
                <c:pt idx="24">
                  <c:v>83</c:v>
                </c:pt>
                <c:pt idx="25">
                  <c:v>83</c:v>
                </c:pt>
                <c:pt idx="26">
                  <c:v>83</c:v>
                </c:pt>
                <c:pt idx="27">
                  <c:v>83</c:v>
                </c:pt>
                <c:pt idx="28">
                  <c:v>83</c:v>
                </c:pt>
                <c:pt idx="29">
                  <c:v>83</c:v>
                </c:pt>
                <c:pt idx="30">
                  <c:v>83</c:v>
                </c:pt>
                <c:pt idx="31">
                  <c:v>85</c:v>
                </c:pt>
                <c:pt idx="32">
                  <c:v>82</c:v>
                </c:pt>
                <c:pt idx="33">
                  <c:v>83</c:v>
                </c:pt>
                <c:pt idx="34">
                  <c:v>80</c:v>
                </c:pt>
                <c:pt idx="35">
                  <c:v>83</c:v>
                </c:pt>
                <c:pt idx="36">
                  <c:v>83</c:v>
                </c:pt>
                <c:pt idx="37">
                  <c:v>83</c:v>
                </c:pt>
                <c:pt idx="38">
                  <c:v>83</c:v>
                </c:pt>
                <c:pt idx="39">
                  <c:v>80</c:v>
                </c:pt>
                <c:pt idx="40">
                  <c:v>85</c:v>
                </c:pt>
                <c:pt idx="41">
                  <c:v>87</c:v>
                </c:pt>
                <c:pt idx="42">
                  <c:v>85</c:v>
                </c:pt>
                <c:pt idx="43">
                  <c:v>85</c:v>
                </c:pt>
                <c:pt idx="44">
                  <c:v>83</c:v>
                </c:pt>
                <c:pt idx="45">
                  <c:v>83</c:v>
                </c:pt>
                <c:pt idx="46">
                  <c:v>82</c:v>
                </c:pt>
                <c:pt idx="47">
                  <c:v>87</c:v>
                </c:pt>
                <c:pt idx="48">
                  <c:v>83</c:v>
                </c:pt>
                <c:pt idx="49">
                  <c:v>83</c:v>
                </c:pt>
                <c:pt idx="50">
                  <c:v>88</c:v>
                </c:pt>
                <c:pt idx="51">
                  <c:v>83</c:v>
                </c:pt>
                <c:pt idx="52">
                  <c:v>93</c:v>
                </c:pt>
                <c:pt idx="53">
                  <c:v>83</c:v>
                </c:pt>
                <c:pt idx="54">
                  <c:v>91</c:v>
                </c:pt>
                <c:pt idx="55">
                  <c:v>83</c:v>
                </c:pt>
                <c:pt idx="56">
                  <c:v>76</c:v>
                </c:pt>
                <c:pt idx="57">
                  <c:v>83</c:v>
                </c:pt>
                <c:pt idx="58">
                  <c:v>78</c:v>
                </c:pt>
                <c:pt idx="59">
                  <c:v>85</c:v>
                </c:pt>
                <c:pt idx="60">
                  <c:v>82</c:v>
                </c:pt>
                <c:pt idx="61">
                  <c:v>82</c:v>
                </c:pt>
                <c:pt idx="62">
                  <c:v>88</c:v>
                </c:pt>
                <c:pt idx="63">
                  <c:v>83</c:v>
                </c:pt>
                <c:pt idx="64">
                  <c:v>83</c:v>
                </c:pt>
                <c:pt idx="65">
                  <c:v>83</c:v>
                </c:pt>
                <c:pt idx="66">
                  <c:v>80</c:v>
                </c:pt>
                <c:pt idx="67">
                  <c:v>82</c:v>
                </c:pt>
                <c:pt idx="68">
                  <c:v>82</c:v>
                </c:pt>
                <c:pt idx="69">
                  <c:v>79</c:v>
                </c:pt>
                <c:pt idx="70">
                  <c:v>82</c:v>
                </c:pt>
                <c:pt idx="71">
                  <c:v>86</c:v>
                </c:pt>
                <c:pt idx="72">
                  <c:v>85</c:v>
                </c:pt>
                <c:pt idx="73">
                  <c:v>85</c:v>
                </c:pt>
                <c:pt idx="74">
                  <c:v>83</c:v>
                </c:pt>
                <c:pt idx="75">
                  <c:v>85</c:v>
                </c:pt>
                <c:pt idx="76">
                  <c:v>83</c:v>
                </c:pt>
                <c:pt idx="77">
                  <c:v>82</c:v>
                </c:pt>
                <c:pt idx="78">
                  <c:v>80</c:v>
                </c:pt>
                <c:pt idx="79">
                  <c:v>83</c:v>
                </c:pt>
                <c:pt idx="80">
                  <c:v>85</c:v>
                </c:pt>
                <c:pt idx="81">
                  <c:v>87</c:v>
                </c:pt>
                <c:pt idx="82">
                  <c:v>83</c:v>
                </c:pt>
                <c:pt idx="83">
                  <c:v>87</c:v>
                </c:pt>
                <c:pt idx="84">
                  <c:v>83</c:v>
                </c:pt>
                <c:pt idx="85">
                  <c:v>85</c:v>
                </c:pt>
                <c:pt idx="86">
                  <c:v>82</c:v>
                </c:pt>
                <c:pt idx="87">
                  <c:v>91</c:v>
                </c:pt>
                <c:pt idx="88">
                  <c:v>83</c:v>
                </c:pt>
                <c:pt idx="89">
                  <c:v>85</c:v>
                </c:pt>
                <c:pt idx="90">
                  <c:v>87</c:v>
                </c:pt>
                <c:pt idx="91">
                  <c:v>89</c:v>
                </c:pt>
                <c:pt idx="92">
                  <c:v>87</c:v>
                </c:pt>
                <c:pt idx="93">
                  <c:v>85</c:v>
                </c:pt>
                <c:pt idx="94">
                  <c:v>87</c:v>
                </c:pt>
                <c:pt idx="95">
                  <c:v>83</c:v>
                </c:pt>
                <c:pt idx="96">
                  <c:v>83</c:v>
                </c:pt>
                <c:pt idx="97">
                  <c:v>83</c:v>
                </c:pt>
                <c:pt idx="98">
                  <c:v>85</c:v>
                </c:pt>
                <c:pt idx="99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4E-4235-9C08-77319F8F3733}"/>
            </c:ext>
          </c:extLst>
        </c:ser>
        <c:ser>
          <c:idx val="2"/>
          <c:order val="2"/>
          <c:tx>
            <c:v>Szacowany R1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seria_27_05!$A$7:$A$106</c:f>
              <c:numCache>
                <c:formatCode>General</c:formatCode>
                <c:ptCount val="100"/>
                <c:pt idx="0">
                  <c:v>180</c:v>
                </c:pt>
                <c:pt idx="1">
                  <c:v>180</c:v>
                </c:pt>
                <c:pt idx="2">
                  <c:v>180</c:v>
                </c:pt>
                <c:pt idx="3">
                  <c:v>180</c:v>
                </c:pt>
                <c:pt idx="4">
                  <c:v>180</c:v>
                </c:pt>
                <c:pt idx="5">
                  <c:v>180</c:v>
                </c:pt>
                <c:pt idx="6">
                  <c:v>180</c:v>
                </c:pt>
                <c:pt idx="7">
                  <c:v>180</c:v>
                </c:pt>
                <c:pt idx="8">
                  <c:v>180</c:v>
                </c:pt>
                <c:pt idx="9">
                  <c:v>180</c:v>
                </c:pt>
                <c:pt idx="10">
                  <c:v>180</c:v>
                </c:pt>
                <c:pt idx="11">
                  <c:v>180</c:v>
                </c:pt>
                <c:pt idx="12">
                  <c:v>180</c:v>
                </c:pt>
                <c:pt idx="13">
                  <c:v>180</c:v>
                </c:pt>
                <c:pt idx="14">
                  <c:v>180</c:v>
                </c:pt>
                <c:pt idx="15">
                  <c:v>180</c:v>
                </c:pt>
                <c:pt idx="16">
                  <c:v>180</c:v>
                </c:pt>
                <c:pt idx="17">
                  <c:v>180</c:v>
                </c:pt>
                <c:pt idx="18">
                  <c:v>180</c:v>
                </c:pt>
                <c:pt idx="19">
                  <c:v>180</c:v>
                </c:pt>
                <c:pt idx="20">
                  <c:v>180</c:v>
                </c:pt>
                <c:pt idx="21">
                  <c:v>180</c:v>
                </c:pt>
                <c:pt idx="22">
                  <c:v>180</c:v>
                </c:pt>
                <c:pt idx="23">
                  <c:v>180</c:v>
                </c:pt>
                <c:pt idx="24">
                  <c:v>180</c:v>
                </c:pt>
                <c:pt idx="25">
                  <c:v>180</c:v>
                </c:pt>
                <c:pt idx="26">
                  <c:v>180</c:v>
                </c:pt>
                <c:pt idx="27">
                  <c:v>180</c:v>
                </c:pt>
                <c:pt idx="28">
                  <c:v>180</c:v>
                </c:pt>
                <c:pt idx="29">
                  <c:v>180</c:v>
                </c:pt>
                <c:pt idx="30">
                  <c:v>180</c:v>
                </c:pt>
                <c:pt idx="31">
                  <c:v>180</c:v>
                </c:pt>
                <c:pt idx="32">
                  <c:v>180</c:v>
                </c:pt>
                <c:pt idx="33">
                  <c:v>180</c:v>
                </c:pt>
                <c:pt idx="34">
                  <c:v>180</c:v>
                </c:pt>
                <c:pt idx="35">
                  <c:v>180</c:v>
                </c:pt>
                <c:pt idx="36">
                  <c:v>180</c:v>
                </c:pt>
                <c:pt idx="37">
                  <c:v>180</c:v>
                </c:pt>
                <c:pt idx="38">
                  <c:v>180</c:v>
                </c:pt>
                <c:pt idx="39">
                  <c:v>180</c:v>
                </c:pt>
                <c:pt idx="40">
                  <c:v>180</c:v>
                </c:pt>
                <c:pt idx="41">
                  <c:v>180</c:v>
                </c:pt>
                <c:pt idx="42">
                  <c:v>180</c:v>
                </c:pt>
                <c:pt idx="43">
                  <c:v>180</c:v>
                </c:pt>
                <c:pt idx="44">
                  <c:v>180</c:v>
                </c:pt>
                <c:pt idx="45">
                  <c:v>180</c:v>
                </c:pt>
                <c:pt idx="46">
                  <c:v>180</c:v>
                </c:pt>
                <c:pt idx="47">
                  <c:v>180</c:v>
                </c:pt>
                <c:pt idx="48">
                  <c:v>180</c:v>
                </c:pt>
                <c:pt idx="49">
                  <c:v>180</c:v>
                </c:pt>
                <c:pt idx="50">
                  <c:v>180</c:v>
                </c:pt>
                <c:pt idx="51">
                  <c:v>180</c:v>
                </c:pt>
                <c:pt idx="52">
                  <c:v>180</c:v>
                </c:pt>
                <c:pt idx="53">
                  <c:v>180</c:v>
                </c:pt>
                <c:pt idx="54">
                  <c:v>180</c:v>
                </c:pt>
                <c:pt idx="55">
                  <c:v>180</c:v>
                </c:pt>
                <c:pt idx="56">
                  <c:v>180</c:v>
                </c:pt>
                <c:pt idx="57">
                  <c:v>180</c:v>
                </c:pt>
                <c:pt idx="58">
                  <c:v>180</c:v>
                </c:pt>
                <c:pt idx="59">
                  <c:v>180</c:v>
                </c:pt>
                <c:pt idx="60">
                  <c:v>180</c:v>
                </c:pt>
                <c:pt idx="61">
                  <c:v>180</c:v>
                </c:pt>
                <c:pt idx="62">
                  <c:v>180</c:v>
                </c:pt>
                <c:pt idx="63">
                  <c:v>180</c:v>
                </c:pt>
                <c:pt idx="64">
                  <c:v>180</c:v>
                </c:pt>
                <c:pt idx="65">
                  <c:v>180</c:v>
                </c:pt>
                <c:pt idx="66">
                  <c:v>180</c:v>
                </c:pt>
                <c:pt idx="67">
                  <c:v>180</c:v>
                </c:pt>
                <c:pt idx="68">
                  <c:v>180</c:v>
                </c:pt>
                <c:pt idx="69">
                  <c:v>180</c:v>
                </c:pt>
                <c:pt idx="70">
                  <c:v>180</c:v>
                </c:pt>
                <c:pt idx="71">
                  <c:v>180</c:v>
                </c:pt>
                <c:pt idx="72">
                  <c:v>180</c:v>
                </c:pt>
                <c:pt idx="73">
                  <c:v>180</c:v>
                </c:pt>
                <c:pt idx="74">
                  <c:v>180</c:v>
                </c:pt>
                <c:pt idx="75">
                  <c:v>180</c:v>
                </c:pt>
                <c:pt idx="76">
                  <c:v>180</c:v>
                </c:pt>
                <c:pt idx="77">
                  <c:v>180</c:v>
                </c:pt>
                <c:pt idx="78">
                  <c:v>180</c:v>
                </c:pt>
                <c:pt idx="79">
                  <c:v>180</c:v>
                </c:pt>
                <c:pt idx="80">
                  <c:v>180</c:v>
                </c:pt>
                <c:pt idx="81">
                  <c:v>180</c:v>
                </c:pt>
                <c:pt idx="82">
                  <c:v>180</c:v>
                </c:pt>
                <c:pt idx="83">
                  <c:v>180</c:v>
                </c:pt>
                <c:pt idx="84">
                  <c:v>180</c:v>
                </c:pt>
                <c:pt idx="85">
                  <c:v>180</c:v>
                </c:pt>
                <c:pt idx="86">
                  <c:v>180</c:v>
                </c:pt>
                <c:pt idx="87">
                  <c:v>180</c:v>
                </c:pt>
                <c:pt idx="88">
                  <c:v>180</c:v>
                </c:pt>
                <c:pt idx="89">
                  <c:v>180</c:v>
                </c:pt>
                <c:pt idx="90">
                  <c:v>180</c:v>
                </c:pt>
                <c:pt idx="91">
                  <c:v>180</c:v>
                </c:pt>
                <c:pt idx="92">
                  <c:v>180</c:v>
                </c:pt>
                <c:pt idx="93">
                  <c:v>180</c:v>
                </c:pt>
                <c:pt idx="94">
                  <c:v>180</c:v>
                </c:pt>
                <c:pt idx="95">
                  <c:v>180</c:v>
                </c:pt>
                <c:pt idx="96">
                  <c:v>180</c:v>
                </c:pt>
                <c:pt idx="97">
                  <c:v>180</c:v>
                </c:pt>
                <c:pt idx="98">
                  <c:v>180</c:v>
                </c:pt>
                <c:pt idx="99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4E-4235-9C08-77319F8F3733}"/>
            </c:ext>
          </c:extLst>
        </c:ser>
        <c:ser>
          <c:idx val="3"/>
          <c:order val="3"/>
          <c:tx>
            <c:v>Szacowany R2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seria_27_05!$G$7:$G$106</c:f>
              <c:numCache>
                <c:formatCode>General</c:formatCode>
                <c:ptCount val="100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90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  <c:pt idx="15">
                  <c:v>90</c:v>
                </c:pt>
                <c:pt idx="16">
                  <c:v>90</c:v>
                </c:pt>
                <c:pt idx="17">
                  <c:v>90</c:v>
                </c:pt>
                <c:pt idx="18">
                  <c:v>90</c:v>
                </c:pt>
                <c:pt idx="19">
                  <c:v>90</c:v>
                </c:pt>
                <c:pt idx="20">
                  <c:v>90</c:v>
                </c:pt>
                <c:pt idx="21">
                  <c:v>90</c:v>
                </c:pt>
                <c:pt idx="22">
                  <c:v>90</c:v>
                </c:pt>
                <c:pt idx="23">
                  <c:v>90</c:v>
                </c:pt>
                <c:pt idx="24">
                  <c:v>90</c:v>
                </c:pt>
                <c:pt idx="25">
                  <c:v>90</c:v>
                </c:pt>
                <c:pt idx="26">
                  <c:v>90</c:v>
                </c:pt>
                <c:pt idx="27">
                  <c:v>90</c:v>
                </c:pt>
                <c:pt idx="28">
                  <c:v>90</c:v>
                </c:pt>
                <c:pt idx="29">
                  <c:v>90</c:v>
                </c:pt>
                <c:pt idx="30">
                  <c:v>90</c:v>
                </c:pt>
                <c:pt idx="31">
                  <c:v>90</c:v>
                </c:pt>
                <c:pt idx="32">
                  <c:v>90</c:v>
                </c:pt>
                <c:pt idx="33">
                  <c:v>90</c:v>
                </c:pt>
                <c:pt idx="34">
                  <c:v>90</c:v>
                </c:pt>
                <c:pt idx="35">
                  <c:v>90</c:v>
                </c:pt>
                <c:pt idx="36">
                  <c:v>90</c:v>
                </c:pt>
                <c:pt idx="37">
                  <c:v>90</c:v>
                </c:pt>
                <c:pt idx="38">
                  <c:v>90</c:v>
                </c:pt>
                <c:pt idx="39">
                  <c:v>90</c:v>
                </c:pt>
                <c:pt idx="40">
                  <c:v>90</c:v>
                </c:pt>
                <c:pt idx="41">
                  <c:v>90</c:v>
                </c:pt>
                <c:pt idx="42">
                  <c:v>90</c:v>
                </c:pt>
                <c:pt idx="43">
                  <c:v>90</c:v>
                </c:pt>
                <c:pt idx="44">
                  <c:v>90</c:v>
                </c:pt>
                <c:pt idx="45">
                  <c:v>90</c:v>
                </c:pt>
                <c:pt idx="46">
                  <c:v>90</c:v>
                </c:pt>
                <c:pt idx="47">
                  <c:v>90</c:v>
                </c:pt>
                <c:pt idx="48">
                  <c:v>90</c:v>
                </c:pt>
                <c:pt idx="49">
                  <c:v>90</c:v>
                </c:pt>
                <c:pt idx="50">
                  <c:v>90</c:v>
                </c:pt>
                <c:pt idx="51">
                  <c:v>90</c:v>
                </c:pt>
                <c:pt idx="52">
                  <c:v>90</c:v>
                </c:pt>
                <c:pt idx="53">
                  <c:v>90</c:v>
                </c:pt>
                <c:pt idx="54">
                  <c:v>90</c:v>
                </c:pt>
                <c:pt idx="55">
                  <c:v>90</c:v>
                </c:pt>
                <c:pt idx="56">
                  <c:v>90</c:v>
                </c:pt>
                <c:pt idx="57">
                  <c:v>90</c:v>
                </c:pt>
                <c:pt idx="58">
                  <c:v>90</c:v>
                </c:pt>
                <c:pt idx="59">
                  <c:v>90</c:v>
                </c:pt>
                <c:pt idx="60">
                  <c:v>90</c:v>
                </c:pt>
                <c:pt idx="61">
                  <c:v>90</c:v>
                </c:pt>
                <c:pt idx="62">
                  <c:v>90</c:v>
                </c:pt>
                <c:pt idx="63">
                  <c:v>90</c:v>
                </c:pt>
                <c:pt idx="64">
                  <c:v>90</c:v>
                </c:pt>
                <c:pt idx="65">
                  <c:v>90</c:v>
                </c:pt>
                <c:pt idx="66">
                  <c:v>90</c:v>
                </c:pt>
                <c:pt idx="67">
                  <c:v>90</c:v>
                </c:pt>
                <c:pt idx="68">
                  <c:v>90</c:v>
                </c:pt>
                <c:pt idx="69">
                  <c:v>90</c:v>
                </c:pt>
                <c:pt idx="70">
                  <c:v>90</c:v>
                </c:pt>
                <c:pt idx="71">
                  <c:v>90</c:v>
                </c:pt>
                <c:pt idx="72">
                  <c:v>90</c:v>
                </c:pt>
                <c:pt idx="73">
                  <c:v>90</c:v>
                </c:pt>
                <c:pt idx="74">
                  <c:v>90</c:v>
                </c:pt>
                <c:pt idx="75">
                  <c:v>90</c:v>
                </c:pt>
                <c:pt idx="76">
                  <c:v>90</c:v>
                </c:pt>
                <c:pt idx="77">
                  <c:v>90</c:v>
                </c:pt>
                <c:pt idx="78">
                  <c:v>90</c:v>
                </c:pt>
                <c:pt idx="79">
                  <c:v>90</c:v>
                </c:pt>
                <c:pt idx="80">
                  <c:v>90</c:v>
                </c:pt>
                <c:pt idx="81">
                  <c:v>90</c:v>
                </c:pt>
                <c:pt idx="82">
                  <c:v>90</c:v>
                </c:pt>
                <c:pt idx="83">
                  <c:v>90</c:v>
                </c:pt>
                <c:pt idx="84">
                  <c:v>90</c:v>
                </c:pt>
                <c:pt idx="85">
                  <c:v>90</c:v>
                </c:pt>
                <c:pt idx="86">
                  <c:v>90</c:v>
                </c:pt>
                <c:pt idx="87">
                  <c:v>90</c:v>
                </c:pt>
                <c:pt idx="88">
                  <c:v>90</c:v>
                </c:pt>
                <c:pt idx="89">
                  <c:v>90</c:v>
                </c:pt>
                <c:pt idx="90">
                  <c:v>90</c:v>
                </c:pt>
                <c:pt idx="91">
                  <c:v>90</c:v>
                </c:pt>
                <c:pt idx="92">
                  <c:v>90</c:v>
                </c:pt>
                <c:pt idx="93">
                  <c:v>90</c:v>
                </c:pt>
                <c:pt idx="94">
                  <c:v>90</c:v>
                </c:pt>
                <c:pt idx="95">
                  <c:v>90</c:v>
                </c:pt>
                <c:pt idx="96">
                  <c:v>90</c:v>
                </c:pt>
                <c:pt idx="97">
                  <c:v>90</c:v>
                </c:pt>
                <c:pt idx="98">
                  <c:v>90</c:v>
                </c:pt>
                <c:pt idx="99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34E-4235-9C08-77319F8F37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9414591"/>
        <c:axId val="2119401631"/>
      </c:lineChart>
      <c:catAx>
        <c:axId val="21194145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19401631"/>
        <c:crosses val="autoZero"/>
        <c:auto val="1"/>
        <c:lblAlgn val="ctr"/>
        <c:lblOffset val="100"/>
        <c:noMultiLvlLbl val="0"/>
      </c:catAx>
      <c:valAx>
        <c:axId val="2119401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19414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Kąt</a:t>
            </a:r>
            <a:r>
              <a:rPr lang="pl-PL" baseline="0"/>
              <a:t> horyzontalny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seria_27_05!$T$8:$T$107</c:f>
              <c:numCache>
                <c:formatCode>General</c:formatCode>
                <c:ptCount val="100"/>
                <c:pt idx="0">
                  <c:v>183</c:v>
                </c:pt>
                <c:pt idx="1">
                  <c:v>167</c:v>
                </c:pt>
                <c:pt idx="2">
                  <c:v>168</c:v>
                </c:pt>
                <c:pt idx="3">
                  <c:v>157</c:v>
                </c:pt>
                <c:pt idx="4">
                  <c:v>125</c:v>
                </c:pt>
                <c:pt idx="5">
                  <c:v>16</c:v>
                </c:pt>
                <c:pt idx="6">
                  <c:v>161</c:v>
                </c:pt>
                <c:pt idx="7">
                  <c:v>254</c:v>
                </c:pt>
                <c:pt idx="8">
                  <c:v>257</c:v>
                </c:pt>
                <c:pt idx="9">
                  <c:v>254</c:v>
                </c:pt>
                <c:pt idx="10">
                  <c:v>254</c:v>
                </c:pt>
                <c:pt idx="11">
                  <c:v>257</c:v>
                </c:pt>
                <c:pt idx="12">
                  <c:v>257</c:v>
                </c:pt>
                <c:pt idx="13">
                  <c:v>257</c:v>
                </c:pt>
                <c:pt idx="14">
                  <c:v>257</c:v>
                </c:pt>
                <c:pt idx="15">
                  <c:v>258</c:v>
                </c:pt>
                <c:pt idx="16">
                  <c:v>257</c:v>
                </c:pt>
                <c:pt idx="17">
                  <c:v>257</c:v>
                </c:pt>
                <c:pt idx="18">
                  <c:v>257</c:v>
                </c:pt>
                <c:pt idx="19">
                  <c:v>257</c:v>
                </c:pt>
                <c:pt idx="20">
                  <c:v>257</c:v>
                </c:pt>
                <c:pt idx="21">
                  <c:v>257</c:v>
                </c:pt>
                <c:pt idx="22">
                  <c:v>255</c:v>
                </c:pt>
                <c:pt idx="23">
                  <c:v>252</c:v>
                </c:pt>
                <c:pt idx="24">
                  <c:v>257</c:v>
                </c:pt>
                <c:pt idx="25">
                  <c:v>252</c:v>
                </c:pt>
                <c:pt idx="26">
                  <c:v>257</c:v>
                </c:pt>
                <c:pt idx="27">
                  <c:v>288</c:v>
                </c:pt>
                <c:pt idx="28">
                  <c:v>257</c:v>
                </c:pt>
                <c:pt idx="29">
                  <c:v>257</c:v>
                </c:pt>
                <c:pt idx="30">
                  <c:v>257</c:v>
                </c:pt>
                <c:pt idx="31">
                  <c:v>257</c:v>
                </c:pt>
                <c:pt idx="32">
                  <c:v>257</c:v>
                </c:pt>
                <c:pt idx="33">
                  <c:v>257</c:v>
                </c:pt>
                <c:pt idx="34">
                  <c:v>257</c:v>
                </c:pt>
                <c:pt idx="35">
                  <c:v>255</c:v>
                </c:pt>
                <c:pt idx="36">
                  <c:v>252</c:v>
                </c:pt>
                <c:pt idx="37">
                  <c:v>252</c:v>
                </c:pt>
                <c:pt idx="38">
                  <c:v>86</c:v>
                </c:pt>
                <c:pt idx="39">
                  <c:v>257</c:v>
                </c:pt>
                <c:pt idx="40">
                  <c:v>257</c:v>
                </c:pt>
                <c:pt idx="41">
                  <c:v>252</c:v>
                </c:pt>
                <c:pt idx="42">
                  <c:v>252</c:v>
                </c:pt>
                <c:pt idx="43">
                  <c:v>257</c:v>
                </c:pt>
                <c:pt idx="44">
                  <c:v>248</c:v>
                </c:pt>
                <c:pt idx="45">
                  <c:v>263</c:v>
                </c:pt>
                <c:pt idx="46">
                  <c:v>257</c:v>
                </c:pt>
                <c:pt idx="47">
                  <c:v>252</c:v>
                </c:pt>
                <c:pt idx="48">
                  <c:v>269</c:v>
                </c:pt>
                <c:pt idx="49">
                  <c:v>257</c:v>
                </c:pt>
                <c:pt idx="50">
                  <c:v>252</c:v>
                </c:pt>
                <c:pt idx="51">
                  <c:v>252</c:v>
                </c:pt>
                <c:pt idx="52">
                  <c:v>257</c:v>
                </c:pt>
                <c:pt idx="53">
                  <c:v>255</c:v>
                </c:pt>
                <c:pt idx="54">
                  <c:v>252</c:v>
                </c:pt>
                <c:pt idx="55">
                  <c:v>257</c:v>
                </c:pt>
                <c:pt idx="56">
                  <c:v>268</c:v>
                </c:pt>
                <c:pt idx="57">
                  <c:v>254</c:v>
                </c:pt>
                <c:pt idx="58">
                  <c:v>252</c:v>
                </c:pt>
                <c:pt idx="59">
                  <c:v>252</c:v>
                </c:pt>
                <c:pt idx="60">
                  <c:v>250</c:v>
                </c:pt>
                <c:pt idx="61">
                  <c:v>252</c:v>
                </c:pt>
                <c:pt idx="62">
                  <c:v>252</c:v>
                </c:pt>
                <c:pt idx="63">
                  <c:v>252</c:v>
                </c:pt>
                <c:pt idx="64">
                  <c:v>252</c:v>
                </c:pt>
                <c:pt idx="65">
                  <c:v>257</c:v>
                </c:pt>
                <c:pt idx="66">
                  <c:v>258</c:v>
                </c:pt>
                <c:pt idx="67">
                  <c:v>245</c:v>
                </c:pt>
                <c:pt idx="68">
                  <c:v>252</c:v>
                </c:pt>
                <c:pt idx="69">
                  <c:v>252</c:v>
                </c:pt>
                <c:pt idx="70">
                  <c:v>252</c:v>
                </c:pt>
                <c:pt idx="71">
                  <c:v>252</c:v>
                </c:pt>
                <c:pt idx="72">
                  <c:v>252</c:v>
                </c:pt>
                <c:pt idx="73">
                  <c:v>252</c:v>
                </c:pt>
                <c:pt idx="74">
                  <c:v>252</c:v>
                </c:pt>
                <c:pt idx="75">
                  <c:v>252</c:v>
                </c:pt>
                <c:pt idx="76">
                  <c:v>46</c:v>
                </c:pt>
                <c:pt idx="77">
                  <c:v>257</c:v>
                </c:pt>
                <c:pt idx="78">
                  <c:v>252</c:v>
                </c:pt>
                <c:pt idx="79">
                  <c:v>268</c:v>
                </c:pt>
                <c:pt idx="80">
                  <c:v>257</c:v>
                </c:pt>
                <c:pt idx="81">
                  <c:v>257</c:v>
                </c:pt>
                <c:pt idx="82">
                  <c:v>253</c:v>
                </c:pt>
                <c:pt idx="83">
                  <c:v>250</c:v>
                </c:pt>
                <c:pt idx="84">
                  <c:v>248</c:v>
                </c:pt>
                <c:pt idx="85">
                  <c:v>248</c:v>
                </c:pt>
                <c:pt idx="86">
                  <c:v>257</c:v>
                </c:pt>
                <c:pt idx="87">
                  <c:v>258</c:v>
                </c:pt>
                <c:pt idx="88">
                  <c:v>252</c:v>
                </c:pt>
                <c:pt idx="89">
                  <c:v>260</c:v>
                </c:pt>
                <c:pt idx="90">
                  <c:v>258</c:v>
                </c:pt>
                <c:pt idx="91">
                  <c:v>257</c:v>
                </c:pt>
                <c:pt idx="92">
                  <c:v>252</c:v>
                </c:pt>
                <c:pt idx="93">
                  <c:v>252</c:v>
                </c:pt>
                <c:pt idx="94">
                  <c:v>252</c:v>
                </c:pt>
                <c:pt idx="95">
                  <c:v>252</c:v>
                </c:pt>
                <c:pt idx="96">
                  <c:v>257</c:v>
                </c:pt>
                <c:pt idx="97">
                  <c:v>257</c:v>
                </c:pt>
                <c:pt idx="98">
                  <c:v>37</c:v>
                </c:pt>
                <c:pt idx="99">
                  <c:v>252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8E-4F69-819E-5122EBE1D414}"/>
            </c:ext>
          </c:extLst>
        </c:ser>
        <c:ser>
          <c:idx val="1"/>
          <c:order val="1"/>
          <c:tx>
            <c:v>R2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seria_27_05!$W$8:$W$107</c:f>
              <c:numCache>
                <c:formatCode>General</c:formatCode>
                <c:ptCount val="100"/>
                <c:pt idx="0">
                  <c:v>80</c:v>
                </c:pt>
                <c:pt idx="1">
                  <c:v>79</c:v>
                </c:pt>
                <c:pt idx="2">
                  <c:v>80</c:v>
                </c:pt>
                <c:pt idx="3">
                  <c:v>80</c:v>
                </c:pt>
                <c:pt idx="4">
                  <c:v>82</c:v>
                </c:pt>
                <c:pt idx="5">
                  <c:v>82</c:v>
                </c:pt>
                <c:pt idx="6">
                  <c:v>82</c:v>
                </c:pt>
                <c:pt idx="7">
                  <c:v>311</c:v>
                </c:pt>
                <c:pt idx="8">
                  <c:v>13</c:v>
                </c:pt>
                <c:pt idx="9">
                  <c:v>16</c:v>
                </c:pt>
                <c:pt idx="10">
                  <c:v>11</c:v>
                </c:pt>
                <c:pt idx="11">
                  <c:v>21</c:v>
                </c:pt>
                <c:pt idx="12">
                  <c:v>13</c:v>
                </c:pt>
                <c:pt idx="13">
                  <c:v>321</c:v>
                </c:pt>
                <c:pt idx="14">
                  <c:v>13</c:v>
                </c:pt>
                <c:pt idx="15">
                  <c:v>13</c:v>
                </c:pt>
                <c:pt idx="16">
                  <c:v>16</c:v>
                </c:pt>
                <c:pt idx="17">
                  <c:v>19</c:v>
                </c:pt>
                <c:pt idx="18">
                  <c:v>27</c:v>
                </c:pt>
                <c:pt idx="19">
                  <c:v>16</c:v>
                </c:pt>
                <c:pt idx="20">
                  <c:v>13</c:v>
                </c:pt>
                <c:pt idx="21">
                  <c:v>21</c:v>
                </c:pt>
                <c:pt idx="22">
                  <c:v>335</c:v>
                </c:pt>
                <c:pt idx="23">
                  <c:v>305</c:v>
                </c:pt>
                <c:pt idx="24">
                  <c:v>13</c:v>
                </c:pt>
                <c:pt idx="25">
                  <c:v>304</c:v>
                </c:pt>
                <c:pt idx="26">
                  <c:v>32</c:v>
                </c:pt>
                <c:pt idx="27">
                  <c:v>303</c:v>
                </c:pt>
                <c:pt idx="28">
                  <c:v>11</c:v>
                </c:pt>
                <c:pt idx="29">
                  <c:v>11</c:v>
                </c:pt>
                <c:pt idx="30">
                  <c:v>303</c:v>
                </c:pt>
                <c:pt idx="31">
                  <c:v>297</c:v>
                </c:pt>
                <c:pt idx="32">
                  <c:v>13</c:v>
                </c:pt>
                <c:pt idx="33">
                  <c:v>13</c:v>
                </c:pt>
                <c:pt idx="34">
                  <c:v>315</c:v>
                </c:pt>
                <c:pt idx="35">
                  <c:v>16</c:v>
                </c:pt>
                <c:pt idx="36">
                  <c:v>11</c:v>
                </c:pt>
                <c:pt idx="37">
                  <c:v>11</c:v>
                </c:pt>
                <c:pt idx="38">
                  <c:v>29</c:v>
                </c:pt>
                <c:pt idx="39">
                  <c:v>13</c:v>
                </c:pt>
                <c:pt idx="40">
                  <c:v>18</c:v>
                </c:pt>
                <c:pt idx="41">
                  <c:v>29</c:v>
                </c:pt>
                <c:pt idx="42">
                  <c:v>21</c:v>
                </c:pt>
                <c:pt idx="43">
                  <c:v>297</c:v>
                </c:pt>
                <c:pt idx="44">
                  <c:v>21</c:v>
                </c:pt>
                <c:pt idx="45">
                  <c:v>11</c:v>
                </c:pt>
                <c:pt idx="46">
                  <c:v>29</c:v>
                </c:pt>
                <c:pt idx="47">
                  <c:v>303</c:v>
                </c:pt>
                <c:pt idx="48">
                  <c:v>164</c:v>
                </c:pt>
                <c:pt idx="49">
                  <c:v>339</c:v>
                </c:pt>
                <c:pt idx="50">
                  <c:v>313</c:v>
                </c:pt>
                <c:pt idx="51">
                  <c:v>305</c:v>
                </c:pt>
                <c:pt idx="52">
                  <c:v>336</c:v>
                </c:pt>
                <c:pt idx="53">
                  <c:v>317</c:v>
                </c:pt>
                <c:pt idx="54">
                  <c:v>339</c:v>
                </c:pt>
                <c:pt idx="55">
                  <c:v>32</c:v>
                </c:pt>
                <c:pt idx="56">
                  <c:v>305</c:v>
                </c:pt>
                <c:pt idx="57">
                  <c:v>303</c:v>
                </c:pt>
                <c:pt idx="58">
                  <c:v>16</c:v>
                </c:pt>
                <c:pt idx="59">
                  <c:v>331</c:v>
                </c:pt>
                <c:pt idx="60">
                  <c:v>11</c:v>
                </c:pt>
                <c:pt idx="61">
                  <c:v>13</c:v>
                </c:pt>
                <c:pt idx="62">
                  <c:v>18</c:v>
                </c:pt>
                <c:pt idx="63">
                  <c:v>13</c:v>
                </c:pt>
                <c:pt idx="64">
                  <c:v>21</c:v>
                </c:pt>
                <c:pt idx="65">
                  <c:v>11</c:v>
                </c:pt>
                <c:pt idx="66">
                  <c:v>16</c:v>
                </c:pt>
                <c:pt idx="67">
                  <c:v>13</c:v>
                </c:pt>
                <c:pt idx="68">
                  <c:v>316</c:v>
                </c:pt>
                <c:pt idx="69">
                  <c:v>21</c:v>
                </c:pt>
                <c:pt idx="70">
                  <c:v>21</c:v>
                </c:pt>
                <c:pt idx="71">
                  <c:v>315</c:v>
                </c:pt>
                <c:pt idx="72">
                  <c:v>313</c:v>
                </c:pt>
                <c:pt idx="73">
                  <c:v>13</c:v>
                </c:pt>
                <c:pt idx="74">
                  <c:v>313</c:v>
                </c:pt>
                <c:pt idx="75">
                  <c:v>313</c:v>
                </c:pt>
                <c:pt idx="76">
                  <c:v>16</c:v>
                </c:pt>
                <c:pt idx="77">
                  <c:v>192</c:v>
                </c:pt>
                <c:pt idx="78">
                  <c:v>32</c:v>
                </c:pt>
                <c:pt idx="79">
                  <c:v>326</c:v>
                </c:pt>
                <c:pt idx="80">
                  <c:v>16</c:v>
                </c:pt>
                <c:pt idx="81">
                  <c:v>16</c:v>
                </c:pt>
                <c:pt idx="82">
                  <c:v>16</c:v>
                </c:pt>
                <c:pt idx="83">
                  <c:v>16</c:v>
                </c:pt>
                <c:pt idx="84">
                  <c:v>13</c:v>
                </c:pt>
                <c:pt idx="85">
                  <c:v>16</c:v>
                </c:pt>
                <c:pt idx="86">
                  <c:v>16</c:v>
                </c:pt>
                <c:pt idx="87">
                  <c:v>11</c:v>
                </c:pt>
                <c:pt idx="88">
                  <c:v>9</c:v>
                </c:pt>
                <c:pt idx="89">
                  <c:v>21</c:v>
                </c:pt>
                <c:pt idx="90">
                  <c:v>16</c:v>
                </c:pt>
                <c:pt idx="91">
                  <c:v>16</c:v>
                </c:pt>
                <c:pt idx="92">
                  <c:v>11</c:v>
                </c:pt>
                <c:pt idx="93">
                  <c:v>16</c:v>
                </c:pt>
                <c:pt idx="94">
                  <c:v>21</c:v>
                </c:pt>
                <c:pt idx="95">
                  <c:v>13</c:v>
                </c:pt>
                <c:pt idx="96">
                  <c:v>16</c:v>
                </c:pt>
                <c:pt idx="97">
                  <c:v>11</c:v>
                </c:pt>
                <c:pt idx="98">
                  <c:v>13</c:v>
                </c:pt>
                <c:pt idx="99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8E-4F69-819E-5122EBE1D414}"/>
            </c:ext>
          </c:extLst>
        </c:ser>
        <c:ser>
          <c:idx val="2"/>
          <c:order val="2"/>
          <c:tx>
            <c:v>Szacowany R1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seria_27_05!$S$8:$S$107</c:f>
              <c:numCache>
                <c:formatCode>General</c:formatCode>
                <c:ptCount val="100"/>
                <c:pt idx="0">
                  <c:v>270</c:v>
                </c:pt>
                <c:pt idx="1">
                  <c:v>270</c:v>
                </c:pt>
                <c:pt idx="2">
                  <c:v>270</c:v>
                </c:pt>
                <c:pt idx="3">
                  <c:v>270</c:v>
                </c:pt>
                <c:pt idx="4">
                  <c:v>270</c:v>
                </c:pt>
                <c:pt idx="5">
                  <c:v>270</c:v>
                </c:pt>
                <c:pt idx="6">
                  <c:v>270</c:v>
                </c:pt>
                <c:pt idx="7">
                  <c:v>270</c:v>
                </c:pt>
                <c:pt idx="8">
                  <c:v>270</c:v>
                </c:pt>
                <c:pt idx="9">
                  <c:v>270</c:v>
                </c:pt>
                <c:pt idx="10">
                  <c:v>270</c:v>
                </c:pt>
                <c:pt idx="11">
                  <c:v>270</c:v>
                </c:pt>
                <c:pt idx="12">
                  <c:v>270</c:v>
                </c:pt>
                <c:pt idx="13">
                  <c:v>270</c:v>
                </c:pt>
                <c:pt idx="14">
                  <c:v>270</c:v>
                </c:pt>
                <c:pt idx="15">
                  <c:v>270</c:v>
                </c:pt>
                <c:pt idx="16">
                  <c:v>270</c:v>
                </c:pt>
                <c:pt idx="17">
                  <c:v>270</c:v>
                </c:pt>
                <c:pt idx="18">
                  <c:v>270</c:v>
                </c:pt>
                <c:pt idx="19">
                  <c:v>270</c:v>
                </c:pt>
                <c:pt idx="20">
                  <c:v>270</c:v>
                </c:pt>
                <c:pt idx="21">
                  <c:v>270</c:v>
                </c:pt>
                <c:pt idx="22">
                  <c:v>270</c:v>
                </c:pt>
                <c:pt idx="23">
                  <c:v>270</c:v>
                </c:pt>
                <c:pt idx="24">
                  <c:v>270</c:v>
                </c:pt>
                <c:pt idx="25">
                  <c:v>270</c:v>
                </c:pt>
                <c:pt idx="26">
                  <c:v>270</c:v>
                </c:pt>
                <c:pt idx="27">
                  <c:v>270</c:v>
                </c:pt>
                <c:pt idx="28">
                  <c:v>270</c:v>
                </c:pt>
                <c:pt idx="29">
                  <c:v>270</c:v>
                </c:pt>
                <c:pt idx="30">
                  <c:v>270</c:v>
                </c:pt>
                <c:pt idx="31">
                  <c:v>270</c:v>
                </c:pt>
                <c:pt idx="32">
                  <c:v>270</c:v>
                </c:pt>
                <c:pt idx="33">
                  <c:v>270</c:v>
                </c:pt>
                <c:pt idx="34">
                  <c:v>270</c:v>
                </c:pt>
                <c:pt idx="35">
                  <c:v>270</c:v>
                </c:pt>
                <c:pt idx="36">
                  <c:v>270</c:v>
                </c:pt>
                <c:pt idx="37">
                  <c:v>270</c:v>
                </c:pt>
                <c:pt idx="38">
                  <c:v>270</c:v>
                </c:pt>
                <c:pt idx="39">
                  <c:v>270</c:v>
                </c:pt>
                <c:pt idx="40">
                  <c:v>270</c:v>
                </c:pt>
                <c:pt idx="41">
                  <c:v>270</c:v>
                </c:pt>
                <c:pt idx="42">
                  <c:v>270</c:v>
                </c:pt>
                <c:pt idx="43">
                  <c:v>270</c:v>
                </c:pt>
                <c:pt idx="44">
                  <c:v>270</c:v>
                </c:pt>
                <c:pt idx="45">
                  <c:v>270</c:v>
                </c:pt>
                <c:pt idx="46">
                  <c:v>270</c:v>
                </c:pt>
                <c:pt idx="47">
                  <c:v>270</c:v>
                </c:pt>
                <c:pt idx="48">
                  <c:v>270</c:v>
                </c:pt>
                <c:pt idx="49">
                  <c:v>270</c:v>
                </c:pt>
                <c:pt idx="50">
                  <c:v>270</c:v>
                </c:pt>
                <c:pt idx="51">
                  <c:v>270</c:v>
                </c:pt>
                <c:pt idx="52">
                  <c:v>270</c:v>
                </c:pt>
                <c:pt idx="53">
                  <c:v>270</c:v>
                </c:pt>
                <c:pt idx="54">
                  <c:v>270</c:v>
                </c:pt>
                <c:pt idx="55">
                  <c:v>270</c:v>
                </c:pt>
                <c:pt idx="56">
                  <c:v>270</c:v>
                </c:pt>
                <c:pt idx="57">
                  <c:v>270</c:v>
                </c:pt>
                <c:pt idx="58">
                  <c:v>270</c:v>
                </c:pt>
                <c:pt idx="59">
                  <c:v>270</c:v>
                </c:pt>
                <c:pt idx="60">
                  <c:v>270</c:v>
                </c:pt>
                <c:pt idx="61">
                  <c:v>270</c:v>
                </c:pt>
                <c:pt idx="62">
                  <c:v>270</c:v>
                </c:pt>
                <c:pt idx="63">
                  <c:v>270</c:v>
                </c:pt>
                <c:pt idx="64">
                  <c:v>270</c:v>
                </c:pt>
                <c:pt idx="65">
                  <c:v>270</c:v>
                </c:pt>
                <c:pt idx="66">
                  <c:v>270</c:v>
                </c:pt>
                <c:pt idx="67">
                  <c:v>270</c:v>
                </c:pt>
                <c:pt idx="68">
                  <c:v>270</c:v>
                </c:pt>
                <c:pt idx="69">
                  <c:v>270</c:v>
                </c:pt>
                <c:pt idx="70">
                  <c:v>270</c:v>
                </c:pt>
                <c:pt idx="71">
                  <c:v>270</c:v>
                </c:pt>
                <c:pt idx="72">
                  <c:v>270</c:v>
                </c:pt>
                <c:pt idx="73">
                  <c:v>270</c:v>
                </c:pt>
                <c:pt idx="74">
                  <c:v>270</c:v>
                </c:pt>
                <c:pt idx="75">
                  <c:v>270</c:v>
                </c:pt>
                <c:pt idx="76">
                  <c:v>270</c:v>
                </c:pt>
                <c:pt idx="77">
                  <c:v>270</c:v>
                </c:pt>
                <c:pt idx="78">
                  <c:v>270</c:v>
                </c:pt>
                <c:pt idx="79">
                  <c:v>270</c:v>
                </c:pt>
                <c:pt idx="80">
                  <c:v>270</c:v>
                </c:pt>
                <c:pt idx="81">
                  <c:v>270</c:v>
                </c:pt>
                <c:pt idx="82">
                  <c:v>270</c:v>
                </c:pt>
                <c:pt idx="83">
                  <c:v>270</c:v>
                </c:pt>
                <c:pt idx="84">
                  <c:v>270</c:v>
                </c:pt>
                <c:pt idx="85">
                  <c:v>270</c:v>
                </c:pt>
                <c:pt idx="86">
                  <c:v>270</c:v>
                </c:pt>
                <c:pt idx="87">
                  <c:v>270</c:v>
                </c:pt>
                <c:pt idx="88">
                  <c:v>270</c:v>
                </c:pt>
                <c:pt idx="89">
                  <c:v>270</c:v>
                </c:pt>
                <c:pt idx="90">
                  <c:v>270</c:v>
                </c:pt>
                <c:pt idx="91">
                  <c:v>270</c:v>
                </c:pt>
                <c:pt idx="92">
                  <c:v>270</c:v>
                </c:pt>
                <c:pt idx="93">
                  <c:v>270</c:v>
                </c:pt>
                <c:pt idx="94">
                  <c:v>270</c:v>
                </c:pt>
                <c:pt idx="95">
                  <c:v>270</c:v>
                </c:pt>
                <c:pt idx="96">
                  <c:v>270</c:v>
                </c:pt>
                <c:pt idx="97">
                  <c:v>270</c:v>
                </c:pt>
                <c:pt idx="98">
                  <c:v>270</c:v>
                </c:pt>
                <c:pt idx="99">
                  <c:v>270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F8E-4F69-819E-5122EBE1D414}"/>
            </c:ext>
          </c:extLst>
        </c:ser>
        <c:ser>
          <c:idx val="3"/>
          <c:order val="3"/>
          <c:tx>
            <c:v>Szacowany R2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seria_27_05!$V$8:$V$107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F8E-4F69-819E-5122EBE1D4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9406431"/>
        <c:axId val="2119410271"/>
      </c:lineChart>
      <c:catAx>
        <c:axId val="21194064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19410271"/>
        <c:crosses val="autoZero"/>
        <c:auto val="1"/>
        <c:lblAlgn val="ctr"/>
        <c:lblOffset val="100"/>
        <c:noMultiLvlLbl val="0"/>
      </c:catAx>
      <c:valAx>
        <c:axId val="2119410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19406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Kąt wertykalny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seria_27_05!$C$7:$C$106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14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20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32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25</c:v>
                </c:pt>
                <c:pt idx="35">
                  <c:v>14</c:v>
                </c:pt>
                <c:pt idx="36">
                  <c:v>0</c:v>
                </c:pt>
                <c:pt idx="37">
                  <c:v>20</c:v>
                </c:pt>
                <c:pt idx="38">
                  <c:v>0</c:v>
                </c:pt>
                <c:pt idx="39">
                  <c:v>14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29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32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14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14</c:v>
                </c:pt>
                <c:pt idx="92">
                  <c:v>25</c:v>
                </c:pt>
                <c:pt idx="93">
                  <c:v>0</c:v>
                </c:pt>
                <c:pt idx="94">
                  <c:v>29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B6-4370-8C70-CCA61682C50B}"/>
            </c:ext>
          </c:extLst>
        </c:ser>
        <c:ser>
          <c:idx val="1"/>
          <c:order val="1"/>
          <c:tx>
            <c:v>R2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seria_27_05!$F$7:$F$106</c:f>
              <c:numCache>
                <c:formatCode>General</c:formatCode>
                <c:ptCount val="100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0</c:v>
                </c:pt>
                <c:pt idx="5">
                  <c:v>0</c:v>
                </c:pt>
                <c:pt idx="6">
                  <c:v>20</c:v>
                </c:pt>
                <c:pt idx="7">
                  <c:v>14</c:v>
                </c:pt>
                <c:pt idx="8">
                  <c:v>0</c:v>
                </c:pt>
                <c:pt idx="9">
                  <c:v>29</c:v>
                </c:pt>
                <c:pt idx="10">
                  <c:v>20</c:v>
                </c:pt>
                <c:pt idx="11">
                  <c:v>0</c:v>
                </c:pt>
                <c:pt idx="12">
                  <c:v>14</c:v>
                </c:pt>
                <c:pt idx="13">
                  <c:v>20</c:v>
                </c:pt>
                <c:pt idx="14">
                  <c:v>20</c:v>
                </c:pt>
                <c:pt idx="15">
                  <c:v>0</c:v>
                </c:pt>
                <c:pt idx="16">
                  <c:v>25</c:v>
                </c:pt>
                <c:pt idx="17">
                  <c:v>14</c:v>
                </c:pt>
                <c:pt idx="18">
                  <c:v>14</c:v>
                </c:pt>
                <c:pt idx="19">
                  <c:v>14</c:v>
                </c:pt>
                <c:pt idx="20">
                  <c:v>14</c:v>
                </c:pt>
                <c:pt idx="21">
                  <c:v>20</c:v>
                </c:pt>
                <c:pt idx="22">
                  <c:v>0</c:v>
                </c:pt>
                <c:pt idx="23">
                  <c:v>20</c:v>
                </c:pt>
                <c:pt idx="24">
                  <c:v>20</c:v>
                </c:pt>
                <c:pt idx="25">
                  <c:v>0</c:v>
                </c:pt>
                <c:pt idx="26">
                  <c:v>14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14</c:v>
                </c:pt>
                <c:pt idx="31">
                  <c:v>14</c:v>
                </c:pt>
                <c:pt idx="32">
                  <c:v>0</c:v>
                </c:pt>
                <c:pt idx="33">
                  <c:v>14</c:v>
                </c:pt>
                <c:pt idx="34">
                  <c:v>14</c:v>
                </c:pt>
                <c:pt idx="35">
                  <c:v>0</c:v>
                </c:pt>
                <c:pt idx="36">
                  <c:v>20</c:v>
                </c:pt>
                <c:pt idx="37">
                  <c:v>0</c:v>
                </c:pt>
                <c:pt idx="38">
                  <c:v>14</c:v>
                </c:pt>
                <c:pt idx="39">
                  <c:v>14</c:v>
                </c:pt>
                <c:pt idx="40">
                  <c:v>20</c:v>
                </c:pt>
                <c:pt idx="41">
                  <c:v>32</c:v>
                </c:pt>
                <c:pt idx="42">
                  <c:v>25</c:v>
                </c:pt>
                <c:pt idx="43">
                  <c:v>14</c:v>
                </c:pt>
                <c:pt idx="44">
                  <c:v>0</c:v>
                </c:pt>
                <c:pt idx="45">
                  <c:v>0</c:v>
                </c:pt>
                <c:pt idx="46">
                  <c:v>14</c:v>
                </c:pt>
                <c:pt idx="47">
                  <c:v>0</c:v>
                </c:pt>
                <c:pt idx="48">
                  <c:v>14</c:v>
                </c:pt>
                <c:pt idx="49">
                  <c:v>14</c:v>
                </c:pt>
                <c:pt idx="50">
                  <c:v>0</c:v>
                </c:pt>
                <c:pt idx="51">
                  <c:v>0</c:v>
                </c:pt>
                <c:pt idx="52">
                  <c:v>14</c:v>
                </c:pt>
                <c:pt idx="53">
                  <c:v>14</c:v>
                </c:pt>
                <c:pt idx="54">
                  <c:v>25</c:v>
                </c:pt>
                <c:pt idx="55">
                  <c:v>0</c:v>
                </c:pt>
                <c:pt idx="56">
                  <c:v>25</c:v>
                </c:pt>
                <c:pt idx="57">
                  <c:v>0</c:v>
                </c:pt>
                <c:pt idx="58">
                  <c:v>0</c:v>
                </c:pt>
                <c:pt idx="59">
                  <c:v>14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14</c:v>
                </c:pt>
                <c:pt idx="65">
                  <c:v>20</c:v>
                </c:pt>
                <c:pt idx="66">
                  <c:v>29</c:v>
                </c:pt>
                <c:pt idx="67">
                  <c:v>20</c:v>
                </c:pt>
                <c:pt idx="68">
                  <c:v>20</c:v>
                </c:pt>
                <c:pt idx="69">
                  <c:v>25</c:v>
                </c:pt>
                <c:pt idx="70">
                  <c:v>29</c:v>
                </c:pt>
                <c:pt idx="71">
                  <c:v>29</c:v>
                </c:pt>
                <c:pt idx="72">
                  <c:v>14</c:v>
                </c:pt>
                <c:pt idx="73">
                  <c:v>14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20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14</c:v>
                </c:pt>
                <c:pt idx="83">
                  <c:v>25</c:v>
                </c:pt>
                <c:pt idx="84">
                  <c:v>0</c:v>
                </c:pt>
                <c:pt idx="85">
                  <c:v>14</c:v>
                </c:pt>
                <c:pt idx="86">
                  <c:v>14</c:v>
                </c:pt>
                <c:pt idx="87">
                  <c:v>14</c:v>
                </c:pt>
                <c:pt idx="88">
                  <c:v>0</c:v>
                </c:pt>
                <c:pt idx="89">
                  <c:v>14</c:v>
                </c:pt>
                <c:pt idx="90">
                  <c:v>14</c:v>
                </c:pt>
                <c:pt idx="91">
                  <c:v>0</c:v>
                </c:pt>
                <c:pt idx="92">
                  <c:v>25</c:v>
                </c:pt>
                <c:pt idx="93">
                  <c:v>14</c:v>
                </c:pt>
                <c:pt idx="94">
                  <c:v>14</c:v>
                </c:pt>
                <c:pt idx="95">
                  <c:v>20</c:v>
                </c:pt>
                <c:pt idx="96">
                  <c:v>0</c:v>
                </c:pt>
                <c:pt idx="97">
                  <c:v>14</c:v>
                </c:pt>
                <c:pt idx="98">
                  <c:v>25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B6-4370-8C70-CCA61682C5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9441471"/>
        <c:axId val="2119450591"/>
      </c:lineChart>
      <c:catAx>
        <c:axId val="21194414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19450591"/>
        <c:crosses val="autoZero"/>
        <c:auto val="1"/>
        <c:lblAlgn val="ctr"/>
        <c:lblOffset val="100"/>
        <c:noMultiLvlLbl val="0"/>
      </c:catAx>
      <c:valAx>
        <c:axId val="2119450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19441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Kąt wertykalny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seria_27_05!$U$8:$U$107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25</c:v>
                </c:pt>
                <c:pt idx="4">
                  <c:v>0</c:v>
                </c:pt>
                <c:pt idx="5">
                  <c:v>14</c:v>
                </c:pt>
                <c:pt idx="6">
                  <c:v>14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14</c:v>
                </c:pt>
                <c:pt idx="24">
                  <c:v>0</c:v>
                </c:pt>
                <c:pt idx="25">
                  <c:v>0</c:v>
                </c:pt>
                <c:pt idx="26">
                  <c:v>20</c:v>
                </c:pt>
                <c:pt idx="27">
                  <c:v>29</c:v>
                </c:pt>
                <c:pt idx="28">
                  <c:v>14</c:v>
                </c:pt>
                <c:pt idx="29">
                  <c:v>0</c:v>
                </c:pt>
                <c:pt idx="30">
                  <c:v>0</c:v>
                </c:pt>
                <c:pt idx="31">
                  <c:v>14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14</c:v>
                </c:pt>
                <c:pt idx="37">
                  <c:v>0</c:v>
                </c:pt>
                <c:pt idx="38">
                  <c:v>0</c:v>
                </c:pt>
                <c:pt idx="39">
                  <c:v>14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29</c:v>
                </c:pt>
                <c:pt idx="45">
                  <c:v>14</c:v>
                </c:pt>
                <c:pt idx="46">
                  <c:v>0</c:v>
                </c:pt>
                <c:pt idx="47">
                  <c:v>0</c:v>
                </c:pt>
                <c:pt idx="48">
                  <c:v>32</c:v>
                </c:pt>
                <c:pt idx="49">
                  <c:v>0</c:v>
                </c:pt>
                <c:pt idx="50">
                  <c:v>0</c:v>
                </c:pt>
                <c:pt idx="51">
                  <c:v>14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14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14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14</c:v>
                </c:pt>
                <c:pt idx="81">
                  <c:v>14</c:v>
                </c:pt>
                <c:pt idx="82">
                  <c:v>0</c:v>
                </c:pt>
                <c:pt idx="83">
                  <c:v>14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E3-483B-81D9-95873D6D45DA}"/>
            </c:ext>
          </c:extLst>
        </c:ser>
        <c:ser>
          <c:idx val="1"/>
          <c:order val="1"/>
          <c:tx>
            <c:v>R2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seria_27_05!$X$8:$X$107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20</c:v>
                </c:pt>
                <c:pt idx="4">
                  <c:v>14</c:v>
                </c:pt>
                <c:pt idx="5">
                  <c:v>14</c:v>
                </c:pt>
                <c:pt idx="6">
                  <c:v>14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14</c:v>
                </c:pt>
                <c:pt idx="15">
                  <c:v>0</c:v>
                </c:pt>
                <c:pt idx="16">
                  <c:v>25</c:v>
                </c:pt>
                <c:pt idx="17">
                  <c:v>29</c:v>
                </c:pt>
                <c:pt idx="18">
                  <c:v>20</c:v>
                </c:pt>
                <c:pt idx="19">
                  <c:v>25</c:v>
                </c:pt>
                <c:pt idx="20">
                  <c:v>44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14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0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0</c:v>
                </c:pt>
                <c:pt idx="39">
                  <c:v>14</c:v>
                </c:pt>
                <c:pt idx="40">
                  <c:v>14</c:v>
                </c:pt>
                <c:pt idx="41">
                  <c:v>0</c:v>
                </c:pt>
                <c:pt idx="42">
                  <c:v>14</c:v>
                </c:pt>
                <c:pt idx="43">
                  <c:v>14</c:v>
                </c:pt>
                <c:pt idx="44">
                  <c:v>14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14</c:v>
                </c:pt>
                <c:pt idx="49">
                  <c:v>14</c:v>
                </c:pt>
                <c:pt idx="50">
                  <c:v>14</c:v>
                </c:pt>
                <c:pt idx="51">
                  <c:v>0</c:v>
                </c:pt>
                <c:pt idx="52">
                  <c:v>14</c:v>
                </c:pt>
                <c:pt idx="53">
                  <c:v>14</c:v>
                </c:pt>
                <c:pt idx="54">
                  <c:v>14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14</c:v>
                </c:pt>
                <c:pt idx="59">
                  <c:v>0</c:v>
                </c:pt>
                <c:pt idx="60">
                  <c:v>0</c:v>
                </c:pt>
                <c:pt idx="61">
                  <c:v>14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14</c:v>
                </c:pt>
                <c:pt idx="67">
                  <c:v>14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14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14</c:v>
                </c:pt>
                <c:pt idx="78">
                  <c:v>14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14</c:v>
                </c:pt>
                <c:pt idx="83">
                  <c:v>14</c:v>
                </c:pt>
                <c:pt idx="84">
                  <c:v>14</c:v>
                </c:pt>
                <c:pt idx="85">
                  <c:v>14</c:v>
                </c:pt>
                <c:pt idx="86">
                  <c:v>14</c:v>
                </c:pt>
                <c:pt idx="87">
                  <c:v>14</c:v>
                </c:pt>
                <c:pt idx="88">
                  <c:v>14</c:v>
                </c:pt>
                <c:pt idx="89">
                  <c:v>0</c:v>
                </c:pt>
                <c:pt idx="90">
                  <c:v>14</c:v>
                </c:pt>
                <c:pt idx="91">
                  <c:v>14</c:v>
                </c:pt>
                <c:pt idx="92">
                  <c:v>14</c:v>
                </c:pt>
                <c:pt idx="93">
                  <c:v>14</c:v>
                </c:pt>
                <c:pt idx="94">
                  <c:v>14</c:v>
                </c:pt>
                <c:pt idx="95">
                  <c:v>14</c:v>
                </c:pt>
                <c:pt idx="96">
                  <c:v>14</c:v>
                </c:pt>
                <c:pt idx="97">
                  <c:v>14</c:v>
                </c:pt>
                <c:pt idx="98">
                  <c:v>14</c:v>
                </c:pt>
                <c:pt idx="99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E3-483B-81D9-95873D6D45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9409311"/>
        <c:axId val="2119413151"/>
      </c:lineChart>
      <c:catAx>
        <c:axId val="21194093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19413151"/>
        <c:crosses val="autoZero"/>
        <c:auto val="1"/>
        <c:lblAlgn val="ctr"/>
        <c:lblOffset val="100"/>
        <c:noMultiLvlLbl val="0"/>
      </c:catAx>
      <c:valAx>
        <c:axId val="2119413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19409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Kąt horyzontalny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seria_27_05!$AJ$8:$AJ$107</c:f>
              <c:numCache>
                <c:formatCode>General</c:formatCode>
                <c:ptCount val="100"/>
                <c:pt idx="0">
                  <c:v>252</c:v>
                </c:pt>
                <c:pt idx="1">
                  <c:v>257</c:v>
                </c:pt>
                <c:pt idx="2">
                  <c:v>252</c:v>
                </c:pt>
                <c:pt idx="3">
                  <c:v>252</c:v>
                </c:pt>
                <c:pt idx="4">
                  <c:v>257</c:v>
                </c:pt>
                <c:pt idx="5">
                  <c:v>252</c:v>
                </c:pt>
                <c:pt idx="6">
                  <c:v>252</c:v>
                </c:pt>
                <c:pt idx="7">
                  <c:v>328</c:v>
                </c:pt>
                <c:pt idx="8">
                  <c:v>327</c:v>
                </c:pt>
                <c:pt idx="9">
                  <c:v>329</c:v>
                </c:pt>
                <c:pt idx="10">
                  <c:v>329</c:v>
                </c:pt>
                <c:pt idx="11">
                  <c:v>138</c:v>
                </c:pt>
                <c:pt idx="12">
                  <c:v>134</c:v>
                </c:pt>
                <c:pt idx="13">
                  <c:v>138</c:v>
                </c:pt>
                <c:pt idx="14">
                  <c:v>328</c:v>
                </c:pt>
                <c:pt idx="15">
                  <c:v>332</c:v>
                </c:pt>
                <c:pt idx="16">
                  <c:v>324</c:v>
                </c:pt>
                <c:pt idx="17">
                  <c:v>157</c:v>
                </c:pt>
                <c:pt idx="18">
                  <c:v>143</c:v>
                </c:pt>
                <c:pt idx="19">
                  <c:v>329</c:v>
                </c:pt>
                <c:pt idx="20">
                  <c:v>131</c:v>
                </c:pt>
                <c:pt idx="21">
                  <c:v>338</c:v>
                </c:pt>
                <c:pt idx="22">
                  <c:v>127</c:v>
                </c:pt>
                <c:pt idx="23">
                  <c:v>151</c:v>
                </c:pt>
                <c:pt idx="24">
                  <c:v>131</c:v>
                </c:pt>
                <c:pt idx="25">
                  <c:v>147</c:v>
                </c:pt>
                <c:pt idx="26">
                  <c:v>121</c:v>
                </c:pt>
                <c:pt idx="27">
                  <c:v>128</c:v>
                </c:pt>
                <c:pt idx="28">
                  <c:v>334</c:v>
                </c:pt>
                <c:pt idx="29">
                  <c:v>334</c:v>
                </c:pt>
                <c:pt idx="30">
                  <c:v>139</c:v>
                </c:pt>
                <c:pt idx="31">
                  <c:v>338</c:v>
                </c:pt>
                <c:pt idx="32">
                  <c:v>131</c:v>
                </c:pt>
                <c:pt idx="33">
                  <c:v>148</c:v>
                </c:pt>
                <c:pt idx="34">
                  <c:v>331</c:v>
                </c:pt>
                <c:pt idx="35">
                  <c:v>334</c:v>
                </c:pt>
                <c:pt idx="36">
                  <c:v>339</c:v>
                </c:pt>
                <c:pt idx="37">
                  <c:v>127</c:v>
                </c:pt>
                <c:pt idx="38">
                  <c:v>47</c:v>
                </c:pt>
                <c:pt idx="39">
                  <c:v>45</c:v>
                </c:pt>
                <c:pt idx="40">
                  <c:v>336</c:v>
                </c:pt>
                <c:pt idx="41">
                  <c:v>136</c:v>
                </c:pt>
                <c:pt idx="42">
                  <c:v>139</c:v>
                </c:pt>
                <c:pt idx="43">
                  <c:v>127</c:v>
                </c:pt>
                <c:pt idx="44">
                  <c:v>344</c:v>
                </c:pt>
                <c:pt idx="45">
                  <c:v>356</c:v>
                </c:pt>
                <c:pt idx="46">
                  <c:v>334</c:v>
                </c:pt>
                <c:pt idx="47">
                  <c:v>108</c:v>
                </c:pt>
                <c:pt idx="48">
                  <c:v>19</c:v>
                </c:pt>
                <c:pt idx="49">
                  <c:v>164</c:v>
                </c:pt>
                <c:pt idx="50">
                  <c:v>146</c:v>
                </c:pt>
                <c:pt idx="51">
                  <c:v>334</c:v>
                </c:pt>
                <c:pt idx="52">
                  <c:v>143</c:v>
                </c:pt>
                <c:pt idx="53">
                  <c:v>169</c:v>
                </c:pt>
                <c:pt idx="54">
                  <c:v>331</c:v>
                </c:pt>
                <c:pt idx="55">
                  <c:v>340</c:v>
                </c:pt>
                <c:pt idx="56">
                  <c:v>334</c:v>
                </c:pt>
                <c:pt idx="57">
                  <c:v>359</c:v>
                </c:pt>
                <c:pt idx="58">
                  <c:v>159</c:v>
                </c:pt>
                <c:pt idx="59">
                  <c:v>334</c:v>
                </c:pt>
                <c:pt idx="60">
                  <c:v>159</c:v>
                </c:pt>
                <c:pt idx="61">
                  <c:v>147</c:v>
                </c:pt>
                <c:pt idx="62">
                  <c:v>141</c:v>
                </c:pt>
                <c:pt idx="63">
                  <c:v>328</c:v>
                </c:pt>
                <c:pt idx="64">
                  <c:v>131</c:v>
                </c:pt>
                <c:pt idx="65">
                  <c:v>139</c:v>
                </c:pt>
                <c:pt idx="66">
                  <c:v>167</c:v>
                </c:pt>
                <c:pt idx="67">
                  <c:v>167</c:v>
                </c:pt>
                <c:pt idx="68">
                  <c:v>151</c:v>
                </c:pt>
                <c:pt idx="69">
                  <c:v>139</c:v>
                </c:pt>
                <c:pt idx="70">
                  <c:v>156</c:v>
                </c:pt>
                <c:pt idx="71">
                  <c:v>159</c:v>
                </c:pt>
                <c:pt idx="72">
                  <c:v>146</c:v>
                </c:pt>
                <c:pt idx="73">
                  <c:v>151</c:v>
                </c:pt>
                <c:pt idx="74">
                  <c:v>136</c:v>
                </c:pt>
                <c:pt idx="75">
                  <c:v>314</c:v>
                </c:pt>
                <c:pt idx="76">
                  <c:v>156</c:v>
                </c:pt>
                <c:pt idx="77">
                  <c:v>156</c:v>
                </c:pt>
                <c:pt idx="78">
                  <c:v>164</c:v>
                </c:pt>
                <c:pt idx="79">
                  <c:v>130</c:v>
                </c:pt>
                <c:pt idx="80">
                  <c:v>164</c:v>
                </c:pt>
                <c:pt idx="81">
                  <c:v>143</c:v>
                </c:pt>
                <c:pt idx="82">
                  <c:v>147</c:v>
                </c:pt>
                <c:pt idx="83">
                  <c:v>176</c:v>
                </c:pt>
                <c:pt idx="84">
                  <c:v>146</c:v>
                </c:pt>
                <c:pt idx="85">
                  <c:v>151</c:v>
                </c:pt>
                <c:pt idx="86">
                  <c:v>141</c:v>
                </c:pt>
                <c:pt idx="87">
                  <c:v>147</c:v>
                </c:pt>
                <c:pt idx="88">
                  <c:v>179</c:v>
                </c:pt>
                <c:pt idx="89">
                  <c:v>141</c:v>
                </c:pt>
                <c:pt idx="90">
                  <c:v>176</c:v>
                </c:pt>
                <c:pt idx="91">
                  <c:v>167</c:v>
                </c:pt>
                <c:pt idx="92">
                  <c:v>167</c:v>
                </c:pt>
                <c:pt idx="93">
                  <c:v>164</c:v>
                </c:pt>
                <c:pt idx="94">
                  <c:v>167</c:v>
                </c:pt>
                <c:pt idx="95">
                  <c:v>159</c:v>
                </c:pt>
                <c:pt idx="96">
                  <c:v>141</c:v>
                </c:pt>
                <c:pt idx="97">
                  <c:v>151</c:v>
                </c:pt>
                <c:pt idx="98">
                  <c:v>164</c:v>
                </c:pt>
                <c:pt idx="99">
                  <c:v>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66-49D2-B35D-F228F0AD1E1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seria_27_05!$AM$8:$AM$107</c:f>
              <c:numCache>
                <c:formatCode>General</c:formatCode>
                <c:ptCount val="100"/>
                <c:pt idx="0">
                  <c:v>21</c:v>
                </c:pt>
                <c:pt idx="1">
                  <c:v>21</c:v>
                </c:pt>
                <c:pt idx="2">
                  <c:v>9</c:v>
                </c:pt>
                <c:pt idx="3">
                  <c:v>13</c:v>
                </c:pt>
                <c:pt idx="4">
                  <c:v>11</c:v>
                </c:pt>
                <c:pt idx="5">
                  <c:v>18</c:v>
                </c:pt>
                <c:pt idx="6">
                  <c:v>18</c:v>
                </c:pt>
                <c:pt idx="7">
                  <c:v>111</c:v>
                </c:pt>
                <c:pt idx="8">
                  <c:v>106</c:v>
                </c:pt>
                <c:pt idx="9">
                  <c:v>111</c:v>
                </c:pt>
                <c:pt idx="10">
                  <c:v>103</c:v>
                </c:pt>
                <c:pt idx="11">
                  <c:v>103</c:v>
                </c:pt>
                <c:pt idx="12">
                  <c:v>111</c:v>
                </c:pt>
                <c:pt idx="13">
                  <c:v>106</c:v>
                </c:pt>
                <c:pt idx="14">
                  <c:v>111</c:v>
                </c:pt>
                <c:pt idx="15">
                  <c:v>103</c:v>
                </c:pt>
                <c:pt idx="16">
                  <c:v>106</c:v>
                </c:pt>
                <c:pt idx="17">
                  <c:v>111</c:v>
                </c:pt>
                <c:pt idx="18">
                  <c:v>111</c:v>
                </c:pt>
                <c:pt idx="19">
                  <c:v>106</c:v>
                </c:pt>
                <c:pt idx="20">
                  <c:v>106</c:v>
                </c:pt>
                <c:pt idx="21">
                  <c:v>103</c:v>
                </c:pt>
                <c:pt idx="22">
                  <c:v>111</c:v>
                </c:pt>
                <c:pt idx="23">
                  <c:v>134</c:v>
                </c:pt>
                <c:pt idx="24">
                  <c:v>103</c:v>
                </c:pt>
                <c:pt idx="25">
                  <c:v>114</c:v>
                </c:pt>
                <c:pt idx="26">
                  <c:v>114</c:v>
                </c:pt>
                <c:pt idx="27">
                  <c:v>111</c:v>
                </c:pt>
                <c:pt idx="28">
                  <c:v>106</c:v>
                </c:pt>
                <c:pt idx="29">
                  <c:v>111</c:v>
                </c:pt>
                <c:pt idx="30">
                  <c:v>106</c:v>
                </c:pt>
                <c:pt idx="31">
                  <c:v>111</c:v>
                </c:pt>
                <c:pt idx="32">
                  <c:v>111</c:v>
                </c:pt>
                <c:pt idx="33">
                  <c:v>103</c:v>
                </c:pt>
                <c:pt idx="34">
                  <c:v>114</c:v>
                </c:pt>
                <c:pt idx="35">
                  <c:v>103</c:v>
                </c:pt>
                <c:pt idx="36">
                  <c:v>103</c:v>
                </c:pt>
                <c:pt idx="37">
                  <c:v>206</c:v>
                </c:pt>
                <c:pt idx="38">
                  <c:v>103</c:v>
                </c:pt>
                <c:pt idx="39">
                  <c:v>111</c:v>
                </c:pt>
                <c:pt idx="40">
                  <c:v>106</c:v>
                </c:pt>
                <c:pt idx="41">
                  <c:v>106</c:v>
                </c:pt>
                <c:pt idx="42">
                  <c:v>103</c:v>
                </c:pt>
                <c:pt idx="43">
                  <c:v>103</c:v>
                </c:pt>
                <c:pt idx="44">
                  <c:v>106</c:v>
                </c:pt>
                <c:pt idx="45">
                  <c:v>114</c:v>
                </c:pt>
                <c:pt idx="46">
                  <c:v>106</c:v>
                </c:pt>
                <c:pt idx="47">
                  <c:v>103</c:v>
                </c:pt>
                <c:pt idx="48">
                  <c:v>103</c:v>
                </c:pt>
                <c:pt idx="49">
                  <c:v>106</c:v>
                </c:pt>
                <c:pt idx="50">
                  <c:v>103</c:v>
                </c:pt>
                <c:pt idx="51">
                  <c:v>106</c:v>
                </c:pt>
                <c:pt idx="52">
                  <c:v>103</c:v>
                </c:pt>
                <c:pt idx="53">
                  <c:v>103</c:v>
                </c:pt>
                <c:pt idx="54">
                  <c:v>103</c:v>
                </c:pt>
                <c:pt idx="55">
                  <c:v>106</c:v>
                </c:pt>
                <c:pt idx="56">
                  <c:v>103</c:v>
                </c:pt>
                <c:pt idx="57">
                  <c:v>114</c:v>
                </c:pt>
                <c:pt idx="58">
                  <c:v>106</c:v>
                </c:pt>
                <c:pt idx="59">
                  <c:v>103</c:v>
                </c:pt>
                <c:pt idx="60">
                  <c:v>106</c:v>
                </c:pt>
                <c:pt idx="61">
                  <c:v>106</c:v>
                </c:pt>
                <c:pt idx="62">
                  <c:v>106</c:v>
                </c:pt>
                <c:pt idx="63">
                  <c:v>106</c:v>
                </c:pt>
                <c:pt idx="64">
                  <c:v>103</c:v>
                </c:pt>
                <c:pt idx="65">
                  <c:v>103</c:v>
                </c:pt>
                <c:pt idx="66">
                  <c:v>114</c:v>
                </c:pt>
                <c:pt idx="67">
                  <c:v>106</c:v>
                </c:pt>
                <c:pt idx="68">
                  <c:v>103</c:v>
                </c:pt>
                <c:pt idx="69">
                  <c:v>106</c:v>
                </c:pt>
                <c:pt idx="70">
                  <c:v>103</c:v>
                </c:pt>
                <c:pt idx="71">
                  <c:v>119</c:v>
                </c:pt>
                <c:pt idx="72">
                  <c:v>106</c:v>
                </c:pt>
                <c:pt idx="73">
                  <c:v>103</c:v>
                </c:pt>
                <c:pt idx="74">
                  <c:v>106</c:v>
                </c:pt>
                <c:pt idx="75">
                  <c:v>111</c:v>
                </c:pt>
                <c:pt idx="76">
                  <c:v>106</c:v>
                </c:pt>
                <c:pt idx="77">
                  <c:v>111</c:v>
                </c:pt>
                <c:pt idx="78">
                  <c:v>106</c:v>
                </c:pt>
                <c:pt idx="79">
                  <c:v>106</c:v>
                </c:pt>
                <c:pt idx="80">
                  <c:v>114</c:v>
                </c:pt>
                <c:pt idx="81">
                  <c:v>106</c:v>
                </c:pt>
                <c:pt idx="82">
                  <c:v>114</c:v>
                </c:pt>
                <c:pt idx="83">
                  <c:v>119</c:v>
                </c:pt>
                <c:pt idx="84">
                  <c:v>119</c:v>
                </c:pt>
                <c:pt idx="85">
                  <c:v>103</c:v>
                </c:pt>
                <c:pt idx="86">
                  <c:v>106</c:v>
                </c:pt>
                <c:pt idx="87">
                  <c:v>103</c:v>
                </c:pt>
                <c:pt idx="88">
                  <c:v>103</c:v>
                </c:pt>
                <c:pt idx="89">
                  <c:v>103</c:v>
                </c:pt>
                <c:pt idx="90">
                  <c:v>114</c:v>
                </c:pt>
                <c:pt idx="91">
                  <c:v>114</c:v>
                </c:pt>
                <c:pt idx="92">
                  <c:v>111</c:v>
                </c:pt>
                <c:pt idx="93">
                  <c:v>111</c:v>
                </c:pt>
                <c:pt idx="94">
                  <c:v>103</c:v>
                </c:pt>
                <c:pt idx="95">
                  <c:v>106</c:v>
                </c:pt>
                <c:pt idx="96">
                  <c:v>103</c:v>
                </c:pt>
                <c:pt idx="97">
                  <c:v>111</c:v>
                </c:pt>
                <c:pt idx="98">
                  <c:v>103</c:v>
                </c:pt>
                <c:pt idx="99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66-49D2-B35D-F228F0AD1E10}"/>
            </c:ext>
          </c:extLst>
        </c:ser>
        <c:ser>
          <c:idx val="2"/>
          <c:order val="2"/>
          <c:tx>
            <c:v>Szacowany R1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seria_27_05!$AI$8:$AI$107</c:f>
              <c:numCache>
                <c:formatCode>General</c:formatCode>
                <c:ptCount val="100"/>
                <c:pt idx="0">
                  <c:v>180</c:v>
                </c:pt>
                <c:pt idx="1">
                  <c:v>180</c:v>
                </c:pt>
                <c:pt idx="2">
                  <c:v>180</c:v>
                </c:pt>
                <c:pt idx="3">
                  <c:v>180</c:v>
                </c:pt>
                <c:pt idx="4">
                  <c:v>180</c:v>
                </c:pt>
                <c:pt idx="5">
                  <c:v>180</c:v>
                </c:pt>
                <c:pt idx="6">
                  <c:v>180</c:v>
                </c:pt>
                <c:pt idx="7">
                  <c:v>180</c:v>
                </c:pt>
                <c:pt idx="8">
                  <c:v>180</c:v>
                </c:pt>
                <c:pt idx="9">
                  <c:v>180</c:v>
                </c:pt>
                <c:pt idx="10">
                  <c:v>180</c:v>
                </c:pt>
                <c:pt idx="11">
                  <c:v>180</c:v>
                </c:pt>
                <c:pt idx="12">
                  <c:v>180</c:v>
                </c:pt>
                <c:pt idx="13">
                  <c:v>180</c:v>
                </c:pt>
                <c:pt idx="14">
                  <c:v>180</c:v>
                </c:pt>
                <c:pt idx="15">
                  <c:v>180</c:v>
                </c:pt>
                <c:pt idx="16">
                  <c:v>180</c:v>
                </c:pt>
                <c:pt idx="17">
                  <c:v>180</c:v>
                </c:pt>
                <c:pt idx="18">
                  <c:v>180</c:v>
                </c:pt>
                <c:pt idx="19">
                  <c:v>180</c:v>
                </c:pt>
                <c:pt idx="20">
                  <c:v>180</c:v>
                </c:pt>
                <c:pt idx="21">
                  <c:v>180</c:v>
                </c:pt>
                <c:pt idx="22">
                  <c:v>180</c:v>
                </c:pt>
                <c:pt idx="23">
                  <c:v>180</c:v>
                </c:pt>
                <c:pt idx="24">
                  <c:v>180</c:v>
                </c:pt>
                <c:pt idx="25">
                  <c:v>180</c:v>
                </c:pt>
                <c:pt idx="26">
                  <c:v>180</c:v>
                </c:pt>
                <c:pt idx="27">
                  <c:v>180</c:v>
                </c:pt>
                <c:pt idx="28">
                  <c:v>180</c:v>
                </c:pt>
                <c:pt idx="29">
                  <c:v>180</c:v>
                </c:pt>
                <c:pt idx="30">
                  <c:v>180</c:v>
                </c:pt>
                <c:pt idx="31">
                  <c:v>180</c:v>
                </c:pt>
                <c:pt idx="32">
                  <c:v>180</c:v>
                </c:pt>
                <c:pt idx="33">
                  <c:v>180</c:v>
                </c:pt>
                <c:pt idx="34">
                  <c:v>180</c:v>
                </c:pt>
                <c:pt idx="35">
                  <c:v>180</c:v>
                </c:pt>
                <c:pt idx="36">
                  <c:v>180</c:v>
                </c:pt>
                <c:pt idx="37">
                  <c:v>180</c:v>
                </c:pt>
                <c:pt idx="38">
                  <c:v>180</c:v>
                </c:pt>
                <c:pt idx="39">
                  <c:v>180</c:v>
                </c:pt>
                <c:pt idx="40">
                  <c:v>180</c:v>
                </c:pt>
                <c:pt idx="41">
                  <c:v>180</c:v>
                </c:pt>
                <c:pt idx="42">
                  <c:v>180</c:v>
                </c:pt>
                <c:pt idx="43">
                  <c:v>180</c:v>
                </c:pt>
                <c:pt idx="44">
                  <c:v>180</c:v>
                </c:pt>
                <c:pt idx="45">
                  <c:v>180</c:v>
                </c:pt>
                <c:pt idx="46">
                  <c:v>180</c:v>
                </c:pt>
                <c:pt idx="47">
                  <c:v>180</c:v>
                </c:pt>
                <c:pt idx="48">
                  <c:v>180</c:v>
                </c:pt>
                <c:pt idx="49">
                  <c:v>180</c:v>
                </c:pt>
                <c:pt idx="50">
                  <c:v>180</c:v>
                </c:pt>
                <c:pt idx="51">
                  <c:v>180</c:v>
                </c:pt>
                <c:pt idx="52">
                  <c:v>180</c:v>
                </c:pt>
                <c:pt idx="53">
                  <c:v>180</c:v>
                </c:pt>
                <c:pt idx="54">
                  <c:v>180</c:v>
                </c:pt>
                <c:pt idx="55">
                  <c:v>180</c:v>
                </c:pt>
                <c:pt idx="56">
                  <c:v>180</c:v>
                </c:pt>
                <c:pt idx="57">
                  <c:v>180</c:v>
                </c:pt>
                <c:pt idx="58">
                  <c:v>180</c:v>
                </c:pt>
                <c:pt idx="59">
                  <c:v>180</c:v>
                </c:pt>
                <c:pt idx="60">
                  <c:v>180</c:v>
                </c:pt>
                <c:pt idx="61">
                  <c:v>180</c:v>
                </c:pt>
                <c:pt idx="62">
                  <c:v>180</c:v>
                </c:pt>
                <c:pt idx="63">
                  <c:v>180</c:v>
                </c:pt>
                <c:pt idx="64">
                  <c:v>180</c:v>
                </c:pt>
                <c:pt idx="65">
                  <c:v>180</c:v>
                </c:pt>
                <c:pt idx="66">
                  <c:v>180</c:v>
                </c:pt>
                <c:pt idx="67">
                  <c:v>180</c:v>
                </c:pt>
                <c:pt idx="68">
                  <c:v>180</c:v>
                </c:pt>
                <c:pt idx="69">
                  <c:v>180</c:v>
                </c:pt>
                <c:pt idx="70">
                  <c:v>180</c:v>
                </c:pt>
                <c:pt idx="71">
                  <c:v>180</c:v>
                </c:pt>
                <c:pt idx="72">
                  <c:v>180</c:v>
                </c:pt>
                <c:pt idx="73">
                  <c:v>180</c:v>
                </c:pt>
                <c:pt idx="74">
                  <c:v>180</c:v>
                </c:pt>
                <c:pt idx="75">
                  <c:v>180</c:v>
                </c:pt>
                <c:pt idx="76">
                  <c:v>180</c:v>
                </c:pt>
                <c:pt idx="77">
                  <c:v>180</c:v>
                </c:pt>
                <c:pt idx="78">
                  <c:v>180</c:v>
                </c:pt>
                <c:pt idx="79">
                  <c:v>180</c:v>
                </c:pt>
                <c:pt idx="80">
                  <c:v>180</c:v>
                </c:pt>
                <c:pt idx="81">
                  <c:v>180</c:v>
                </c:pt>
                <c:pt idx="82">
                  <c:v>180</c:v>
                </c:pt>
                <c:pt idx="83">
                  <c:v>180</c:v>
                </c:pt>
                <c:pt idx="84">
                  <c:v>180</c:v>
                </c:pt>
                <c:pt idx="85">
                  <c:v>180</c:v>
                </c:pt>
                <c:pt idx="86">
                  <c:v>180</c:v>
                </c:pt>
                <c:pt idx="87">
                  <c:v>180</c:v>
                </c:pt>
                <c:pt idx="88">
                  <c:v>180</c:v>
                </c:pt>
                <c:pt idx="89">
                  <c:v>180</c:v>
                </c:pt>
                <c:pt idx="90">
                  <c:v>180</c:v>
                </c:pt>
                <c:pt idx="91">
                  <c:v>180</c:v>
                </c:pt>
                <c:pt idx="92">
                  <c:v>180</c:v>
                </c:pt>
                <c:pt idx="93">
                  <c:v>180</c:v>
                </c:pt>
                <c:pt idx="94">
                  <c:v>180</c:v>
                </c:pt>
                <c:pt idx="95">
                  <c:v>180</c:v>
                </c:pt>
                <c:pt idx="96">
                  <c:v>180</c:v>
                </c:pt>
                <c:pt idx="97">
                  <c:v>180</c:v>
                </c:pt>
                <c:pt idx="98">
                  <c:v>180</c:v>
                </c:pt>
                <c:pt idx="99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66-49D2-B35D-F228F0AD1E10}"/>
            </c:ext>
          </c:extLst>
        </c:ser>
        <c:ser>
          <c:idx val="3"/>
          <c:order val="3"/>
          <c:tx>
            <c:v>Szacowany R2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seria_27_05!$AL$8:$AL$107</c:f>
              <c:numCache>
                <c:formatCode>General</c:formatCode>
                <c:ptCount val="100"/>
                <c:pt idx="0">
                  <c:v>110</c:v>
                </c:pt>
                <c:pt idx="1">
                  <c:v>110</c:v>
                </c:pt>
                <c:pt idx="2">
                  <c:v>110</c:v>
                </c:pt>
                <c:pt idx="3">
                  <c:v>110</c:v>
                </c:pt>
                <c:pt idx="4">
                  <c:v>110</c:v>
                </c:pt>
                <c:pt idx="5">
                  <c:v>110</c:v>
                </c:pt>
                <c:pt idx="6">
                  <c:v>110</c:v>
                </c:pt>
                <c:pt idx="7">
                  <c:v>110</c:v>
                </c:pt>
                <c:pt idx="8">
                  <c:v>110</c:v>
                </c:pt>
                <c:pt idx="9">
                  <c:v>110</c:v>
                </c:pt>
                <c:pt idx="10">
                  <c:v>110</c:v>
                </c:pt>
                <c:pt idx="11">
                  <c:v>110</c:v>
                </c:pt>
                <c:pt idx="12">
                  <c:v>110</c:v>
                </c:pt>
                <c:pt idx="13">
                  <c:v>110</c:v>
                </c:pt>
                <c:pt idx="14">
                  <c:v>110</c:v>
                </c:pt>
                <c:pt idx="15">
                  <c:v>110</c:v>
                </c:pt>
                <c:pt idx="16">
                  <c:v>110</c:v>
                </c:pt>
                <c:pt idx="17">
                  <c:v>110</c:v>
                </c:pt>
                <c:pt idx="18">
                  <c:v>110</c:v>
                </c:pt>
                <c:pt idx="19">
                  <c:v>110</c:v>
                </c:pt>
                <c:pt idx="20">
                  <c:v>110</c:v>
                </c:pt>
                <c:pt idx="21">
                  <c:v>110</c:v>
                </c:pt>
                <c:pt idx="22">
                  <c:v>110</c:v>
                </c:pt>
                <c:pt idx="23">
                  <c:v>110</c:v>
                </c:pt>
                <c:pt idx="24">
                  <c:v>110</c:v>
                </c:pt>
                <c:pt idx="25">
                  <c:v>110</c:v>
                </c:pt>
                <c:pt idx="26">
                  <c:v>110</c:v>
                </c:pt>
                <c:pt idx="27">
                  <c:v>110</c:v>
                </c:pt>
                <c:pt idx="28">
                  <c:v>110</c:v>
                </c:pt>
                <c:pt idx="29">
                  <c:v>110</c:v>
                </c:pt>
                <c:pt idx="30">
                  <c:v>110</c:v>
                </c:pt>
                <c:pt idx="31">
                  <c:v>110</c:v>
                </c:pt>
                <c:pt idx="32">
                  <c:v>110</c:v>
                </c:pt>
                <c:pt idx="33">
                  <c:v>110</c:v>
                </c:pt>
                <c:pt idx="34">
                  <c:v>110</c:v>
                </c:pt>
                <c:pt idx="35">
                  <c:v>110</c:v>
                </c:pt>
                <c:pt idx="36">
                  <c:v>110</c:v>
                </c:pt>
                <c:pt idx="37">
                  <c:v>110</c:v>
                </c:pt>
                <c:pt idx="38">
                  <c:v>110</c:v>
                </c:pt>
                <c:pt idx="39">
                  <c:v>110</c:v>
                </c:pt>
                <c:pt idx="40">
                  <c:v>110</c:v>
                </c:pt>
                <c:pt idx="41">
                  <c:v>110</c:v>
                </c:pt>
                <c:pt idx="42">
                  <c:v>110</c:v>
                </c:pt>
                <c:pt idx="43">
                  <c:v>110</c:v>
                </c:pt>
                <c:pt idx="44">
                  <c:v>110</c:v>
                </c:pt>
                <c:pt idx="45">
                  <c:v>110</c:v>
                </c:pt>
                <c:pt idx="46">
                  <c:v>110</c:v>
                </c:pt>
                <c:pt idx="47">
                  <c:v>110</c:v>
                </c:pt>
                <c:pt idx="48">
                  <c:v>110</c:v>
                </c:pt>
                <c:pt idx="49">
                  <c:v>110</c:v>
                </c:pt>
                <c:pt idx="50">
                  <c:v>110</c:v>
                </c:pt>
                <c:pt idx="51">
                  <c:v>110</c:v>
                </c:pt>
                <c:pt idx="52">
                  <c:v>110</c:v>
                </c:pt>
                <c:pt idx="53">
                  <c:v>110</c:v>
                </c:pt>
                <c:pt idx="54">
                  <c:v>110</c:v>
                </c:pt>
                <c:pt idx="55">
                  <c:v>110</c:v>
                </c:pt>
                <c:pt idx="56">
                  <c:v>110</c:v>
                </c:pt>
                <c:pt idx="57">
                  <c:v>110</c:v>
                </c:pt>
                <c:pt idx="58">
                  <c:v>110</c:v>
                </c:pt>
                <c:pt idx="59">
                  <c:v>110</c:v>
                </c:pt>
                <c:pt idx="60">
                  <c:v>110</c:v>
                </c:pt>
                <c:pt idx="61">
                  <c:v>110</c:v>
                </c:pt>
                <c:pt idx="62">
                  <c:v>110</c:v>
                </c:pt>
                <c:pt idx="63">
                  <c:v>110</c:v>
                </c:pt>
                <c:pt idx="64">
                  <c:v>110</c:v>
                </c:pt>
                <c:pt idx="65">
                  <c:v>110</c:v>
                </c:pt>
                <c:pt idx="66">
                  <c:v>110</c:v>
                </c:pt>
                <c:pt idx="67">
                  <c:v>110</c:v>
                </c:pt>
                <c:pt idx="68">
                  <c:v>110</c:v>
                </c:pt>
                <c:pt idx="69">
                  <c:v>110</c:v>
                </c:pt>
                <c:pt idx="70">
                  <c:v>110</c:v>
                </c:pt>
                <c:pt idx="71">
                  <c:v>110</c:v>
                </c:pt>
                <c:pt idx="72">
                  <c:v>110</c:v>
                </c:pt>
                <c:pt idx="73">
                  <c:v>110</c:v>
                </c:pt>
                <c:pt idx="74">
                  <c:v>110</c:v>
                </c:pt>
                <c:pt idx="75">
                  <c:v>110</c:v>
                </c:pt>
                <c:pt idx="76">
                  <c:v>110</c:v>
                </c:pt>
                <c:pt idx="77">
                  <c:v>110</c:v>
                </c:pt>
                <c:pt idx="78">
                  <c:v>110</c:v>
                </c:pt>
                <c:pt idx="79">
                  <c:v>110</c:v>
                </c:pt>
                <c:pt idx="80">
                  <c:v>110</c:v>
                </c:pt>
                <c:pt idx="81">
                  <c:v>110</c:v>
                </c:pt>
                <c:pt idx="82">
                  <c:v>110</c:v>
                </c:pt>
                <c:pt idx="83">
                  <c:v>110</c:v>
                </c:pt>
                <c:pt idx="84">
                  <c:v>110</c:v>
                </c:pt>
                <c:pt idx="85">
                  <c:v>110</c:v>
                </c:pt>
                <c:pt idx="86">
                  <c:v>110</c:v>
                </c:pt>
                <c:pt idx="87">
                  <c:v>110</c:v>
                </c:pt>
                <c:pt idx="88">
                  <c:v>110</c:v>
                </c:pt>
                <c:pt idx="89">
                  <c:v>110</c:v>
                </c:pt>
                <c:pt idx="90">
                  <c:v>110</c:v>
                </c:pt>
                <c:pt idx="91">
                  <c:v>110</c:v>
                </c:pt>
                <c:pt idx="92">
                  <c:v>110</c:v>
                </c:pt>
                <c:pt idx="93">
                  <c:v>110</c:v>
                </c:pt>
                <c:pt idx="94">
                  <c:v>110</c:v>
                </c:pt>
                <c:pt idx="95">
                  <c:v>110</c:v>
                </c:pt>
                <c:pt idx="96">
                  <c:v>110</c:v>
                </c:pt>
                <c:pt idx="97">
                  <c:v>110</c:v>
                </c:pt>
                <c:pt idx="98">
                  <c:v>110</c:v>
                </c:pt>
                <c:pt idx="99">
                  <c:v>110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766-49D2-B35D-F228F0AD1E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4745135"/>
        <c:axId val="1574734575"/>
      </c:lineChart>
      <c:catAx>
        <c:axId val="15747451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74734575"/>
        <c:crosses val="autoZero"/>
        <c:auto val="1"/>
        <c:lblAlgn val="ctr"/>
        <c:lblOffset val="100"/>
        <c:noMultiLvlLbl val="0"/>
      </c:catAx>
      <c:valAx>
        <c:axId val="1574734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74745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Kąt wertykalny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seria_27_05!$AK$8:$AK$107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14</c:v>
                </c:pt>
                <c:pt idx="8">
                  <c:v>25</c:v>
                </c:pt>
                <c:pt idx="9">
                  <c:v>25</c:v>
                </c:pt>
                <c:pt idx="10">
                  <c:v>0</c:v>
                </c:pt>
                <c:pt idx="11">
                  <c:v>0</c:v>
                </c:pt>
                <c:pt idx="12">
                  <c:v>14</c:v>
                </c:pt>
                <c:pt idx="13">
                  <c:v>0</c:v>
                </c:pt>
                <c:pt idx="14">
                  <c:v>14</c:v>
                </c:pt>
                <c:pt idx="15">
                  <c:v>39</c:v>
                </c:pt>
                <c:pt idx="16">
                  <c:v>29</c:v>
                </c:pt>
                <c:pt idx="17">
                  <c:v>39</c:v>
                </c:pt>
                <c:pt idx="18">
                  <c:v>14</c:v>
                </c:pt>
                <c:pt idx="19">
                  <c:v>20</c:v>
                </c:pt>
                <c:pt idx="20">
                  <c:v>20</c:v>
                </c:pt>
                <c:pt idx="21">
                  <c:v>29</c:v>
                </c:pt>
                <c:pt idx="22">
                  <c:v>25</c:v>
                </c:pt>
                <c:pt idx="23">
                  <c:v>25</c:v>
                </c:pt>
                <c:pt idx="24">
                  <c:v>0</c:v>
                </c:pt>
                <c:pt idx="25">
                  <c:v>29</c:v>
                </c:pt>
                <c:pt idx="26">
                  <c:v>0</c:v>
                </c:pt>
                <c:pt idx="27">
                  <c:v>20</c:v>
                </c:pt>
                <c:pt idx="28">
                  <c:v>14</c:v>
                </c:pt>
                <c:pt idx="29">
                  <c:v>25</c:v>
                </c:pt>
                <c:pt idx="30">
                  <c:v>32</c:v>
                </c:pt>
                <c:pt idx="31">
                  <c:v>36</c:v>
                </c:pt>
                <c:pt idx="32">
                  <c:v>54</c:v>
                </c:pt>
                <c:pt idx="33">
                  <c:v>20</c:v>
                </c:pt>
                <c:pt idx="34">
                  <c:v>20</c:v>
                </c:pt>
                <c:pt idx="35">
                  <c:v>14</c:v>
                </c:pt>
                <c:pt idx="36">
                  <c:v>39</c:v>
                </c:pt>
                <c:pt idx="37">
                  <c:v>54</c:v>
                </c:pt>
                <c:pt idx="38">
                  <c:v>44</c:v>
                </c:pt>
                <c:pt idx="39">
                  <c:v>41</c:v>
                </c:pt>
                <c:pt idx="40">
                  <c:v>14</c:v>
                </c:pt>
                <c:pt idx="41">
                  <c:v>25</c:v>
                </c:pt>
                <c:pt idx="42">
                  <c:v>25</c:v>
                </c:pt>
                <c:pt idx="43">
                  <c:v>32</c:v>
                </c:pt>
                <c:pt idx="44">
                  <c:v>39</c:v>
                </c:pt>
                <c:pt idx="45">
                  <c:v>51</c:v>
                </c:pt>
                <c:pt idx="46">
                  <c:v>41</c:v>
                </c:pt>
                <c:pt idx="47">
                  <c:v>56</c:v>
                </c:pt>
                <c:pt idx="48">
                  <c:v>54</c:v>
                </c:pt>
                <c:pt idx="49">
                  <c:v>47</c:v>
                </c:pt>
                <c:pt idx="50">
                  <c:v>0</c:v>
                </c:pt>
                <c:pt idx="51">
                  <c:v>20</c:v>
                </c:pt>
                <c:pt idx="52">
                  <c:v>25</c:v>
                </c:pt>
                <c:pt idx="53">
                  <c:v>36</c:v>
                </c:pt>
                <c:pt idx="54">
                  <c:v>0</c:v>
                </c:pt>
                <c:pt idx="55">
                  <c:v>32</c:v>
                </c:pt>
                <c:pt idx="56">
                  <c:v>29</c:v>
                </c:pt>
                <c:pt idx="57">
                  <c:v>47</c:v>
                </c:pt>
                <c:pt idx="58">
                  <c:v>32</c:v>
                </c:pt>
                <c:pt idx="59">
                  <c:v>20</c:v>
                </c:pt>
                <c:pt idx="60">
                  <c:v>51</c:v>
                </c:pt>
                <c:pt idx="61">
                  <c:v>20</c:v>
                </c:pt>
                <c:pt idx="62">
                  <c:v>14</c:v>
                </c:pt>
                <c:pt idx="63">
                  <c:v>32</c:v>
                </c:pt>
                <c:pt idx="64">
                  <c:v>32</c:v>
                </c:pt>
                <c:pt idx="65">
                  <c:v>36</c:v>
                </c:pt>
                <c:pt idx="66">
                  <c:v>51</c:v>
                </c:pt>
                <c:pt idx="67">
                  <c:v>49</c:v>
                </c:pt>
                <c:pt idx="68">
                  <c:v>14</c:v>
                </c:pt>
                <c:pt idx="69">
                  <c:v>36</c:v>
                </c:pt>
                <c:pt idx="70">
                  <c:v>41</c:v>
                </c:pt>
                <c:pt idx="71">
                  <c:v>0</c:v>
                </c:pt>
                <c:pt idx="72">
                  <c:v>44</c:v>
                </c:pt>
                <c:pt idx="73">
                  <c:v>14</c:v>
                </c:pt>
                <c:pt idx="74">
                  <c:v>0</c:v>
                </c:pt>
                <c:pt idx="75">
                  <c:v>0</c:v>
                </c:pt>
                <c:pt idx="76">
                  <c:v>41</c:v>
                </c:pt>
                <c:pt idx="77">
                  <c:v>44</c:v>
                </c:pt>
                <c:pt idx="78">
                  <c:v>44</c:v>
                </c:pt>
                <c:pt idx="79">
                  <c:v>14</c:v>
                </c:pt>
                <c:pt idx="80">
                  <c:v>39</c:v>
                </c:pt>
                <c:pt idx="81">
                  <c:v>29</c:v>
                </c:pt>
                <c:pt idx="82">
                  <c:v>0</c:v>
                </c:pt>
                <c:pt idx="83">
                  <c:v>29</c:v>
                </c:pt>
                <c:pt idx="84">
                  <c:v>20</c:v>
                </c:pt>
                <c:pt idx="85">
                  <c:v>29</c:v>
                </c:pt>
                <c:pt idx="86">
                  <c:v>20</c:v>
                </c:pt>
                <c:pt idx="87">
                  <c:v>25</c:v>
                </c:pt>
                <c:pt idx="88">
                  <c:v>49</c:v>
                </c:pt>
                <c:pt idx="89">
                  <c:v>14</c:v>
                </c:pt>
                <c:pt idx="90">
                  <c:v>44</c:v>
                </c:pt>
                <c:pt idx="91">
                  <c:v>32</c:v>
                </c:pt>
                <c:pt idx="92">
                  <c:v>36</c:v>
                </c:pt>
                <c:pt idx="93">
                  <c:v>51</c:v>
                </c:pt>
                <c:pt idx="94">
                  <c:v>44</c:v>
                </c:pt>
                <c:pt idx="95">
                  <c:v>44</c:v>
                </c:pt>
                <c:pt idx="96">
                  <c:v>20</c:v>
                </c:pt>
                <c:pt idx="97">
                  <c:v>20</c:v>
                </c:pt>
                <c:pt idx="98">
                  <c:v>41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AD-4DE6-B8F8-ECA6DEA74C39}"/>
            </c:ext>
          </c:extLst>
        </c:ser>
        <c:ser>
          <c:idx val="1"/>
          <c:order val="1"/>
          <c:tx>
            <c:v>R2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seria_27_05!$AN$8:$AN$107</c:f>
              <c:numCache>
                <c:formatCode>General</c:formatCode>
                <c:ptCount val="100"/>
                <c:pt idx="0">
                  <c:v>0</c:v>
                </c:pt>
                <c:pt idx="1">
                  <c:v>14</c:v>
                </c:pt>
                <c:pt idx="2">
                  <c:v>14</c:v>
                </c:pt>
                <c:pt idx="3">
                  <c:v>14</c:v>
                </c:pt>
                <c:pt idx="4">
                  <c:v>14</c:v>
                </c:pt>
                <c:pt idx="5">
                  <c:v>14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36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AD-4DE6-B8F8-ECA6DEA74C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9210671"/>
        <c:axId val="1729211631"/>
      </c:lineChart>
      <c:catAx>
        <c:axId val="17292106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29211631"/>
        <c:crosses val="autoZero"/>
        <c:auto val="1"/>
        <c:lblAlgn val="ctr"/>
        <c:lblOffset val="100"/>
        <c:noMultiLvlLbl val="0"/>
      </c:catAx>
      <c:valAx>
        <c:axId val="1729211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29210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Kąt horyzontalny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seria_27_05!$AY$8:$AY$107</c:f>
              <c:numCache>
                <c:formatCode>General</c:formatCode>
                <c:ptCount val="100"/>
                <c:pt idx="0">
                  <c:v>164</c:v>
                </c:pt>
                <c:pt idx="1">
                  <c:v>156</c:v>
                </c:pt>
                <c:pt idx="2">
                  <c:v>151</c:v>
                </c:pt>
                <c:pt idx="3">
                  <c:v>147</c:v>
                </c:pt>
                <c:pt idx="4">
                  <c:v>151</c:v>
                </c:pt>
                <c:pt idx="5">
                  <c:v>156</c:v>
                </c:pt>
                <c:pt idx="6">
                  <c:v>138</c:v>
                </c:pt>
                <c:pt idx="7">
                  <c:v>183</c:v>
                </c:pt>
                <c:pt idx="8">
                  <c:v>212</c:v>
                </c:pt>
                <c:pt idx="9">
                  <c:v>3</c:v>
                </c:pt>
                <c:pt idx="10">
                  <c:v>257</c:v>
                </c:pt>
                <c:pt idx="11">
                  <c:v>193</c:v>
                </c:pt>
                <c:pt idx="12">
                  <c:v>186</c:v>
                </c:pt>
                <c:pt idx="13">
                  <c:v>134</c:v>
                </c:pt>
                <c:pt idx="14">
                  <c:v>260</c:v>
                </c:pt>
                <c:pt idx="15">
                  <c:v>14</c:v>
                </c:pt>
                <c:pt idx="16">
                  <c:v>13</c:v>
                </c:pt>
                <c:pt idx="17">
                  <c:v>3</c:v>
                </c:pt>
                <c:pt idx="18">
                  <c:v>296</c:v>
                </c:pt>
                <c:pt idx="19">
                  <c:v>203</c:v>
                </c:pt>
                <c:pt idx="20">
                  <c:v>193</c:v>
                </c:pt>
                <c:pt idx="21">
                  <c:v>207</c:v>
                </c:pt>
                <c:pt idx="22">
                  <c:v>341</c:v>
                </c:pt>
                <c:pt idx="23">
                  <c:v>207</c:v>
                </c:pt>
                <c:pt idx="24">
                  <c:v>212</c:v>
                </c:pt>
                <c:pt idx="25">
                  <c:v>359</c:v>
                </c:pt>
                <c:pt idx="26">
                  <c:v>317</c:v>
                </c:pt>
                <c:pt idx="27">
                  <c:v>315</c:v>
                </c:pt>
                <c:pt idx="28">
                  <c:v>188</c:v>
                </c:pt>
                <c:pt idx="29">
                  <c:v>188</c:v>
                </c:pt>
                <c:pt idx="30">
                  <c:v>223</c:v>
                </c:pt>
                <c:pt idx="31">
                  <c:v>199</c:v>
                </c:pt>
                <c:pt idx="32">
                  <c:v>26</c:v>
                </c:pt>
                <c:pt idx="33">
                  <c:v>207</c:v>
                </c:pt>
                <c:pt idx="34">
                  <c:v>213</c:v>
                </c:pt>
                <c:pt idx="35">
                  <c:v>352</c:v>
                </c:pt>
                <c:pt idx="36">
                  <c:v>352</c:v>
                </c:pt>
                <c:pt idx="37">
                  <c:v>326</c:v>
                </c:pt>
                <c:pt idx="38">
                  <c:v>333</c:v>
                </c:pt>
                <c:pt idx="39">
                  <c:v>165</c:v>
                </c:pt>
                <c:pt idx="40">
                  <c:v>333</c:v>
                </c:pt>
                <c:pt idx="41">
                  <c:v>355</c:v>
                </c:pt>
                <c:pt idx="42">
                  <c:v>181</c:v>
                </c:pt>
                <c:pt idx="43">
                  <c:v>327</c:v>
                </c:pt>
                <c:pt idx="44">
                  <c:v>357</c:v>
                </c:pt>
                <c:pt idx="45">
                  <c:v>328</c:v>
                </c:pt>
                <c:pt idx="46">
                  <c:v>3</c:v>
                </c:pt>
                <c:pt idx="47">
                  <c:v>181</c:v>
                </c:pt>
                <c:pt idx="48">
                  <c:v>175</c:v>
                </c:pt>
                <c:pt idx="49">
                  <c:v>199</c:v>
                </c:pt>
                <c:pt idx="50">
                  <c:v>172</c:v>
                </c:pt>
                <c:pt idx="51">
                  <c:v>188</c:v>
                </c:pt>
                <c:pt idx="52">
                  <c:v>1</c:v>
                </c:pt>
                <c:pt idx="53">
                  <c:v>191</c:v>
                </c:pt>
                <c:pt idx="54">
                  <c:v>193</c:v>
                </c:pt>
                <c:pt idx="55">
                  <c:v>14</c:v>
                </c:pt>
                <c:pt idx="56">
                  <c:v>199</c:v>
                </c:pt>
                <c:pt idx="57">
                  <c:v>1</c:v>
                </c:pt>
                <c:pt idx="58">
                  <c:v>31</c:v>
                </c:pt>
                <c:pt idx="59">
                  <c:v>184</c:v>
                </c:pt>
                <c:pt idx="60">
                  <c:v>181</c:v>
                </c:pt>
                <c:pt idx="61">
                  <c:v>1</c:v>
                </c:pt>
                <c:pt idx="62">
                  <c:v>152</c:v>
                </c:pt>
                <c:pt idx="63">
                  <c:v>193</c:v>
                </c:pt>
                <c:pt idx="64">
                  <c:v>196</c:v>
                </c:pt>
                <c:pt idx="65">
                  <c:v>192</c:v>
                </c:pt>
                <c:pt idx="66">
                  <c:v>188</c:v>
                </c:pt>
                <c:pt idx="67">
                  <c:v>184</c:v>
                </c:pt>
                <c:pt idx="68">
                  <c:v>191</c:v>
                </c:pt>
                <c:pt idx="69">
                  <c:v>184</c:v>
                </c:pt>
                <c:pt idx="70">
                  <c:v>191</c:v>
                </c:pt>
                <c:pt idx="71">
                  <c:v>196</c:v>
                </c:pt>
                <c:pt idx="72">
                  <c:v>193</c:v>
                </c:pt>
                <c:pt idx="73">
                  <c:v>188</c:v>
                </c:pt>
                <c:pt idx="74">
                  <c:v>188</c:v>
                </c:pt>
                <c:pt idx="75">
                  <c:v>25</c:v>
                </c:pt>
                <c:pt idx="76">
                  <c:v>209</c:v>
                </c:pt>
                <c:pt idx="77">
                  <c:v>175</c:v>
                </c:pt>
                <c:pt idx="78">
                  <c:v>193</c:v>
                </c:pt>
                <c:pt idx="79">
                  <c:v>184</c:v>
                </c:pt>
                <c:pt idx="80">
                  <c:v>184</c:v>
                </c:pt>
                <c:pt idx="81">
                  <c:v>25</c:v>
                </c:pt>
                <c:pt idx="82">
                  <c:v>1</c:v>
                </c:pt>
                <c:pt idx="83">
                  <c:v>188</c:v>
                </c:pt>
                <c:pt idx="84">
                  <c:v>0</c:v>
                </c:pt>
                <c:pt idx="85">
                  <c:v>196</c:v>
                </c:pt>
                <c:pt idx="86">
                  <c:v>157</c:v>
                </c:pt>
                <c:pt idx="87">
                  <c:v>196</c:v>
                </c:pt>
                <c:pt idx="88">
                  <c:v>193</c:v>
                </c:pt>
                <c:pt idx="89">
                  <c:v>184</c:v>
                </c:pt>
                <c:pt idx="90">
                  <c:v>188</c:v>
                </c:pt>
                <c:pt idx="91">
                  <c:v>188</c:v>
                </c:pt>
                <c:pt idx="92">
                  <c:v>181</c:v>
                </c:pt>
                <c:pt idx="93">
                  <c:v>188</c:v>
                </c:pt>
                <c:pt idx="94">
                  <c:v>188</c:v>
                </c:pt>
                <c:pt idx="95">
                  <c:v>184</c:v>
                </c:pt>
                <c:pt idx="96">
                  <c:v>181</c:v>
                </c:pt>
                <c:pt idx="97">
                  <c:v>1</c:v>
                </c:pt>
                <c:pt idx="98">
                  <c:v>193</c:v>
                </c:pt>
                <c:pt idx="9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2A-451B-BFB1-A77B62C80065}"/>
            </c:ext>
          </c:extLst>
        </c:ser>
        <c:ser>
          <c:idx val="1"/>
          <c:order val="1"/>
          <c:tx>
            <c:v>R2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seria_27_05!$BB$8:$BB$107</c:f>
              <c:numCache>
                <c:formatCode>General</c:formatCode>
                <c:ptCount val="100"/>
                <c:pt idx="0">
                  <c:v>114</c:v>
                </c:pt>
                <c:pt idx="1">
                  <c:v>114</c:v>
                </c:pt>
                <c:pt idx="2">
                  <c:v>106</c:v>
                </c:pt>
                <c:pt idx="3">
                  <c:v>103</c:v>
                </c:pt>
                <c:pt idx="4">
                  <c:v>114</c:v>
                </c:pt>
                <c:pt idx="5">
                  <c:v>106</c:v>
                </c:pt>
                <c:pt idx="6">
                  <c:v>103</c:v>
                </c:pt>
                <c:pt idx="7">
                  <c:v>157</c:v>
                </c:pt>
                <c:pt idx="8">
                  <c:v>147</c:v>
                </c:pt>
                <c:pt idx="9">
                  <c:v>134</c:v>
                </c:pt>
                <c:pt idx="10">
                  <c:v>133</c:v>
                </c:pt>
                <c:pt idx="11">
                  <c:v>150</c:v>
                </c:pt>
                <c:pt idx="12">
                  <c:v>157</c:v>
                </c:pt>
                <c:pt idx="13">
                  <c:v>157</c:v>
                </c:pt>
                <c:pt idx="14">
                  <c:v>150</c:v>
                </c:pt>
                <c:pt idx="15">
                  <c:v>153</c:v>
                </c:pt>
                <c:pt idx="16">
                  <c:v>157</c:v>
                </c:pt>
                <c:pt idx="17">
                  <c:v>149</c:v>
                </c:pt>
                <c:pt idx="18">
                  <c:v>122</c:v>
                </c:pt>
                <c:pt idx="19">
                  <c:v>147</c:v>
                </c:pt>
                <c:pt idx="20">
                  <c:v>147</c:v>
                </c:pt>
                <c:pt idx="21">
                  <c:v>155</c:v>
                </c:pt>
                <c:pt idx="22">
                  <c:v>153</c:v>
                </c:pt>
                <c:pt idx="23">
                  <c:v>147</c:v>
                </c:pt>
                <c:pt idx="24">
                  <c:v>157</c:v>
                </c:pt>
                <c:pt idx="25">
                  <c:v>131</c:v>
                </c:pt>
                <c:pt idx="26">
                  <c:v>153</c:v>
                </c:pt>
                <c:pt idx="27">
                  <c:v>150</c:v>
                </c:pt>
                <c:pt idx="28">
                  <c:v>150</c:v>
                </c:pt>
                <c:pt idx="29">
                  <c:v>149</c:v>
                </c:pt>
                <c:pt idx="30">
                  <c:v>150</c:v>
                </c:pt>
                <c:pt idx="31">
                  <c:v>165</c:v>
                </c:pt>
                <c:pt idx="32">
                  <c:v>162</c:v>
                </c:pt>
                <c:pt idx="33">
                  <c:v>153</c:v>
                </c:pt>
                <c:pt idx="34">
                  <c:v>161</c:v>
                </c:pt>
                <c:pt idx="35">
                  <c:v>147</c:v>
                </c:pt>
                <c:pt idx="36">
                  <c:v>157</c:v>
                </c:pt>
                <c:pt idx="37">
                  <c:v>166</c:v>
                </c:pt>
                <c:pt idx="38">
                  <c:v>152</c:v>
                </c:pt>
                <c:pt idx="39">
                  <c:v>152</c:v>
                </c:pt>
                <c:pt idx="40">
                  <c:v>147</c:v>
                </c:pt>
                <c:pt idx="41">
                  <c:v>132</c:v>
                </c:pt>
                <c:pt idx="42">
                  <c:v>161</c:v>
                </c:pt>
                <c:pt idx="43">
                  <c:v>165</c:v>
                </c:pt>
                <c:pt idx="44">
                  <c:v>146</c:v>
                </c:pt>
                <c:pt idx="45">
                  <c:v>148</c:v>
                </c:pt>
                <c:pt idx="46">
                  <c:v>152</c:v>
                </c:pt>
                <c:pt idx="47">
                  <c:v>140</c:v>
                </c:pt>
                <c:pt idx="48">
                  <c:v>160</c:v>
                </c:pt>
                <c:pt idx="49">
                  <c:v>150</c:v>
                </c:pt>
                <c:pt idx="50">
                  <c:v>157</c:v>
                </c:pt>
                <c:pt idx="51">
                  <c:v>150</c:v>
                </c:pt>
                <c:pt idx="52">
                  <c:v>159</c:v>
                </c:pt>
                <c:pt idx="53">
                  <c:v>147</c:v>
                </c:pt>
                <c:pt idx="54">
                  <c:v>153</c:v>
                </c:pt>
                <c:pt idx="55">
                  <c:v>157</c:v>
                </c:pt>
                <c:pt idx="56">
                  <c:v>122</c:v>
                </c:pt>
                <c:pt idx="57">
                  <c:v>124</c:v>
                </c:pt>
                <c:pt idx="58">
                  <c:v>122</c:v>
                </c:pt>
                <c:pt idx="59">
                  <c:v>147</c:v>
                </c:pt>
                <c:pt idx="60">
                  <c:v>140</c:v>
                </c:pt>
                <c:pt idx="61">
                  <c:v>150</c:v>
                </c:pt>
                <c:pt idx="62">
                  <c:v>144</c:v>
                </c:pt>
                <c:pt idx="63">
                  <c:v>153</c:v>
                </c:pt>
                <c:pt idx="64">
                  <c:v>61</c:v>
                </c:pt>
                <c:pt idx="65">
                  <c:v>147</c:v>
                </c:pt>
                <c:pt idx="66">
                  <c:v>150</c:v>
                </c:pt>
                <c:pt idx="67">
                  <c:v>147</c:v>
                </c:pt>
                <c:pt idx="68">
                  <c:v>182</c:v>
                </c:pt>
                <c:pt idx="69">
                  <c:v>149</c:v>
                </c:pt>
                <c:pt idx="70">
                  <c:v>147</c:v>
                </c:pt>
                <c:pt idx="71">
                  <c:v>149</c:v>
                </c:pt>
                <c:pt idx="72">
                  <c:v>154</c:v>
                </c:pt>
                <c:pt idx="73">
                  <c:v>147</c:v>
                </c:pt>
                <c:pt idx="74">
                  <c:v>147</c:v>
                </c:pt>
                <c:pt idx="75">
                  <c:v>147</c:v>
                </c:pt>
                <c:pt idx="76">
                  <c:v>160</c:v>
                </c:pt>
                <c:pt idx="77">
                  <c:v>147</c:v>
                </c:pt>
                <c:pt idx="78">
                  <c:v>147</c:v>
                </c:pt>
                <c:pt idx="79">
                  <c:v>140</c:v>
                </c:pt>
                <c:pt idx="80">
                  <c:v>150</c:v>
                </c:pt>
                <c:pt idx="81">
                  <c:v>140</c:v>
                </c:pt>
                <c:pt idx="82">
                  <c:v>149</c:v>
                </c:pt>
                <c:pt idx="83">
                  <c:v>151</c:v>
                </c:pt>
                <c:pt idx="84">
                  <c:v>147</c:v>
                </c:pt>
                <c:pt idx="85">
                  <c:v>141</c:v>
                </c:pt>
                <c:pt idx="86">
                  <c:v>122</c:v>
                </c:pt>
                <c:pt idx="87">
                  <c:v>144</c:v>
                </c:pt>
                <c:pt idx="88">
                  <c:v>147</c:v>
                </c:pt>
                <c:pt idx="89">
                  <c:v>140</c:v>
                </c:pt>
                <c:pt idx="90">
                  <c:v>134</c:v>
                </c:pt>
                <c:pt idx="91">
                  <c:v>153</c:v>
                </c:pt>
                <c:pt idx="92">
                  <c:v>147</c:v>
                </c:pt>
                <c:pt idx="93">
                  <c:v>158</c:v>
                </c:pt>
                <c:pt idx="94">
                  <c:v>147</c:v>
                </c:pt>
                <c:pt idx="95">
                  <c:v>133</c:v>
                </c:pt>
                <c:pt idx="96">
                  <c:v>150</c:v>
                </c:pt>
                <c:pt idx="97">
                  <c:v>137</c:v>
                </c:pt>
                <c:pt idx="98">
                  <c:v>146</c:v>
                </c:pt>
                <c:pt idx="99">
                  <c:v>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2A-451B-BFB1-A77B62C80065}"/>
            </c:ext>
          </c:extLst>
        </c:ser>
        <c:ser>
          <c:idx val="2"/>
          <c:order val="2"/>
          <c:tx>
            <c:v>Szacowane R1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seria_27_05!$AX$8:$AX$107</c:f>
              <c:numCache>
                <c:formatCode>General</c:formatCode>
                <c:ptCount val="100"/>
                <c:pt idx="0">
                  <c:v>225</c:v>
                </c:pt>
                <c:pt idx="1">
                  <c:v>225</c:v>
                </c:pt>
                <c:pt idx="2">
                  <c:v>225</c:v>
                </c:pt>
                <c:pt idx="3">
                  <c:v>225</c:v>
                </c:pt>
                <c:pt idx="4">
                  <c:v>225</c:v>
                </c:pt>
                <c:pt idx="5">
                  <c:v>225</c:v>
                </c:pt>
                <c:pt idx="6">
                  <c:v>225</c:v>
                </c:pt>
                <c:pt idx="7">
                  <c:v>225</c:v>
                </c:pt>
                <c:pt idx="8">
                  <c:v>225</c:v>
                </c:pt>
                <c:pt idx="9">
                  <c:v>225</c:v>
                </c:pt>
                <c:pt idx="10">
                  <c:v>225</c:v>
                </c:pt>
                <c:pt idx="11">
                  <c:v>225</c:v>
                </c:pt>
                <c:pt idx="12">
                  <c:v>225</c:v>
                </c:pt>
                <c:pt idx="13">
                  <c:v>225</c:v>
                </c:pt>
                <c:pt idx="14">
                  <c:v>225</c:v>
                </c:pt>
                <c:pt idx="15">
                  <c:v>225</c:v>
                </c:pt>
                <c:pt idx="16">
                  <c:v>225</c:v>
                </c:pt>
                <c:pt idx="17">
                  <c:v>225</c:v>
                </c:pt>
                <c:pt idx="18">
                  <c:v>225</c:v>
                </c:pt>
                <c:pt idx="19">
                  <c:v>225</c:v>
                </c:pt>
                <c:pt idx="20">
                  <c:v>225</c:v>
                </c:pt>
                <c:pt idx="21">
                  <c:v>225</c:v>
                </c:pt>
                <c:pt idx="22">
                  <c:v>225</c:v>
                </c:pt>
                <c:pt idx="23">
                  <c:v>225</c:v>
                </c:pt>
                <c:pt idx="24">
                  <c:v>225</c:v>
                </c:pt>
                <c:pt idx="25">
                  <c:v>225</c:v>
                </c:pt>
                <c:pt idx="26">
                  <c:v>225</c:v>
                </c:pt>
                <c:pt idx="27">
                  <c:v>225</c:v>
                </c:pt>
                <c:pt idx="28">
                  <c:v>225</c:v>
                </c:pt>
                <c:pt idx="29">
                  <c:v>225</c:v>
                </c:pt>
                <c:pt idx="30">
                  <c:v>225</c:v>
                </c:pt>
                <c:pt idx="31">
                  <c:v>225</c:v>
                </c:pt>
                <c:pt idx="32">
                  <c:v>225</c:v>
                </c:pt>
                <c:pt idx="33">
                  <c:v>225</c:v>
                </c:pt>
                <c:pt idx="34">
                  <c:v>225</c:v>
                </c:pt>
                <c:pt idx="35">
                  <c:v>225</c:v>
                </c:pt>
                <c:pt idx="36">
                  <c:v>225</c:v>
                </c:pt>
                <c:pt idx="37">
                  <c:v>225</c:v>
                </c:pt>
                <c:pt idx="38">
                  <c:v>225</c:v>
                </c:pt>
                <c:pt idx="39">
                  <c:v>225</c:v>
                </c:pt>
                <c:pt idx="40">
                  <c:v>225</c:v>
                </c:pt>
                <c:pt idx="41">
                  <c:v>225</c:v>
                </c:pt>
                <c:pt idx="42">
                  <c:v>225</c:v>
                </c:pt>
                <c:pt idx="43">
                  <c:v>225</c:v>
                </c:pt>
                <c:pt idx="44">
                  <c:v>225</c:v>
                </c:pt>
                <c:pt idx="45">
                  <c:v>225</c:v>
                </c:pt>
                <c:pt idx="46">
                  <c:v>225</c:v>
                </c:pt>
                <c:pt idx="47">
                  <c:v>225</c:v>
                </c:pt>
                <c:pt idx="48">
                  <c:v>225</c:v>
                </c:pt>
                <c:pt idx="49">
                  <c:v>225</c:v>
                </c:pt>
                <c:pt idx="50">
                  <c:v>225</c:v>
                </c:pt>
                <c:pt idx="51">
                  <c:v>225</c:v>
                </c:pt>
                <c:pt idx="52">
                  <c:v>225</c:v>
                </c:pt>
                <c:pt idx="53">
                  <c:v>225</c:v>
                </c:pt>
                <c:pt idx="54">
                  <c:v>225</c:v>
                </c:pt>
                <c:pt idx="55">
                  <c:v>225</c:v>
                </c:pt>
                <c:pt idx="56">
                  <c:v>225</c:v>
                </c:pt>
                <c:pt idx="57">
                  <c:v>225</c:v>
                </c:pt>
                <c:pt idx="58">
                  <c:v>225</c:v>
                </c:pt>
                <c:pt idx="59">
                  <c:v>225</c:v>
                </c:pt>
                <c:pt idx="60">
                  <c:v>225</c:v>
                </c:pt>
                <c:pt idx="61">
                  <c:v>225</c:v>
                </c:pt>
                <c:pt idx="62">
                  <c:v>225</c:v>
                </c:pt>
                <c:pt idx="63">
                  <c:v>225</c:v>
                </c:pt>
                <c:pt idx="64">
                  <c:v>225</c:v>
                </c:pt>
                <c:pt idx="65">
                  <c:v>225</c:v>
                </c:pt>
                <c:pt idx="66">
                  <c:v>225</c:v>
                </c:pt>
                <c:pt idx="67">
                  <c:v>225</c:v>
                </c:pt>
                <c:pt idx="68">
                  <c:v>225</c:v>
                </c:pt>
                <c:pt idx="69">
                  <c:v>225</c:v>
                </c:pt>
                <c:pt idx="70">
                  <c:v>225</c:v>
                </c:pt>
                <c:pt idx="71">
                  <c:v>225</c:v>
                </c:pt>
                <c:pt idx="72">
                  <c:v>225</c:v>
                </c:pt>
                <c:pt idx="73">
                  <c:v>225</c:v>
                </c:pt>
                <c:pt idx="74">
                  <c:v>225</c:v>
                </c:pt>
                <c:pt idx="75">
                  <c:v>225</c:v>
                </c:pt>
                <c:pt idx="76">
                  <c:v>225</c:v>
                </c:pt>
                <c:pt idx="77">
                  <c:v>225</c:v>
                </c:pt>
                <c:pt idx="78">
                  <c:v>225</c:v>
                </c:pt>
                <c:pt idx="79">
                  <c:v>225</c:v>
                </c:pt>
                <c:pt idx="80">
                  <c:v>225</c:v>
                </c:pt>
                <c:pt idx="81">
                  <c:v>225</c:v>
                </c:pt>
                <c:pt idx="82">
                  <c:v>225</c:v>
                </c:pt>
                <c:pt idx="83">
                  <c:v>225</c:v>
                </c:pt>
                <c:pt idx="84">
                  <c:v>225</c:v>
                </c:pt>
                <c:pt idx="85">
                  <c:v>225</c:v>
                </c:pt>
                <c:pt idx="86">
                  <c:v>225</c:v>
                </c:pt>
                <c:pt idx="87">
                  <c:v>225</c:v>
                </c:pt>
                <c:pt idx="88">
                  <c:v>225</c:v>
                </c:pt>
                <c:pt idx="89">
                  <c:v>225</c:v>
                </c:pt>
                <c:pt idx="90">
                  <c:v>225</c:v>
                </c:pt>
                <c:pt idx="91">
                  <c:v>225</c:v>
                </c:pt>
                <c:pt idx="92">
                  <c:v>225</c:v>
                </c:pt>
                <c:pt idx="93">
                  <c:v>225</c:v>
                </c:pt>
                <c:pt idx="94">
                  <c:v>225</c:v>
                </c:pt>
                <c:pt idx="95">
                  <c:v>225</c:v>
                </c:pt>
                <c:pt idx="96">
                  <c:v>225</c:v>
                </c:pt>
                <c:pt idx="97">
                  <c:v>225</c:v>
                </c:pt>
                <c:pt idx="98">
                  <c:v>225</c:v>
                </c:pt>
                <c:pt idx="99">
                  <c:v>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2A-451B-BFB1-A77B62C80065}"/>
            </c:ext>
          </c:extLst>
        </c:ser>
        <c:ser>
          <c:idx val="3"/>
          <c:order val="3"/>
          <c:tx>
            <c:v>Szacowane R2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seria_27_05!$BA$8:$BA$107</c:f>
              <c:numCache>
                <c:formatCode>General</c:formatCode>
                <c:ptCount val="100"/>
                <c:pt idx="0">
                  <c:v>135</c:v>
                </c:pt>
                <c:pt idx="1">
                  <c:v>135</c:v>
                </c:pt>
                <c:pt idx="2">
                  <c:v>135</c:v>
                </c:pt>
                <c:pt idx="3">
                  <c:v>135</c:v>
                </c:pt>
                <c:pt idx="4">
                  <c:v>135</c:v>
                </c:pt>
                <c:pt idx="5">
                  <c:v>135</c:v>
                </c:pt>
                <c:pt idx="6">
                  <c:v>135</c:v>
                </c:pt>
                <c:pt idx="7">
                  <c:v>135</c:v>
                </c:pt>
                <c:pt idx="8">
                  <c:v>135</c:v>
                </c:pt>
                <c:pt idx="9">
                  <c:v>135</c:v>
                </c:pt>
                <c:pt idx="10">
                  <c:v>135</c:v>
                </c:pt>
                <c:pt idx="11">
                  <c:v>135</c:v>
                </c:pt>
                <c:pt idx="12">
                  <c:v>135</c:v>
                </c:pt>
                <c:pt idx="13">
                  <c:v>135</c:v>
                </c:pt>
                <c:pt idx="14">
                  <c:v>135</c:v>
                </c:pt>
                <c:pt idx="15">
                  <c:v>135</c:v>
                </c:pt>
                <c:pt idx="16">
                  <c:v>135</c:v>
                </c:pt>
                <c:pt idx="17">
                  <c:v>135</c:v>
                </c:pt>
                <c:pt idx="18">
                  <c:v>135</c:v>
                </c:pt>
                <c:pt idx="19">
                  <c:v>135</c:v>
                </c:pt>
                <c:pt idx="20">
                  <c:v>135</c:v>
                </c:pt>
                <c:pt idx="21">
                  <c:v>135</c:v>
                </c:pt>
                <c:pt idx="22">
                  <c:v>135</c:v>
                </c:pt>
                <c:pt idx="23">
                  <c:v>135</c:v>
                </c:pt>
                <c:pt idx="24">
                  <c:v>135</c:v>
                </c:pt>
                <c:pt idx="25">
                  <c:v>135</c:v>
                </c:pt>
                <c:pt idx="26">
                  <c:v>135</c:v>
                </c:pt>
                <c:pt idx="27">
                  <c:v>135</c:v>
                </c:pt>
                <c:pt idx="28">
                  <c:v>135</c:v>
                </c:pt>
                <c:pt idx="29">
                  <c:v>135</c:v>
                </c:pt>
                <c:pt idx="30">
                  <c:v>135</c:v>
                </c:pt>
                <c:pt idx="31">
                  <c:v>135</c:v>
                </c:pt>
                <c:pt idx="32">
                  <c:v>135</c:v>
                </c:pt>
                <c:pt idx="33">
                  <c:v>135</c:v>
                </c:pt>
                <c:pt idx="34">
                  <c:v>135</c:v>
                </c:pt>
                <c:pt idx="35">
                  <c:v>135</c:v>
                </c:pt>
                <c:pt idx="36">
                  <c:v>135</c:v>
                </c:pt>
                <c:pt idx="37">
                  <c:v>135</c:v>
                </c:pt>
                <c:pt idx="38">
                  <c:v>135</c:v>
                </c:pt>
                <c:pt idx="39">
                  <c:v>135</c:v>
                </c:pt>
                <c:pt idx="40">
                  <c:v>135</c:v>
                </c:pt>
                <c:pt idx="41">
                  <c:v>135</c:v>
                </c:pt>
                <c:pt idx="42">
                  <c:v>135</c:v>
                </c:pt>
                <c:pt idx="43">
                  <c:v>135</c:v>
                </c:pt>
                <c:pt idx="44">
                  <c:v>135</c:v>
                </c:pt>
                <c:pt idx="45">
                  <c:v>135</c:v>
                </c:pt>
                <c:pt idx="46">
                  <c:v>135</c:v>
                </c:pt>
                <c:pt idx="47">
                  <c:v>135</c:v>
                </c:pt>
                <c:pt idx="48">
                  <c:v>135</c:v>
                </c:pt>
                <c:pt idx="49">
                  <c:v>135</c:v>
                </c:pt>
                <c:pt idx="50">
                  <c:v>135</c:v>
                </c:pt>
                <c:pt idx="51">
                  <c:v>135</c:v>
                </c:pt>
                <c:pt idx="52">
                  <c:v>135</c:v>
                </c:pt>
                <c:pt idx="53">
                  <c:v>135</c:v>
                </c:pt>
                <c:pt idx="54">
                  <c:v>135</c:v>
                </c:pt>
                <c:pt idx="55">
                  <c:v>135</c:v>
                </c:pt>
                <c:pt idx="56">
                  <c:v>135</c:v>
                </c:pt>
                <c:pt idx="57">
                  <c:v>135</c:v>
                </c:pt>
                <c:pt idx="58">
                  <c:v>135</c:v>
                </c:pt>
                <c:pt idx="59">
                  <c:v>135</c:v>
                </c:pt>
                <c:pt idx="60">
                  <c:v>135</c:v>
                </c:pt>
                <c:pt idx="61">
                  <c:v>135</c:v>
                </c:pt>
                <c:pt idx="62">
                  <c:v>135</c:v>
                </c:pt>
                <c:pt idx="63">
                  <c:v>135</c:v>
                </c:pt>
                <c:pt idx="64">
                  <c:v>135</c:v>
                </c:pt>
                <c:pt idx="65">
                  <c:v>135</c:v>
                </c:pt>
                <c:pt idx="66">
                  <c:v>135</c:v>
                </c:pt>
                <c:pt idx="67">
                  <c:v>135</c:v>
                </c:pt>
                <c:pt idx="68">
                  <c:v>135</c:v>
                </c:pt>
                <c:pt idx="69">
                  <c:v>135</c:v>
                </c:pt>
                <c:pt idx="70">
                  <c:v>135</c:v>
                </c:pt>
                <c:pt idx="71">
                  <c:v>135</c:v>
                </c:pt>
                <c:pt idx="72">
                  <c:v>135</c:v>
                </c:pt>
                <c:pt idx="73">
                  <c:v>135</c:v>
                </c:pt>
                <c:pt idx="74">
                  <c:v>135</c:v>
                </c:pt>
                <c:pt idx="75">
                  <c:v>135</c:v>
                </c:pt>
                <c:pt idx="76">
                  <c:v>135</c:v>
                </c:pt>
                <c:pt idx="77">
                  <c:v>135</c:v>
                </c:pt>
                <c:pt idx="78">
                  <c:v>135</c:v>
                </c:pt>
                <c:pt idx="79">
                  <c:v>135</c:v>
                </c:pt>
                <c:pt idx="80">
                  <c:v>135</c:v>
                </c:pt>
                <c:pt idx="81">
                  <c:v>135</c:v>
                </c:pt>
                <c:pt idx="82">
                  <c:v>135</c:v>
                </c:pt>
                <c:pt idx="83">
                  <c:v>135</c:v>
                </c:pt>
                <c:pt idx="84">
                  <c:v>135</c:v>
                </c:pt>
                <c:pt idx="85">
                  <c:v>135</c:v>
                </c:pt>
                <c:pt idx="86">
                  <c:v>135</c:v>
                </c:pt>
                <c:pt idx="87">
                  <c:v>135</c:v>
                </c:pt>
                <c:pt idx="88">
                  <c:v>135</c:v>
                </c:pt>
                <c:pt idx="89">
                  <c:v>135</c:v>
                </c:pt>
                <c:pt idx="90">
                  <c:v>135</c:v>
                </c:pt>
                <c:pt idx="91">
                  <c:v>135</c:v>
                </c:pt>
                <c:pt idx="92">
                  <c:v>135</c:v>
                </c:pt>
                <c:pt idx="93">
                  <c:v>135</c:v>
                </c:pt>
                <c:pt idx="94">
                  <c:v>135</c:v>
                </c:pt>
                <c:pt idx="95">
                  <c:v>135</c:v>
                </c:pt>
                <c:pt idx="96">
                  <c:v>135</c:v>
                </c:pt>
                <c:pt idx="97">
                  <c:v>135</c:v>
                </c:pt>
                <c:pt idx="98">
                  <c:v>135</c:v>
                </c:pt>
                <c:pt idx="99">
                  <c:v>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62A-451B-BFB1-A77B62C80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9192911"/>
        <c:axId val="1729178031"/>
      </c:lineChart>
      <c:catAx>
        <c:axId val="17291929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29178031"/>
        <c:crosses val="autoZero"/>
        <c:auto val="1"/>
        <c:lblAlgn val="ctr"/>
        <c:lblOffset val="100"/>
        <c:noMultiLvlLbl val="0"/>
      </c:catAx>
      <c:valAx>
        <c:axId val="1729178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29192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Odbiornik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seria_13_05!$V$7:$V$109</c:f>
              <c:numCache>
                <c:formatCode>General</c:formatCode>
                <c:ptCount val="103"/>
                <c:pt idx="0">
                  <c:v>276</c:v>
                </c:pt>
                <c:pt idx="1">
                  <c:v>266</c:v>
                </c:pt>
                <c:pt idx="2">
                  <c:v>257</c:v>
                </c:pt>
                <c:pt idx="3">
                  <c:v>260</c:v>
                </c:pt>
                <c:pt idx="4">
                  <c:v>270</c:v>
                </c:pt>
                <c:pt idx="5">
                  <c:v>281</c:v>
                </c:pt>
                <c:pt idx="6">
                  <c:v>266</c:v>
                </c:pt>
                <c:pt idx="7">
                  <c:v>268</c:v>
                </c:pt>
                <c:pt idx="8">
                  <c:v>284</c:v>
                </c:pt>
                <c:pt idx="9">
                  <c:v>267</c:v>
                </c:pt>
                <c:pt idx="10">
                  <c:v>260</c:v>
                </c:pt>
                <c:pt idx="11">
                  <c:v>259</c:v>
                </c:pt>
                <c:pt idx="12">
                  <c:v>254</c:v>
                </c:pt>
                <c:pt idx="13">
                  <c:v>251</c:v>
                </c:pt>
                <c:pt idx="14">
                  <c:v>278</c:v>
                </c:pt>
                <c:pt idx="15">
                  <c:v>258</c:v>
                </c:pt>
                <c:pt idx="16">
                  <c:v>259</c:v>
                </c:pt>
                <c:pt idx="17">
                  <c:v>269</c:v>
                </c:pt>
                <c:pt idx="18">
                  <c:v>246</c:v>
                </c:pt>
                <c:pt idx="19">
                  <c:v>257</c:v>
                </c:pt>
                <c:pt idx="20">
                  <c:v>246</c:v>
                </c:pt>
                <c:pt idx="21">
                  <c:v>251</c:v>
                </c:pt>
                <c:pt idx="22">
                  <c:v>255</c:v>
                </c:pt>
                <c:pt idx="23">
                  <c:v>259</c:v>
                </c:pt>
                <c:pt idx="24">
                  <c:v>254</c:v>
                </c:pt>
                <c:pt idx="25">
                  <c:v>260</c:v>
                </c:pt>
                <c:pt idx="26">
                  <c:v>255</c:v>
                </c:pt>
                <c:pt idx="27">
                  <c:v>249</c:v>
                </c:pt>
                <c:pt idx="28">
                  <c:v>250</c:v>
                </c:pt>
                <c:pt idx="29">
                  <c:v>259</c:v>
                </c:pt>
                <c:pt idx="30">
                  <c:v>247</c:v>
                </c:pt>
                <c:pt idx="31">
                  <c:v>254</c:v>
                </c:pt>
                <c:pt idx="32">
                  <c:v>251</c:v>
                </c:pt>
                <c:pt idx="33">
                  <c:v>247</c:v>
                </c:pt>
                <c:pt idx="34">
                  <c:v>257</c:v>
                </c:pt>
                <c:pt idx="35">
                  <c:v>257</c:v>
                </c:pt>
                <c:pt idx="36">
                  <c:v>254</c:v>
                </c:pt>
                <c:pt idx="37">
                  <c:v>246</c:v>
                </c:pt>
                <c:pt idx="38">
                  <c:v>260</c:v>
                </c:pt>
                <c:pt idx="39">
                  <c:v>270</c:v>
                </c:pt>
                <c:pt idx="40">
                  <c:v>251</c:v>
                </c:pt>
                <c:pt idx="41">
                  <c:v>266</c:v>
                </c:pt>
                <c:pt idx="42">
                  <c:v>257</c:v>
                </c:pt>
                <c:pt idx="43">
                  <c:v>296</c:v>
                </c:pt>
                <c:pt idx="44">
                  <c:v>272</c:v>
                </c:pt>
                <c:pt idx="45">
                  <c:v>266</c:v>
                </c:pt>
                <c:pt idx="46">
                  <c:v>249</c:v>
                </c:pt>
                <c:pt idx="47">
                  <c:v>254</c:v>
                </c:pt>
                <c:pt idx="48">
                  <c:v>259</c:v>
                </c:pt>
                <c:pt idx="49">
                  <c:v>249</c:v>
                </c:pt>
                <c:pt idx="50">
                  <c:v>249</c:v>
                </c:pt>
                <c:pt idx="51">
                  <c:v>249</c:v>
                </c:pt>
                <c:pt idx="52">
                  <c:v>246</c:v>
                </c:pt>
                <c:pt idx="53">
                  <c:v>246</c:v>
                </c:pt>
                <c:pt idx="54">
                  <c:v>246</c:v>
                </c:pt>
                <c:pt idx="55">
                  <c:v>246</c:v>
                </c:pt>
                <c:pt idx="56">
                  <c:v>249</c:v>
                </c:pt>
                <c:pt idx="57">
                  <c:v>249</c:v>
                </c:pt>
                <c:pt idx="58">
                  <c:v>249</c:v>
                </c:pt>
                <c:pt idx="59">
                  <c:v>249</c:v>
                </c:pt>
                <c:pt idx="60">
                  <c:v>249</c:v>
                </c:pt>
                <c:pt idx="61">
                  <c:v>249</c:v>
                </c:pt>
                <c:pt idx="62">
                  <c:v>249</c:v>
                </c:pt>
                <c:pt idx="63">
                  <c:v>246</c:v>
                </c:pt>
                <c:pt idx="64">
                  <c:v>249</c:v>
                </c:pt>
                <c:pt idx="65">
                  <c:v>257</c:v>
                </c:pt>
                <c:pt idx="66">
                  <c:v>260</c:v>
                </c:pt>
                <c:pt idx="67">
                  <c:v>251</c:v>
                </c:pt>
                <c:pt idx="68">
                  <c:v>268</c:v>
                </c:pt>
                <c:pt idx="69">
                  <c:v>254</c:v>
                </c:pt>
                <c:pt idx="70">
                  <c:v>268</c:v>
                </c:pt>
                <c:pt idx="71">
                  <c:v>245</c:v>
                </c:pt>
                <c:pt idx="72">
                  <c:v>249</c:v>
                </c:pt>
                <c:pt idx="73">
                  <c:v>249</c:v>
                </c:pt>
                <c:pt idx="74">
                  <c:v>254</c:v>
                </c:pt>
                <c:pt idx="75">
                  <c:v>266</c:v>
                </c:pt>
                <c:pt idx="76">
                  <c:v>268</c:v>
                </c:pt>
                <c:pt idx="77">
                  <c:v>279</c:v>
                </c:pt>
                <c:pt idx="78">
                  <c:v>284</c:v>
                </c:pt>
                <c:pt idx="79">
                  <c:v>262</c:v>
                </c:pt>
                <c:pt idx="80">
                  <c:v>265</c:v>
                </c:pt>
                <c:pt idx="81">
                  <c:v>283</c:v>
                </c:pt>
                <c:pt idx="82">
                  <c:v>279</c:v>
                </c:pt>
                <c:pt idx="83">
                  <c:v>276</c:v>
                </c:pt>
                <c:pt idx="84">
                  <c:v>259</c:v>
                </c:pt>
                <c:pt idx="85">
                  <c:v>282</c:v>
                </c:pt>
                <c:pt idx="86">
                  <c:v>276</c:v>
                </c:pt>
                <c:pt idx="87">
                  <c:v>259</c:v>
                </c:pt>
                <c:pt idx="88">
                  <c:v>278</c:v>
                </c:pt>
                <c:pt idx="89">
                  <c:v>268</c:v>
                </c:pt>
                <c:pt idx="90">
                  <c:v>257</c:v>
                </c:pt>
                <c:pt idx="91">
                  <c:v>257</c:v>
                </c:pt>
                <c:pt idx="92">
                  <c:v>249</c:v>
                </c:pt>
                <c:pt idx="93">
                  <c:v>260</c:v>
                </c:pt>
                <c:pt idx="94">
                  <c:v>245</c:v>
                </c:pt>
                <c:pt idx="95">
                  <c:v>29</c:v>
                </c:pt>
                <c:pt idx="96">
                  <c:v>268</c:v>
                </c:pt>
                <c:pt idx="97">
                  <c:v>268</c:v>
                </c:pt>
                <c:pt idx="98">
                  <c:v>268</c:v>
                </c:pt>
                <c:pt idx="99">
                  <c:v>268</c:v>
                </c:pt>
                <c:pt idx="100">
                  <c:v>270</c:v>
                </c:pt>
                <c:pt idx="101">
                  <c:v>286</c:v>
                </c:pt>
                <c:pt idx="102">
                  <c:v>268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D6-4726-8CD8-3206F807C47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seria_13_05!$W$7:$W$109</c:f>
              <c:numCache>
                <c:formatCode>General</c:formatCode>
                <c:ptCount val="103"/>
                <c:pt idx="0">
                  <c:v>-12</c:v>
                </c:pt>
                <c:pt idx="1">
                  <c:v>-13</c:v>
                </c:pt>
                <c:pt idx="2">
                  <c:v>-14</c:v>
                </c:pt>
                <c:pt idx="3">
                  <c:v>-14</c:v>
                </c:pt>
                <c:pt idx="4">
                  <c:v>-12</c:v>
                </c:pt>
                <c:pt idx="5">
                  <c:v>-11</c:v>
                </c:pt>
                <c:pt idx="6">
                  <c:v>-13</c:v>
                </c:pt>
                <c:pt idx="7">
                  <c:v>-1</c:v>
                </c:pt>
                <c:pt idx="8">
                  <c:v>278</c:v>
                </c:pt>
                <c:pt idx="9">
                  <c:v>267</c:v>
                </c:pt>
                <c:pt idx="10">
                  <c:v>257</c:v>
                </c:pt>
                <c:pt idx="11">
                  <c:v>258</c:v>
                </c:pt>
                <c:pt idx="12">
                  <c:v>266</c:v>
                </c:pt>
                <c:pt idx="13">
                  <c:v>278</c:v>
                </c:pt>
                <c:pt idx="14">
                  <c:v>267</c:v>
                </c:pt>
                <c:pt idx="15">
                  <c:v>264</c:v>
                </c:pt>
                <c:pt idx="16">
                  <c:v>282</c:v>
                </c:pt>
                <c:pt idx="17">
                  <c:v>268</c:v>
                </c:pt>
                <c:pt idx="18">
                  <c:v>258</c:v>
                </c:pt>
                <c:pt idx="19">
                  <c:v>259</c:v>
                </c:pt>
                <c:pt idx="20">
                  <c:v>253</c:v>
                </c:pt>
                <c:pt idx="21">
                  <c:v>247</c:v>
                </c:pt>
                <c:pt idx="22">
                  <c:v>277</c:v>
                </c:pt>
                <c:pt idx="23">
                  <c:v>258</c:v>
                </c:pt>
                <c:pt idx="24">
                  <c:v>256</c:v>
                </c:pt>
                <c:pt idx="25">
                  <c:v>271</c:v>
                </c:pt>
                <c:pt idx="26">
                  <c:v>245</c:v>
                </c:pt>
                <c:pt idx="27">
                  <c:v>257</c:v>
                </c:pt>
                <c:pt idx="28">
                  <c:v>245</c:v>
                </c:pt>
                <c:pt idx="29">
                  <c:v>251</c:v>
                </c:pt>
                <c:pt idx="30">
                  <c:v>253</c:v>
                </c:pt>
                <c:pt idx="31">
                  <c:v>259</c:v>
                </c:pt>
                <c:pt idx="32">
                  <c:v>252</c:v>
                </c:pt>
                <c:pt idx="33">
                  <c:v>258</c:v>
                </c:pt>
                <c:pt idx="34">
                  <c:v>256</c:v>
                </c:pt>
                <c:pt idx="35">
                  <c:v>250</c:v>
                </c:pt>
                <c:pt idx="36">
                  <c:v>249</c:v>
                </c:pt>
                <c:pt idx="37">
                  <c:v>258</c:v>
                </c:pt>
                <c:pt idx="38">
                  <c:v>247</c:v>
                </c:pt>
                <c:pt idx="39">
                  <c:v>256</c:v>
                </c:pt>
                <c:pt idx="40">
                  <c:v>251</c:v>
                </c:pt>
                <c:pt idx="41">
                  <c:v>248</c:v>
                </c:pt>
                <c:pt idx="42">
                  <c:v>257</c:v>
                </c:pt>
                <c:pt idx="43">
                  <c:v>263</c:v>
                </c:pt>
                <c:pt idx="44">
                  <c:v>257</c:v>
                </c:pt>
                <c:pt idx="45">
                  <c:v>246</c:v>
                </c:pt>
                <c:pt idx="46">
                  <c:v>257</c:v>
                </c:pt>
                <c:pt idx="47">
                  <c:v>270</c:v>
                </c:pt>
                <c:pt idx="48">
                  <c:v>250</c:v>
                </c:pt>
                <c:pt idx="49">
                  <c:v>264</c:v>
                </c:pt>
                <c:pt idx="50">
                  <c:v>250</c:v>
                </c:pt>
                <c:pt idx="51">
                  <c:v>292</c:v>
                </c:pt>
                <c:pt idx="52">
                  <c:v>269</c:v>
                </c:pt>
                <c:pt idx="53">
                  <c:v>265</c:v>
                </c:pt>
                <c:pt idx="54">
                  <c:v>247</c:v>
                </c:pt>
                <c:pt idx="55">
                  <c:v>252</c:v>
                </c:pt>
                <c:pt idx="56">
                  <c:v>259</c:v>
                </c:pt>
                <c:pt idx="57">
                  <c:v>249</c:v>
                </c:pt>
                <c:pt idx="58">
                  <c:v>249</c:v>
                </c:pt>
                <c:pt idx="59">
                  <c:v>249</c:v>
                </c:pt>
                <c:pt idx="60">
                  <c:v>246</c:v>
                </c:pt>
                <c:pt idx="61">
                  <c:v>246</c:v>
                </c:pt>
                <c:pt idx="62">
                  <c:v>246</c:v>
                </c:pt>
                <c:pt idx="63">
                  <c:v>245</c:v>
                </c:pt>
                <c:pt idx="64">
                  <c:v>249</c:v>
                </c:pt>
                <c:pt idx="65">
                  <c:v>250</c:v>
                </c:pt>
                <c:pt idx="66">
                  <c:v>250</c:v>
                </c:pt>
                <c:pt idx="67">
                  <c:v>249</c:v>
                </c:pt>
                <c:pt idx="68">
                  <c:v>251</c:v>
                </c:pt>
                <c:pt idx="69">
                  <c:v>249</c:v>
                </c:pt>
                <c:pt idx="70">
                  <c:v>252</c:v>
                </c:pt>
                <c:pt idx="71">
                  <c:v>245</c:v>
                </c:pt>
                <c:pt idx="72">
                  <c:v>247</c:v>
                </c:pt>
                <c:pt idx="73">
                  <c:v>255</c:v>
                </c:pt>
                <c:pt idx="74">
                  <c:v>260</c:v>
                </c:pt>
                <c:pt idx="75">
                  <c:v>250</c:v>
                </c:pt>
                <c:pt idx="76">
                  <c:v>270</c:v>
                </c:pt>
                <c:pt idx="77">
                  <c:v>255</c:v>
                </c:pt>
                <c:pt idx="78">
                  <c:v>273</c:v>
                </c:pt>
                <c:pt idx="79">
                  <c:v>246</c:v>
                </c:pt>
                <c:pt idx="80">
                  <c:v>251</c:v>
                </c:pt>
                <c:pt idx="81">
                  <c:v>253</c:v>
                </c:pt>
                <c:pt idx="82">
                  <c:v>255</c:v>
                </c:pt>
                <c:pt idx="83">
                  <c:v>267</c:v>
                </c:pt>
                <c:pt idx="84">
                  <c:v>265</c:v>
                </c:pt>
                <c:pt idx="85">
                  <c:v>278</c:v>
                </c:pt>
                <c:pt idx="86">
                  <c:v>286</c:v>
                </c:pt>
                <c:pt idx="87">
                  <c:v>261</c:v>
                </c:pt>
                <c:pt idx="88">
                  <c:v>264</c:v>
                </c:pt>
                <c:pt idx="89">
                  <c:v>281</c:v>
                </c:pt>
                <c:pt idx="90">
                  <c:v>276</c:v>
                </c:pt>
                <c:pt idx="91">
                  <c:v>275</c:v>
                </c:pt>
                <c:pt idx="92">
                  <c:v>254</c:v>
                </c:pt>
                <c:pt idx="93">
                  <c:v>279</c:v>
                </c:pt>
                <c:pt idx="94">
                  <c:v>274</c:v>
                </c:pt>
                <c:pt idx="95">
                  <c:v>274</c:v>
                </c:pt>
                <c:pt idx="96">
                  <c:v>278</c:v>
                </c:pt>
                <c:pt idx="97">
                  <c:v>269</c:v>
                </c:pt>
                <c:pt idx="98">
                  <c:v>258</c:v>
                </c:pt>
                <c:pt idx="99">
                  <c:v>259</c:v>
                </c:pt>
                <c:pt idx="100">
                  <c:v>250</c:v>
                </c:pt>
                <c:pt idx="101">
                  <c:v>265</c:v>
                </c:pt>
                <c:pt idx="102">
                  <c:v>227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D6-4726-8CD8-3206F807C4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9853119"/>
        <c:axId val="1930024623"/>
      </c:lineChart>
      <c:catAx>
        <c:axId val="11598531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30024623"/>
        <c:crosses val="autoZero"/>
        <c:auto val="1"/>
        <c:lblAlgn val="ctr"/>
        <c:lblOffset val="100"/>
        <c:noMultiLvlLbl val="0"/>
      </c:catAx>
      <c:valAx>
        <c:axId val="193002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59853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Kąt wertykalny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seria_27_05!$AZ$8:$AZ$107</c:f>
              <c:numCache>
                <c:formatCode>General</c:formatCode>
                <c:ptCount val="100"/>
                <c:pt idx="0">
                  <c:v>39</c:v>
                </c:pt>
                <c:pt idx="1">
                  <c:v>0</c:v>
                </c:pt>
                <c:pt idx="2">
                  <c:v>29</c:v>
                </c:pt>
                <c:pt idx="3">
                  <c:v>14</c:v>
                </c:pt>
                <c:pt idx="4">
                  <c:v>0</c:v>
                </c:pt>
                <c:pt idx="5">
                  <c:v>0</c:v>
                </c:pt>
                <c:pt idx="6">
                  <c:v>20</c:v>
                </c:pt>
                <c:pt idx="7">
                  <c:v>32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14</c:v>
                </c:pt>
                <c:pt idx="13">
                  <c:v>0</c:v>
                </c:pt>
                <c:pt idx="14">
                  <c:v>14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14</c:v>
                </c:pt>
                <c:pt idx="19">
                  <c:v>20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51</c:v>
                </c:pt>
                <c:pt idx="31">
                  <c:v>0</c:v>
                </c:pt>
                <c:pt idx="32">
                  <c:v>20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14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25</c:v>
                </c:pt>
                <c:pt idx="56">
                  <c:v>0</c:v>
                </c:pt>
                <c:pt idx="57">
                  <c:v>0</c:v>
                </c:pt>
                <c:pt idx="58">
                  <c:v>14</c:v>
                </c:pt>
                <c:pt idx="59">
                  <c:v>14</c:v>
                </c:pt>
                <c:pt idx="60">
                  <c:v>0</c:v>
                </c:pt>
                <c:pt idx="61">
                  <c:v>0</c:v>
                </c:pt>
                <c:pt idx="62">
                  <c:v>14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14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36</c:v>
                </c:pt>
                <c:pt idx="76">
                  <c:v>44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25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41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14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3C-4070-B4CB-5C9E2CFFE19E}"/>
            </c:ext>
          </c:extLst>
        </c:ser>
        <c:ser>
          <c:idx val="1"/>
          <c:order val="1"/>
          <c:tx>
            <c:v>R2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seria_27_05!$BC$8:$BC$107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14</c:v>
                </c:pt>
                <c:pt idx="12">
                  <c:v>0</c:v>
                </c:pt>
                <c:pt idx="13">
                  <c:v>0</c:v>
                </c:pt>
                <c:pt idx="14">
                  <c:v>14</c:v>
                </c:pt>
                <c:pt idx="15">
                  <c:v>0</c:v>
                </c:pt>
                <c:pt idx="16">
                  <c:v>0</c:v>
                </c:pt>
                <c:pt idx="17">
                  <c:v>20</c:v>
                </c:pt>
                <c:pt idx="18">
                  <c:v>0</c:v>
                </c:pt>
                <c:pt idx="19">
                  <c:v>20</c:v>
                </c:pt>
                <c:pt idx="20">
                  <c:v>0</c:v>
                </c:pt>
                <c:pt idx="21">
                  <c:v>0</c:v>
                </c:pt>
                <c:pt idx="22">
                  <c:v>20</c:v>
                </c:pt>
                <c:pt idx="23">
                  <c:v>14</c:v>
                </c:pt>
                <c:pt idx="24">
                  <c:v>0</c:v>
                </c:pt>
                <c:pt idx="25">
                  <c:v>29</c:v>
                </c:pt>
                <c:pt idx="26">
                  <c:v>0</c:v>
                </c:pt>
                <c:pt idx="27">
                  <c:v>14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14</c:v>
                </c:pt>
                <c:pt idx="44">
                  <c:v>20</c:v>
                </c:pt>
                <c:pt idx="45">
                  <c:v>14</c:v>
                </c:pt>
                <c:pt idx="46">
                  <c:v>0</c:v>
                </c:pt>
                <c:pt idx="47">
                  <c:v>32</c:v>
                </c:pt>
                <c:pt idx="48">
                  <c:v>14</c:v>
                </c:pt>
                <c:pt idx="49">
                  <c:v>0</c:v>
                </c:pt>
                <c:pt idx="50">
                  <c:v>20</c:v>
                </c:pt>
                <c:pt idx="51">
                  <c:v>20</c:v>
                </c:pt>
                <c:pt idx="52">
                  <c:v>0</c:v>
                </c:pt>
                <c:pt idx="53">
                  <c:v>14</c:v>
                </c:pt>
                <c:pt idx="54">
                  <c:v>14</c:v>
                </c:pt>
                <c:pt idx="55">
                  <c:v>14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20</c:v>
                </c:pt>
                <c:pt idx="60">
                  <c:v>14</c:v>
                </c:pt>
                <c:pt idx="61">
                  <c:v>25</c:v>
                </c:pt>
                <c:pt idx="62">
                  <c:v>14</c:v>
                </c:pt>
                <c:pt idx="63">
                  <c:v>0</c:v>
                </c:pt>
                <c:pt idx="64">
                  <c:v>0</c:v>
                </c:pt>
                <c:pt idx="65">
                  <c:v>14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20</c:v>
                </c:pt>
                <c:pt idx="80">
                  <c:v>14</c:v>
                </c:pt>
                <c:pt idx="81">
                  <c:v>14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14</c:v>
                </c:pt>
                <c:pt idx="88">
                  <c:v>14</c:v>
                </c:pt>
                <c:pt idx="89">
                  <c:v>14</c:v>
                </c:pt>
                <c:pt idx="90">
                  <c:v>25</c:v>
                </c:pt>
                <c:pt idx="91">
                  <c:v>0</c:v>
                </c:pt>
                <c:pt idx="92">
                  <c:v>0</c:v>
                </c:pt>
                <c:pt idx="93">
                  <c:v>20</c:v>
                </c:pt>
                <c:pt idx="94">
                  <c:v>0</c:v>
                </c:pt>
                <c:pt idx="95">
                  <c:v>0</c:v>
                </c:pt>
                <c:pt idx="96">
                  <c:v>25</c:v>
                </c:pt>
                <c:pt idx="97">
                  <c:v>25</c:v>
                </c:pt>
                <c:pt idx="98">
                  <c:v>29</c:v>
                </c:pt>
                <c:pt idx="99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3C-4070-B4CB-5C9E2CFFE1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9204911"/>
        <c:axId val="1729202031"/>
      </c:lineChart>
      <c:catAx>
        <c:axId val="17292049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29202031"/>
        <c:crosses val="autoZero"/>
        <c:auto val="1"/>
        <c:lblAlgn val="ctr"/>
        <c:lblOffset val="100"/>
        <c:noMultiLvlLbl val="0"/>
      </c:catAx>
      <c:valAx>
        <c:axId val="1729202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29204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Kąt horyzontalny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seria_27_05!$BN$8:$BN$107</c:f>
              <c:numCache>
                <c:formatCode>General</c:formatCode>
                <c:ptCount val="100"/>
                <c:pt idx="0">
                  <c:v>311</c:v>
                </c:pt>
                <c:pt idx="1">
                  <c:v>313</c:v>
                </c:pt>
                <c:pt idx="2">
                  <c:v>314</c:v>
                </c:pt>
                <c:pt idx="3">
                  <c:v>310</c:v>
                </c:pt>
                <c:pt idx="4">
                  <c:v>289</c:v>
                </c:pt>
                <c:pt idx="5">
                  <c:v>305</c:v>
                </c:pt>
                <c:pt idx="6">
                  <c:v>314</c:v>
                </c:pt>
                <c:pt idx="7">
                  <c:v>315</c:v>
                </c:pt>
                <c:pt idx="8">
                  <c:v>307</c:v>
                </c:pt>
                <c:pt idx="9">
                  <c:v>116</c:v>
                </c:pt>
                <c:pt idx="10">
                  <c:v>116</c:v>
                </c:pt>
                <c:pt idx="11">
                  <c:v>108</c:v>
                </c:pt>
                <c:pt idx="12">
                  <c:v>319</c:v>
                </c:pt>
                <c:pt idx="13">
                  <c:v>318</c:v>
                </c:pt>
                <c:pt idx="14">
                  <c:v>316</c:v>
                </c:pt>
                <c:pt idx="15">
                  <c:v>312</c:v>
                </c:pt>
                <c:pt idx="16">
                  <c:v>318</c:v>
                </c:pt>
                <c:pt idx="17">
                  <c:v>308</c:v>
                </c:pt>
                <c:pt idx="18">
                  <c:v>314</c:v>
                </c:pt>
                <c:pt idx="19">
                  <c:v>318</c:v>
                </c:pt>
                <c:pt idx="20">
                  <c:v>320</c:v>
                </c:pt>
                <c:pt idx="21">
                  <c:v>314</c:v>
                </c:pt>
                <c:pt idx="22">
                  <c:v>314</c:v>
                </c:pt>
                <c:pt idx="23">
                  <c:v>314</c:v>
                </c:pt>
                <c:pt idx="24">
                  <c:v>314</c:v>
                </c:pt>
                <c:pt idx="25">
                  <c:v>318</c:v>
                </c:pt>
                <c:pt idx="26">
                  <c:v>314</c:v>
                </c:pt>
                <c:pt idx="27">
                  <c:v>308</c:v>
                </c:pt>
                <c:pt idx="28">
                  <c:v>307</c:v>
                </c:pt>
                <c:pt idx="29">
                  <c:v>316</c:v>
                </c:pt>
                <c:pt idx="30">
                  <c:v>318</c:v>
                </c:pt>
                <c:pt idx="31">
                  <c:v>318</c:v>
                </c:pt>
                <c:pt idx="32">
                  <c:v>312</c:v>
                </c:pt>
                <c:pt idx="33">
                  <c:v>300</c:v>
                </c:pt>
                <c:pt idx="34">
                  <c:v>316</c:v>
                </c:pt>
                <c:pt idx="35">
                  <c:v>316</c:v>
                </c:pt>
                <c:pt idx="36">
                  <c:v>300</c:v>
                </c:pt>
                <c:pt idx="37">
                  <c:v>304</c:v>
                </c:pt>
                <c:pt idx="38">
                  <c:v>298</c:v>
                </c:pt>
                <c:pt idx="39">
                  <c:v>300</c:v>
                </c:pt>
                <c:pt idx="40">
                  <c:v>237</c:v>
                </c:pt>
                <c:pt idx="41">
                  <c:v>312</c:v>
                </c:pt>
                <c:pt idx="42">
                  <c:v>302</c:v>
                </c:pt>
                <c:pt idx="43">
                  <c:v>297</c:v>
                </c:pt>
                <c:pt idx="44">
                  <c:v>305</c:v>
                </c:pt>
                <c:pt idx="45">
                  <c:v>293</c:v>
                </c:pt>
                <c:pt idx="46">
                  <c:v>297</c:v>
                </c:pt>
                <c:pt idx="47">
                  <c:v>297</c:v>
                </c:pt>
                <c:pt idx="48">
                  <c:v>297</c:v>
                </c:pt>
                <c:pt idx="49">
                  <c:v>300</c:v>
                </c:pt>
                <c:pt idx="50">
                  <c:v>300</c:v>
                </c:pt>
                <c:pt idx="51">
                  <c:v>302</c:v>
                </c:pt>
                <c:pt idx="52">
                  <c:v>301</c:v>
                </c:pt>
                <c:pt idx="53">
                  <c:v>302</c:v>
                </c:pt>
                <c:pt idx="54">
                  <c:v>300</c:v>
                </c:pt>
                <c:pt idx="55">
                  <c:v>312</c:v>
                </c:pt>
                <c:pt idx="56">
                  <c:v>314</c:v>
                </c:pt>
                <c:pt idx="57">
                  <c:v>314</c:v>
                </c:pt>
                <c:pt idx="58">
                  <c:v>314</c:v>
                </c:pt>
                <c:pt idx="59">
                  <c:v>314</c:v>
                </c:pt>
                <c:pt idx="60">
                  <c:v>314</c:v>
                </c:pt>
                <c:pt idx="61">
                  <c:v>311</c:v>
                </c:pt>
                <c:pt idx="62">
                  <c:v>314</c:v>
                </c:pt>
                <c:pt idx="63">
                  <c:v>312</c:v>
                </c:pt>
                <c:pt idx="64">
                  <c:v>314</c:v>
                </c:pt>
                <c:pt idx="65">
                  <c:v>314</c:v>
                </c:pt>
                <c:pt idx="66">
                  <c:v>314</c:v>
                </c:pt>
                <c:pt idx="67">
                  <c:v>314</c:v>
                </c:pt>
                <c:pt idx="68">
                  <c:v>314</c:v>
                </c:pt>
                <c:pt idx="69">
                  <c:v>314</c:v>
                </c:pt>
                <c:pt idx="70">
                  <c:v>314</c:v>
                </c:pt>
                <c:pt idx="71">
                  <c:v>314</c:v>
                </c:pt>
                <c:pt idx="72">
                  <c:v>314</c:v>
                </c:pt>
                <c:pt idx="73">
                  <c:v>316</c:v>
                </c:pt>
                <c:pt idx="74">
                  <c:v>314</c:v>
                </c:pt>
                <c:pt idx="75">
                  <c:v>314</c:v>
                </c:pt>
                <c:pt idx="76">
                  <c:v>314</c:v>
                </c:pt>
                <c:pt idx="77">
                  <c:v>313</c:v>
                </c:pt>
                <c:pt idx="78">
                  <c:v>302</c:v>
                </c:pt>
                <c:pt idx="79">
                  <c:v>314</c:v>
                </c:pt>
                <c:pt idx="80">
                  <c:v>314</c:v>
                </c:pt>
                <c:pt idx="81">
                  <c:v>314</c:v>
                </c:pt>
                <c:pt idx="82">
                  <c:v>311</c:v>
                </c:pt>
                <c:pt idx="83">
                  <c:v>314</c:v>
                </c:pt>
                <c:pt idx="84">
                  <c:v>314</c:v>
                </c:pt>
                <c:pt idx="85">
                  <c:v>314</c:v>
                </c:pt>
                <c:pt idx="86">
                  <c:v>314</c:v>
                </c:pt>
                <c:pt idx="87">
                  <c:v>314</c:v>
                </c:pt>
                <c:pt idx="88">
                  <c:v>312</c:v>
                </c:pt>
                <c:pt idx="89">
                  <c:v>311</c:v>
                </c:pt>
                <c:pt idx="90">
                  <c:v>308</c:v>
                </c:pt>
                <c:pt idx="91">
                  <c:v>305</c:v>
                </c:pt>
                <c:pt idx="92">
                  <c:v>305</c:v>
                </c:pt>
                <c:pt idx="93">
                  <c:v>304</c:v>
                </c:pt>
                <c:pt idx="94">
                  <c:v>303</c:v>
                </c:pt>
                <c:pt idx="95">
                  <c:v>303</c:v>
                </c:pt>
                <c:pt idx="96">
                  <c:v>307</c:v>
                </c:pt>
                <c:pt idx="97">
                  <c:v>307</c:v>
                </c:pt>
                <c:pt idx="98">
                  <c:v>303</c:v>
                </c:pt>
                <c:pt idx="99">
                  <c:v>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AE-46E3-B991-4C0A89DBF0B4}"/>
            </c:ext>
          </c:extLst>
        </c:ser>
        <c:ser>
          <c:idx val="1"/>
          <c:order val="1"/>
          <c:tx>
            <c:v>R2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seria_27_05!$BQ$8:$BQ$107</c:f>
              <c:numCache>
                <c:formatCode>General</c:formatCode>
                <c:ptCount val="100"/>
                <c:pt idx="0">
                  <c:v>46</c:v>
                </c:pt>
                <c:pt idx="1">
                  <c:v>49</c:v>
                </c:pt>
                <c:pt idx="2">
                  <c:v>2</c:v>
                </c:pt>
                <c:pt idx="3">
                  <c:v>49</c:v>
                </c:pt>
                <c:pt idx="4">
                  <c:v>13</c:v>
                </c:pt>
                <c:pt idx="5">
                  <c:v>58</c:v>
                </c:pt>
                <c:pt idx="6">
                  <c:v>58</c:v>
                </c:pt>
                <c:pt idx="7">
                  <c:v>0</c:v>
                </c:pt>
                <c:pt idx="8">
                  <c:v>0</c:v>
                </c:pt>
                <c:pt idx="9">
                  <c:v>359</c:v>
                </c:pt>
                <c:pt idx="10">
                  <c:v>350</c:v>
                </c:pt>
                <c:pt idx="11">
                  <c:v>1</c:v>
                </c:pt>
                <c:pt idx="12">
                  <c:v>356</c:v>
                </c:pt>
                <c:pt idx="13">
                  <c:v>0</c:v>
                </c:pt>
                <c:pt idx="14">
                  <c:v>359</c:v>
                </c:pt>
                <c:pt idx="15">
                  <c:v>0</c:v>
                </c:pt>
                <c:pt idx="16">
                  <c:v>3</c:v>
                </c:pt>
                <c:pt idx="17">
                  <c:v>353</c:v>
                </c:pt>
                <c:pt idx="18">
                  <c:v>0</c:v>
                </c:pt>
                <c:pt idx="19">
                  <c:v>341</c:v>
                </c:pt>
                <c:pt idx="20">
                  <c:v>353</c:v>
                </c:pt>
                <c:pt idx="21">
                  <c:v>334</c:v>
                </c:pt>
                <c:pt idx="22">
                  <c:v>157</c:v>
                </c:pt>
                <c:pt idx="23">
                  <c:v>35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14</c:v>
                </c:pt>
                <c:pt idx="28">
                  <c:v>2</c:v>
                </c:pt>
                <c:pt idx="29">
                  <c:v>348</c:v>
                </c:pt>
                <c:pt idx="30">
                  <c:v>0</c:v>
                </c:pt>
                <c:pt idx="31">
                  <c:v>342</c:v>
                </c:pt>
                <c:pt idx="32">
                  <c:v>2</c:v>
                </c:pt>
                <c:pt idx="33">
                  <c:v>1</c:v>
                </c:pt>
                <c:pt idx="34">
                  <c:v>12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4</c:v>
                </c:pt>
                <c:pt idx="42">
                  <c:v>1</c:v>
                </c:pt>
                <c:pt idx="43">
                  <c:v>2</c:v>
                </c:pt>
                <c:pt idx="44">
                  <c:v>3</c:v>
                </c:pt>
                <c:pt idx="45">
                  <c:v>0</c:v>
                </c:pt>
                <c:pt idx="46">
                  <c:v>1</c:v>
                </c:pt>
                <c:pt idx="47">
                  <c:v>1</c:v>
                </c:pt>
                <c:pt idx="48">
                  <c:v>3</c:v>
                </c:pt>
                <c:pt idx="49">
                  <c:v>1</c:v>
                </c:pt>
                <c:pt idx="50">
                  <c:v>5</c:v>
                </c:pt>
                <c:pt idx="51">
                  <c:v>1</c:v>
                </c:pt>
                <c:pt idx="52">
                  <c:v>5</c:v>
                </c:pt>
                <c:pt idx="53">
                  <c:v>347</c:v>
                </c:pt>
                <c:pt idx="54">
                  <c:v>6</c:v>
                </c:pt>
                <c:pt idx="55">
                  <c:v>0</c:v>
                </c:pt>
                <c:pt idx="56">
                  <c:v>0</c:v>
                </c:pt>
                <c:pt idx="57">
                  <c:v>350</c:v>
                </c:pt>
                <c:pt idx="58">
                  <c:v>6</c:v>
                </c:pt>
                <c:pt idx="59">
                  <c:v>0</c:v>
                </c:pt>
                <c:pt idx="60">
                  <c:v>0</c:v>
                </c:pt>
                <c:pt idx="61">
                  <c:v>2</c:v>
                </c:pt>
                <c:pt idx="62">
                  <c:v>359</c:v>
                </c:pt>
                <c:pt idx="63">
                  <c:v>0</c:v>
                </c:pt>
                <c:pt idx="64">
                  <c:v>347</c:v>
                </c:pt>
                <c:pt idx="65">
                  <c:v>2</c:v>
                </c:pt>
                <c:pt idx="66">
                  <c:v>0</c:v>
                </c:pt>
                <c:pt idx="67">
                  <c:v>356</c:v>
                </c:pt>
                <c:pt idx="68">
                  <c:v>0</c:v>
                </c:pt>
                <c:pt idx="69">
                  <c:v>3</c:v>
                </c:pt>
                <c:pt idx="70">
                  <c:v>0</c:v>
                </c:pt>
                <c:pt idx="71">
                  <c:v>0</c:v>
                </c:pt>
                <c:pt idx="72">
                  <c:v>3</c:v>
                </c:pt>
                <c:pt idx="73">
                  <c:v>2</c:v>
                </c:pt>
                <c:pt idx="74">
                  <c:v>0</c:v>
                </c:pt>
                <c:pt idx="75">
                  <c:v>1</c:v>
                </c:pt>
                <c:pt idx="76">
                  <c:v>356</c:v>
                </c:pt>
                <c:pt idx="77">
                  <c:v>2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4</c:v>
                </c:pt>
                <c:pt idx="83">
                  <c:v>358</c:v>
                </c:pt>
                <c:pt idx="84">
                  <c:v>0</c:v>
                </c:pt>
                <c:pt idx="85">
                  <c:v>3</c:v>
                </c:pt>
                <c:pt idx="86">
                  <c:v>1</c:v>
                </c:pt>
                <c:pt idx="87">
                  <c:v>8</c:v>
                </c:pt>
                <c:pt idx="88">
                  <c:v>5</c:v>
                </c:pt>
                <c:pt idx="89">
                  <c:v>0</c:v>
                </c:pt>
                <c:pt idx="90">
                  <c:v>19</c:v>
                </c:pt>
                <c:pt idx="91">
                  <c:v>158</c:v>
                </c:pt>
                <c:pt idx="92">
                  <c:v>5</c:v>
                </c:pt>
                <c:pt idx="93">
                  <c:v>359</c:v>
                </c:pt>
                <c:pt idx="94">
                  <c:v>359</c:v>
                </c:pt>
                <c:pt idx="95">
                  <c:v>1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AE-46E3-B991-4C0A89DBF0B4}"/>
            </c:ext>
          </c:extLst>
        </c:ser>
        <c:ser>
          <c:idx val="2"/>
          <c:order val="2"/>
          <c:tx>
            <c:v>Szacowany R1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seria_27_05!$BM$8:$BM$107</c:f>
              <c:numCache>
                <c:formatCode>General</c:formatCode>
                <c:ptCount val="100"/>
                <c:pt idx="0">
                  <c:v>315</c:v>
                </c:pt>
                <c:pt idx="1">
                  <c:v>315</c:v>
                </c:pt>
                <c:pt idx="2">
                  <c:v>315</c:v>
                </c:pt>
                <c:pt idx="3">
                  <c:v>315</c:v>
                </c:pt>
                <c:pt idx="4">
                  <c:v>315</c:v>
                </c:pt>
                <c:pt idx="5">
                  <c:v>315</c:v>
                </c:pt>
                <c:pt idx="6">
                  <c:v>315</c:v>
                </c:pt>
                <c:pt idx="7">
                  <c:v>315</c:v>
                </c:pt>
                <c:pt idx="8">
                  <c:v>315</c:v>
                </c:pt>
                <c:pt idx="9">
                  <c:v>315</c:v>
                </c:pt>
                <c:pt idx="10">
                  <c:v>315</c:v>
                </c:pt>
                <c:pt idx="11">
                  <c:v>315</c:v>
                </c:pt>
                <c:pt idx="12">
                  <c:v>315</c:v>
                </c:pt>
                <c:pt idx="13">
                  <c:v>315</c:v>
                </c:pt>
                <c:pt idx="14">
                  <c:v>315</c:v>
                </c:pt>
                <c:pt idx="15">
                  <c:v>315</c:v>
                </c:pt>
                <c:pt idx="16">
                  <c:v>315</c:v>
                </c:pt>
                <c:pt idx="17">
                  <c:v>315</c:v>
                </c:pt>
                <c:pt idx="18">
                  <c:v>315</c:v>
                </c:pt>
                <c:pt idx="19">
                  <c:v>315</c:v>
                </c:pt>
                <c:pt idx="20">
                  <c:v>315</c:v>
                </c:pt>
                <c:pt idx="21">
                  <c:v>315</c:v>
                </c:pt>
                <c:pt idx="22">
                  <c:v>315</c:v>
                </c:pt>
                <c:pt idx="23">
                  <c:v>315</c:v>
                </c:pt>
                <c:pt idx="24">
                  <c:v>315</c:v>
                </c:pt>
                <c:pt idx="25">
                  <c:v>315</c:v>
                </c:pt>
                <c:pt idx="26">
                  <c:v>315</c:v>
                </c:pt>
                <c:pt idx="27">
                  <c:v>315</c:v>
                </c:pt>
                <c:pt idx="28">
                  <c:v>315</c:v>
                </c:pt>
                <c:pt idx="29">
                  <c:v>315</c:v>
                </c:pt>
                <c:pt idx="30">
                  <c:v>315</c:v>
                </c:pt>
                <c:pt idx="31">
                  <c:v>315</c:v>
                </c:pt>
                <c:pt idx="32">
                  <c:v>315</c:v>
                </c:pt>
                <c:pt idx="33">
                  <c:v>315</c:v>
                </c:pt>
                <c:pt idx="34">
                  <c:v>315</c:v>
                </c:pt>
                <c:pt idx="35">
                  <c:v>315</c:v>
                </c:pt>
                <c:pt idx="36">
                  <c:v>315</c:v>
                </c:pt>
                <c:pt idx="37">
                  <c:v>315</c:v>
                </c:pt>
                <c:pt idx="38">
                  <c:v>315</c:v>
                </c:pt>
                <c:pt idx="39">
                  <c:v>315</c:v>
                </c:pt>
                <c:pt idx="40">
                  <c:v>315</c:v>
                </c:pt>
                <c:pt idx="41">
                  <c:v>315</c:v>
                </c:pt>
                <c:pt idx="42">
                  <c:v>315</c:v>
                </c:pt>
                <c:pt idx="43">
                  <c:v>315</c:v>
                </c:pt>
                <c:pt idx="44">
                  <c:v>315</c:v>
                </c:pt>
                <c:pt idx="45">
                  <c:v>315</c:v>
                </c:pt>
                <c:pt idx="46">
                  <c:v>315</c:v>
                </c:pt>
                <c:pt idx="47">
                  <c:v>315</c:v>
                </c:pt>
                <c:pt idx="48">
                  <c:v>315</c:v>
                </c:pt>
                <c:pt idx="49">
                  <c:v>315</c:v>
                </c:pt>
                <c:pt idx="50">
                  <c:v>315</c:v>
                </c:pt>
                <c:pt idx="51">
                  <c:v>315</c:v>
                </c:pt>
                <c:pt idx="52">
                  <c:v>315</c:v>
                </c:pt>
                <c:pt idx="53">
                  <c:v>315</c:v>
                </c:pt>
                <c:pt idx="54">
                  <c:v>315</c:v>
                </c:pt>
                <c:pt idx="55">
                  <c:v>315</c:v>
                </c:pt>
                <c:pt idx="56">
                  <c:v>315</c:v>
                </c:pt>
                <c:pt idx="57">
                  <c:v>315</c:v>
                </c:pt>
                <c:pt idx="58">
                  <c:v>315</c:v>
                </c:pt>
                <c:pt idx="59">
                  <c:v>315</c:v>
                </c:pt>
                <c:pt idx="60">
                  <c:v>315</c:v>
                </c:pt>
                <c:pt idx="61">
                  <c:v>315</c:v>
                </c:pt>
                <c:pt idx="62">
                  <c:v>315</c:v>
                </c:pt>
                <c:pt idx="63">
                  <c:v>315</c:v>
                </c:pt>
                <c:pt idx="64">
                  <c:v>315</c:v>
                </c:pt>
                <c:pt idx="65">
                  <c:v>315</c:v>
                </c:pt>
                <c:pt idx="66">
                  <c:v>315</c:v>
                </c:pt>
                <c:pt idx="67">
                  <c:v>315</c:v>
                </c:pt>
                <c:pt idx="68">
                  <c:v>315</c:v>
                </c:pt>
                <c:pt idx="69">
                  <c:v>315</c:v>
                </c:pt>
                <c:pt idx="70">
                  <c:v>315</c:v>
                </c:pt>
                <c:pt idx="71">
                  <c:v>315</c:v>
                </c:pt>
                <c:pt idx="72">
                  <c:v>315</c:v>
                </c:pt>
                <c:pt idx="73">
                  <c:v>315</c:v>
                </c:pt>
                <c:pt idx="74">
                  <c:v>315</c:v>
                </c:pt>
                <c:pt idx="75">
                  <c:v>315</c:v>
                </c:pt>
                <c:pt idx="76">
                  <c:v>315</c:v>
                </c:pt>
                <c:pt idx="77">
                  <c:v>315</c:v>
                </c:pt>
                <c:pt idx="78">
                  <c:v>315</c:v>
                </c:pt>
                <c:pt idx="79">
                  <c:v>315</c:v>
                </c:pt>
                <c:pt idx="80">
                  <c:v>315</c:v>
                </c:pt>
                <c:pt idx="81">
                  <c:v>315</c:v>
                </c:pt>
                <c:pt idx="82">
                  <c:v>315</c:v>
                </c:pt>
                <c:pt idx="83">
                  <c:v>315</c:v>
                </c:pt>
                <c:pt idx="84">
                  <c:v>315</c:v>
                </c:pt>
                <c:pt idx="85">
                  <c:v>315</c:v>
                </c:pt>
                <c:pt idx="86">
                  <c:v>315</c:v>
                </c:pt>
                <c:pt idx="87">
                  <c:v>315</c:v>
                </c:pt>
                <c:pt idx="88">
                  <c:v>315</c:v>
                </c:pt>
                <c:pt idx="89">
                  <c:v>315</c:v>
                </c:pt>
                <c:pt idx="90">
                  <c:v>315</c:v>
                </c:pt>
                <c:pt idx="91">
                  <c:v>315</c:v>
                </c:pt>
                <c:pt idx="92">
                  <c:v>315</c:v>
                </c:pt>
                <c:pt idx="93">
                  <c:v>315</c:v>
                </c:pt>
                <c:pt idx="94">
                  <c:v>315</c:v>
                </c:pt>
                <c:pt idx="95">
                  <c:v>315</c:v>
                </c:pt>
                <c:pt idx="96">
                  <c:v>315</c:v>
                </c:pt>
                <c:pt idx="97">
                  <c:v>315</c:v>
                </c:pt>
                <c:pt idx="98">
                  <c:v>315</c:v>
                </c:pt>
                <c:pt idx="99">
                  <c:v>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AE-46E3-B991-4C0A89DBF0B4}"/>
            </c:ext>
          </c:extLst>
        </c:ser>
        <c:ser>
          <c:idx val="3"/>
          <c:order val="3"/>
          <c:tx>
            <c:v>Szacowany R2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seria_27_05!$BP$8:$BP$107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FAE-46E3-B991-4C0A89DBF0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9403071"/>
        <c:axId val="2119405951"/>
      </c:lineChart>
      <c:catAx>
        <c:axId val="21194030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19405951"/>
        <c:crosses val="autoZero"/>
        <c:auto val="1"/>
        <c:lblAlgn val="ctr"/>
        <c:lblOffset val="100"/>
        <c:noMultiLvlLbl val="0"/>
      </c:catAx>
      <c:valAx>
        <c:axId val="2119405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19403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Kąt wertykalny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seria_27_05!$BO$8:$BO$107</c:f>
              <c:numCache>
                <c:formatCode>General</c:formatCode>
                <c:ptCount val="100"/>
                <c:pt idx="0">
                  <c:v>32</c:v>
                </c:pt>
                <c:pt idx="1">
                  <c:v>44</c:v>
                </c:pt>
                <c:pt idx="2">
                  <c:v>36</c:v>
                </c:pt>
                <c:pt idx="3">
                  <c:v>44</c:v>
                </c:pt>
                <c:pt idx="4">
                  <c:v>56</c:v>
                </c:pt>
                <c:pt idx="5">
                  <c:v>47</c:v>
                </c:pt>
                <c:pt idx="6">
                  <c:v>44</c:v>
                </c:pt>
                <c:pt idx="7">
                  <c:v>47</c:v>
                </c:pt>
                <c:pt idx="8">
                  <c:v>44</c:v>
                </c:pt>
                <c:pt idx="9">
                  <c:v>29</c:v>
                </c:pt>
                <c:pt idx="10">
                  <c:v>39</c:v>
                </c:pt>
                <c:pt idx="11">
                  <c:v>36</c:v>
                </c:pt>
                <c:pt idx="12">
                  <c:v>32</c:v>
                </c:pt>
                <c:pt idx="13">
                  <c:v>25</c:v>
                </c:pt>
                <c:pt idx="14">
                  <c:v>32</c:v>
                </c:pt>
                <c:pt idx="15">
                  <c:v>36</c:v>
                </c:pt>
                <c:pt idx="16">
                  <c:v>36</c:v>
                </c:pt>
                <c:pt idx="17">
                  <c:v>32</c:v>
                </c:pt>
                <c:pt idx="18">
                  <c:v>29</c:v>
                </c:pt>
                <c:pt idx="19">
                  <c:v>14</c:v>
                </c:pt>
                <c:pt idx="20">
                  <c:v>25</c:v>
                </c:pt>
                <c:pt idx="21">
                  <c:v>14</c:v>
                </c:pt>
                <c:pt idx="22">
                  <c:v>14</c:v>
                </c:pt>
                <c:pt idx="23">
                  <c:v>20</c:v>
                </c:pt>
                <c:pt idx="24">
                  <c:v>25</c:v>
                </c:pt>
                <c:pt idx="25">
                  <c:v>29</c:v>
                </c:pt>
                <c:pt idx="26">
                  <c:v>29</c:v>
                </c:pt>
                <c:pt idx="27">
                  <c:v>32</c:v>
                </c:pt>
                <c:pt idx="28">
                  <c:v>32</c:v>
                </c:pt>
                <c:pt idx="29">
                  <c:v>25</c:v>
                </c:pt>
                <c:pt idx="30">
                  <c:v>20</c:v>
                </c:pt>
                <c:pt idx="31">
                  <c:v>20</c:v>
                </c:pt>
                <c:pt idx="32">
                  <c:v>32</c:v>
                </c:pt>
                <c:pt idx="33">
                  <c:v>44</c:v>
                </c:pt>
                <c:pt idx="34">
                  <c:v>29</c:v>
                </c:pt>
                <c:pt idx="35">
                  <c:v>36</c:v>
                </c:pt>
                <c:pt idx="36">
                  <c:v>44</c:v>
                </c:pt>
                <c:pt idx="37">
                  <c:v>47</c:v>
                </c:pt>
                <c:pt idx="38">
                  <c:v>51</c:v>
                </c:pt>
                <c:pt idx="39">
                  <c:v>36</c:v>
                </c:pt>
                <c:pt idx="40">
                  <c:v>54</c:v>
                </c:pt>
                <c:pt idx="41">
                  <c:v>47</c:v>
                </c:pt>
                <c:pt idx="42">
                  <c:v>41</c:v>
                </c:pt>
                <c:pt idx="43">
                  <c:v>44</c:v>
                </c:pt>
                <c:pt idx="44">
                  <c:v>44</c:v>
                </c:pt>
                <c:pt idx="45">
                  <c:v>41</c:v>
                </c:pt>
                <c:pt idx="46">
                  <c:v>44</c:v>
                </c:pt>
                <c:pt idx="47">
                  <c:v>47</c:v>
                </c:pt>
                <c:pt idx="48">
                  <c:v>44</c:v>
                </c:pt>
                <c:pt idx="49">
                  <c:v>41</c:v>
                </c:pt>
                <c:pt idx="50">
                  <c:v>44</c:v>
                </c:pt>
                <c:pt idx="51">
                  <c:v>44</c:v>
                </c:pt>
                <c:pt idx="52">
                  <c:v>44</c:v>
                </c:pt>
                <c:pt idx="53">
                  <c:v>41</c:v>
                </c:pt>
                <c:pt idx="54">
                  <c:v>41</c:v>
                </c:pt>
                <c:pt idx="55">
                  <c:v>39</c:v>
                </c:pt>
                <c:pt idx="56">
                  <c:v>32</c:v>
                </c:pt>
                <c:pt idx="57">
                  <c:v>25</c:v>
                </c:pt>
                <c:pt idx="58">
                  <c:v>14</c:v>
                </c:pt>
                <c:pt idx="59">
                  <c:v>20</c:v>
                </c:pt>
                <c:pt idx="60">
                  <c:v>0</c:v>
                </c:pt>
                <c:pt idx="61">
                  <c:v>25</c:v>
                </c:pt>
                <c:pt idx="62">
                  <c:v>25</c:v>
                </c:pt>
                <c:pt idx="63">
                  <c:v>32</c:v>
                </c:pt>
                <c:pt idx="64">
                  <c:v>32</c:v>
                </c:pt>
                <c:pt idx="65">
                  <c:v>29</c:v>
                </c:pt>
                <c:pt idx="66">
                  <c:v>20</c:v>
                </c:pt>
                <c:pt idx="67">
                  <c:v>20</c:v>
                </c:pt>
                <c:pt idx="68">
                  <c:v>0</c:v>
                </c:pt>
                <c:pt idx="69">
                  <c:v>14</c:v>
                </c:pt>
                <c:pt idx="70">
                  <c:v>0</c:v>
                </c:pt>
                <c:pt idx="71">
                  <c:v>14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14</c:v>
                </c:pt>
                <c:pt idx="78">
                  <c:v>25</c:v>
                </c:pt>
                <c:pt idx="79">
                  <c:v>32</c:v>
                </c:pt>
                <c:pt idx="80">
                  <c:v>14</c:v>
                </c:pt>
                <c:pt idx="81">
                  <c:v>32</c:v>
                </c:pt>
                <c:pt idx="82">
                  <c:v>36</c:v>
                </c:pt>
                <c:pt idx="83">
                  <c:v>20</c:v>
                </c:pt>
                <c:pt idx="84">
                  <c:v>20</c:v>
                </c:pt>
                <c:pt idx="85">
                  <c:v>0</c:v>
                </c:pt>
                <c:pt idx="86">
                  <c:v>29</c:v>
                </c:pt>
                <c:pt idx="87">
                  <c:v>25</c:v>
                </c:pt>
                <c:pt idx="88">
                  <c:v>29</c:v>
                </c:pt>
                <c:pt idx="89">
                  <c:v>32</c:v>
                </c:pt>
                <c:pt idx="90">
                  <c:v>29</c:v>
                </c:pt>
                <c:pt idx="91">
                  <c:v>44</c:v>
                </c:pt>
                <c:pt idx="92">
                  <c:v>44</c:v>
                </c:pt>
                <c:pt idx="93">
                  <c:v>44</c:v>
                </c:pt>
                <c:pt idx="94">
                  <c:v>47</c:v>
                </c:pt>
                <c:pt idx="95">
                  <c:v>41</c:v>
                </c:pt>
                <c:pt idx="96">
                  <c:v>47</c:v>
                </c:pt>
                <c:pt idx="97">
                  <c:v>47</c:v>
                </c:pt>
                <c:pt idx="98">
                  <c:v>39</c:v>
                </c:pt>
                <c:pt idx="99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4C-4D7B-8F3E-80708A7778ED}"/>
            </c:ext>
          </c:extLst>
        </c:ser>
        <c:ser>
          <c:idx val="1"/>
          <c:order val="1"/>
          <c:tx>
            <c:v>R2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seria_27_05!$BR$8:$BR$107</c:f>
              <c:numCache>
                <c:formatCode>General</c:formatCode>
                <c:ptCount val="100"/>
                <c:pt idx="0">
                  <c:v>32</c:v>
                </c:pt>
                <c:pt idx="1">
                  <c:v>25</c:v>
                </c:pt>
                <c:pt idx="2">
                  <c:v>0</c:v>
                </c:pt>
                <c:pt idx="3">
                  <c:v>25</c:v>
                </c:pt>
                <c:pt idx="4">
                  <c:v>0</c:v>
                </c:pt>
                <c:pt idx="5">
                  <c:v>0</c:v>
                </c:pt>
                <c:pt idx="6">
                  <c:v>14</c:v>
                </c:pt>
                <c:pt idx="7">
                  <c:v>32</c:v>
                </c:pt>
                <c:pt idx="8">
                  <c:v>29</c:v>
                </c:pt>
                <c:pt idx="9">
                  <c:v>25</c:v>
                </c:pt>
                <c:pt idx="10">
                  <c:v>20</c:v>
                </c:pt>
                <c:pt idx="11">
                  <c:v>20</c:v>
                </c:pt>
                <c:pt idx="12">
                  <c:v>25</c:v>
                </c:pt>
                <c:pt idx="13">
                  <c:v>32</c:v>
                </c:pt>
                <c:pt idx="14">
                  <c:v>25</c:v>
                </c:pt>
                <c:pt idx="15">
                  <c:v>25</c:v>
                </c:pt>
                <c:pt idx="16">
                  <c:v>20</c:v>
                </c:pt>
                <c:pt idx="17">
                  <c:v>29</c:v>
                </c:pt>
                <c:pt idx="18">
                  <c:v>32</c:v>
                </c:pt>
                <c:pt idx="19">
                  <c:v>25</c:v>
                </c:pt>
                <c:pt idx="20">
                  <c:v>29</c:v>
                </c:pt>
                <c:pt idx="21">
                  <c:v>36</c:v>
                </c:pt>
                <c:pt idx="22">
                  <c:v>29</c:v>
                </c:pt>
                <c:pt idx="23">
                  <c:v>36</c:v>
                </c:pt>
                <c:pt idx="24">
                  <c:v>29</c:v>
                </c:pt>
                <c:pt idx="25">
                  <c:v>29</c:v>
                </c:pt>
                <c:pt idx="26">
                  <c:v>32</c:v>
                </c:pt>
                <c:pt idx="27">
                  <c:v>20</c:v>
                </c:pt>
                <c:pt idx="28">
                  <c:v>25</c:v>
                </c:pt>
                <c:pt idx="29">
                  <c:v>14</c:v>
                </c:pt>
                <c:pt idx="30">
                  <c:v>32</c:v>
                </c:pt>
                <c:pt idx="31">
                  <c:v>25</c:v>
                </c:pt>
                <c:pt idx="32">
                  <c:v>32</c:v>
                </c:pt>
                <c:pt idx="33">
                  <c:v>29</c:v>
                </c:pt>
                <c:pt idx="34">
                  <c:v>20</c:v>
                </c:pt>
                <c:pt idx="35">
                  <c:v>20</c:v>
                </c:pt>
                <c:pt idx="36">
                  <c:v>25</c:v>
                </c:pt>
                <c:pt idx="37">
                  <c:v>29</c:v>
                </c:pt>
                <c:pt idx="38">
                  <c:v>29</c:v>
                </c:pt>
                <c:pt idx="39">
                  <c:v>25</c:v>
                </c:pt>
                <c:pt idx="40">
                  <c:v>25</c:v>
                </c:pt>
                <c:pt idx="41">
                  <c:v>36</c:v>
                </c:pt>
                <c:pt idx="42">
                  <c:v>32</c:v>
                </c:pt>
                <c:pt idx="43">
                  <c:v>25</c:v>
                </c:pt>
                <c:pt idx="44">
                  <c:v>20</c:v>
                </c:pt>
                <c:pt idx="45">
                  <c:v>14</c:v>
                </c:pt>
                <c:pt idx="46">
                  <c:v>25</c:v>
                </c:pt>
                <c:pt idx="47">
                  <c:v>20</c:v>
                </c:pt>
                <c:pt idx="48">
                  <c:v>20</c:v>
                </c:pt>
                <c:pt idx="49">
                  <c:v>32</c:v>
                </c:pt>
                <c:pt idx="50">
                  <c:v>25</c:v>
                </c:pt>
                <c:pt idx="51">
                  <c:v>20</c:v>
                </c:pt>
                <c:pt idx="52">
                  <c:v>29</c:v>
                </c:pt>
                <c:pt idx="53">
                  <c:v>20</c:v>
                </c:pt>
                <c:pt idx="54">
                  <c:v>14</c:v>
                </c:pt>
                <c:pt idx="55">
                  <c:v>29</c:v>
                </c:pt>
                <c:pt idx="56">
                  <c:v>25</c:v>
                </c:pt>
                <c:pt idx="57">
                  <c:v>25</c:v>
                </c:pt>
                <c:pt idx="58">
                  <c:v>29</c:v>
                </c:pt>
                <c:pt idx="59">
                  <c:v>32</c:v>
                </c:pt>
                <c:pt idx="60">
                  <c:v>25</c:v>
                </c:pt>
                <c:pt idx="61">
                  <c:v>25</c:v>
                </c:pt>
                <c:pt idx="62">
                  <c:v>25</c:v>
                </c:pt>
                <c:pt idx="63">
                  <c:v>25</c:v>
                </c:pt>
                <c:pt idx="64">
                  <c:v>25</c:v>
                </c:pt>
                <c:pt idx="65">
                  <c:v>29</c:v>
                </c:pt>
                <c:pt idx="66">
                  <c:v>32</c:v>
                </c:pt>
                <c:pt idx="67">
                  <c:v>25</c:v>
                </c:pt>
                <c:pt idx="68">
                  <c:v>29</c:v>
                </c:pt>
                <c:pt idx="69">
                  <c:v>25</c:v>
                </c:pt>
                <c:pt idx="70">
                  <c:v>25</c:v>
                </c:pt>
                <c:pt idx="71">
                  <c:v>20</c:v>
                </c:pt>
                <c:pt idx="72">
                  <c:v>20</c:v>
                </c:pt>
                <c:pt idx="73">
                  <c:v>25</c:v>
                </c:pt>
                <c:pt idx="74">
                  <c:v>14</c:v>
                </c:pt>
                <c:pt idx="75">
                  <c:v>14</c:v>
                </c:pt>
                <c:pt idx="76">
                  <c:v>20</c:v>
                </c:pt>
                <c:pt idx="77">
                  <c:v>29</c:v>
                </c:pt>
                <c:pt idx="78">
                  <c:v>25</c:v>
                </c:pt>
                <c:pt idx="79">
                  <c:v>29</c:v>
                </c:pt>
                <c:pt idx="80">
                  <c:v>20</c:v>
                </c:pt>
                <c:pt idx="81">
                  <c:v>29</c:v>
                </c:pt>
                <c:pt idx="82">
                  <c:v>25</c:v>
                </c:pt>
                <c:pt idx="83">
                  <c:v>25</c:v>
                </c:pt>
                <c:pt idx="84">
                  <c:v>29</c:v>
                </c:pt>
                <c:pt idx="85">
                  <c:v>32</c:v>
                </c:pt>
                <c:pt idx="86">
                  <c:v>29</c:v>
                </c:pt>
                <c:pt idx="87">
                  <c:v>25</c:v>
                </c:pt>
                <c:pt idx="88">
                  <c:v>25</c:v>
                </c:pt>
                <c:pt idx="89">
                  <c:v>25</c:v>
                </c:pt>
                <c:pt idx="90">
                  <c:v>29</c:v>
                </c:pt>
                <c:pt idx="91">
                  <c:v>0</c:v>
                </c:pt>
                <c:pt idx="92">
                  <c:v>25</c:v>
                </c:pt>
                <c:pt idx="93">
                  <c:v>25</c:v>
                </c:pt>
                <c:pt idx="94">
                  <c:v>25</c:v>
                </c:pt>
                <c:pt idx="95">
                  <c:v>25</c:v>
                </c:pt>
                <c:pt idx="96">
                  <c:v>32</c:v>
                </c:pt>
                <c:pt idx="97">
                  <c:v>36</c:v>
                </c:pt>
                <c:pt idx="98">
                  <c:v>0</c:v>
                </c:pt>
                <c:pt idx="99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4C-4D7B-8F3E-80708A7778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1844895"/>
        <c:axId val="951849695"/>
      </c:lineChart>
      <c:catAx>
        <c:axId val="9518448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51849695"/>
        <c:crosses val="autoZero"/>
        <c:auto val="1"/>
        <c:lblAlgn val="ctr"/>
        <c:lblOffset val="100"/>
        <c:noMultiLvlLbl val="0"/>
      </c:catAx>
      <c:valAx>
        <c:axId val="951849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51844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Kąt horyzontalny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seria_27_05!$CA$8:$CA$107</c:f>
              <c:numCache>
                <c:formatCode>General</c:formatCode>
                <c:ptCount val="100"/>
                <c:pt idx="0">
                  <c:v>323</c:v>
                </c:pt>
                <c:pt idx="1">
                  <c:v>338</c:v>
                </c:pt>
                <c:pt idx="2">
                  <c:v>326</c:v>
                </c:pt>
                <c:pt idx="3">
                  <c:v>63</c:v>
                </c:pt>
                <c:pt idx="4">
                  <c:v>329</c:v>
                </c:pt>
                <c:pt idx="5">
                  <c:v>348</c:v>
                </c:pt>
                <c:pt idx="6">
                  <c:v>237</c:v>
                </c:pt>
                <c:pt idx="7">
                  <c:v>22</c:v>
                </c:pt>
                <c:pt idx="8">
                  <c:v>26</c:v>
                </c:pt>
                <c:pt idx="9">
                  <c:v>33</c:v>
                </c:pt>
                <c:pt idx="10">
                  <c:v>33</c:v>
                </c:pt>
                <c:pt idx="11">
                  <c:v>18</c:v>
                </c:pt>
                <c:pt idx="12">
                  <c:v>27</c:v>
                </c:pt>
                <c:pt idx="13">
                  <c:v>35</c:v>
                </c:pt>
                <c:pt idx="14">
                  <c:v>23</c:v>
                </c:pt>
                <c:pt idx="15">
                  <c:v>23</c:v>
                </c:pt>
                <c:pt idx="16">
                  <c:v>28</c:v>
                </c:pt>
                <c:pt idx="17">
                  <c:v>26</c:v>
                </c:pt>
                <c:pt idx="18">
                  <c:v>27</c:v>
                </c:pt>
                <c:pt idx="19">
                  <c:v>27</c:v>
                </c:pt>
                <c:pt idx="20">
                  <c:v>27</c:v>
                </c:pt>
                <c:pt idx="21">
                  <c:v>27</c:v>
                </c:pt>
                <c:pt idx="22">
                  <c:v>27</c:v>
                </c:pt>
                <c:pt idx="23">
                  <c:v>24</c:v>
                </c:pt>
                <c:pt idx="24">
                  <c:v>212</c:v>
                </c:pt>
                <c:pt idx="25">
                  <c:v>19</c:v>
                </c:pt>
                <c:pt idx="26">
                  <c:v>26</c:v>
                </c:pt>
                <c:pt idx="27">
                  <c:v>29</c:v>
                </c:pt>
                <c:pt idx="28">
                  <c:v>16</c:v>
                </c:pt>
                <c:pt idx="29">
                  <c:v>23</c:v>
                </c:pt>
                <c:pt idx="30">
                  <c:v>22</c:v>
                </c:pt>
                <c:pt idx="31">
                  <c:v>21</c:v>
                </c:pt>
                <c:pt idx="32">
                  <c:v>23</c:v>
                </c:pt>
                <c:pt idx="33">
                  <c:v>32</c:v>
                </c:pt>
                <c:pt idx="34">
                  <c:v>27</c:v>
                </c:pt>
                <c:pt idx="35">
                  <c:v>19</c:v>
                </c:pt>
                <c:pt idx="36">
                  <c:v>28</c:v>
                </c:pt>
                <c:pt idx="37">
                  <c:v>27</c:v>
                </c:pt>
                <c:pt idx="38">
                  <c:v>27</c:v>
                </c:pt>
                <c:pt idx="39">
                  <c:v>25</c:v>
                </c:pt>
                <c:pt idx="40">
                  <c:v>24</c:v>
                </c:pt>
                <c:pt idx="41">
                  <c:v>27</c:v>
                </c:pt>
                <c:pt idx="42">
                  <c:v>27</c:v>
                </c:pt>
                <c:pt idx="43">
                  <c:v>27</c:v>
                </c:pt>
                <c:pt idx="44">
                  <c:v>19</c:v>
                </c:pt>
                <c:pt idx="45">
                  <c:v>33</c:v>
                </c:pt>
                <c:pt idx="46">
                  <c:v>33</c:v>
                </c:pt>
                <c:pt idx="47">
                  <c:v>27</c:v>
                </c:pt>
                <c:pt idx="48">
                  <c:v>19</c:v>
                </c:pt>
                <c:pt idx="49">
                  <c:v>19</c:v>
                </c:pt>
                <c:pt idx="50">
                  <c:v>19</c:v>
                </c:pt>
                <c:pt idx="51">
                  <c:v>19</c:v>
                </c:pt>
                <c:pt idx="52">
                  <c:v>33</c:v>
                </c:pt>
                <c:pt idx="53">
                  <c:v>33</c:v>
                </c:pt>
                <c:pt idx="54">
                  <c:v>27</c:v>
                </c:pt>
                <c:pt idx="55">
                  <c:v>33</c:v>
                </c:pt>
                <c:pt idx="56">
                  <c:v>27</c:v>
                </c:pt>
                <c:pt idx="57">
                  <c:v>19</c:v>
                </c:pt>
                <c:pt idx="58">
                  <c:v>19</c:v>
                </c:pt>
                <c:pt idx="59">
                  <c:v>30</c:v>
                </c:pt>
                <c:pt idx="60">
                  <c:v>27</c:v>
                </c:pt>
                <c:pt idx="61">
                  <c:v>27</c:v>
                </c:pt>
                <c:pt idx="62">
                  <c:v>27</c:v>
                </c:pt>
                <c:pt idx="63">
                  <c:v>27</c:v>
                </c:pt>
                <c:pt idx="64">
                  <c:v>47</c:v>
                </c:pt>
                <c:pt idx="65">
                  <c:v>27</c:v>
                </c:pt>
                <c:pt idx="66">
                  <c:v>27</c:v>
                </c:pt>
                <c:pt idx="67">
                  <c:v>31</c:v>
                </c:pt>
                <c:pt idx="68">
                  <c:v>26</c:v>
                </c:pt>
                <c:pt idx="69">
                  <c:v>27</c:v>
                </c:pt>
                <c:pt idx="70">
                  <c:v>27</c:v>
                </c:pt>
                <c:pt idx="71">
                  <c:v>30</c:v>
                </c:pt>
                <c:pt idx="72">
                  <c:v>33</c:v>
                </c:pt>
                <c:pt idx="73">
                  <c:v>27</c:v>
                </c:pt>
                <c:pt idx="74">
                  <c:v>27</c:v>
                </c:pt>
                <c:pt idx="75">
                  <c:v>27</c:v>
                </c:pt>
                <c:pt idx="76">
                  <c:v>30</c:v>
                </c:pt>
                <c:pt idx="77">
                  <c:v>37</c:v>
                </c:pt>
                <c:pt idx="78">
                  <c:v>30</c:v>
                </c:pt>
                <c:pt idx="79">
                  <c:v>13</c:v>
                </c:pt>
                <c:pt idx="80">
                  <c:v>49</c:v>
                </c:pt>
                <c:pt idx="81">
                  <c:v>316</c:v>
                </c:pt>
                <c:pt idx="82">
                  <c:v>16</c:v>
                </c:pt>
                <c:pt idx="83">
                  <c:v>30</c:v>
                </c:pt>
                <c:pt idx="84">
                  <c:v>23</c:v>
                </c:pt>
                <c:pt idx="85">
                  <c:v>27</c:v>
                </c:pt>
                <c:pt idx="86">
                  <c:v>27</c:v>
                </c:pt>
                <c:pt idx="87">
                  <c:v>27</c:v>
                </c:pt>
                <c:pt idx="88">
                  <c:v>26</c:v>
                </c:pt>
                <c:pt idx="89">
                  <c:v>25</c:v>
                </c:pt>
                <c:pt idx="90">
                  <c:v>27</c:v>
                </c:pt>
                <c:pt idx="91">
                  <c:v>27</c:v>
                </c:pt>
                <c:pt idx="92">
                  <c:v>23</c:v>
                </c:pt>
                <c:pt idx="93">
                  <c:v>33</c:v>
                </c:pt>
                <c:pt idx="94">
                  <c:v>27</c:v>
                </c:pt>
                <c:pt idx="95">
                  <c:v>23</c:v>
                </c:pt>
                <c:pt idx="96">
                  <c:v>27</c:v>
                </c:pt>
                <c:pt idx="97">
                  <c:v>33</c:v>
                </c:pt>
                <c:pt idx="98">
                  <c:v>27</c:v>
                </c:pt>
                <c:pt idx="99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3E-4EEE-A8B3-18DF56A69EB5}"/>
            </c:ext>
          </c:extLst>
        </c:ser>
        <c:ser>
          <c:idx val="1"/>
          <c:order val="1"/>
          <c:tx>
            <c:v>R2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seria_27_05!$CD$8:$CD$107</c:f>
              <c:numCache>
                <c:formatCode>General</c:formatCode>
                <c:ptCount val="100"/>
                <c:pt idx="0">
                  <c:v>121</c:v>
                </c:pt>
                <c:pt idx="1">
                  <c:v>189</c:v>
                </c:pt>
                <c:pt idx="2">
                  <c:v>179</c:v>
                </c:pt>
                <c:pt idx="3">
                  <c:v>176</c:v>
                </c:pt>
                <c:pt idx="4">
                  <c:v>179</c:v>
                </c:pt>
                <c:pt idx="5">
                  <c:v>175</c:v>
                </c:pt>
                <c:pt idx="6">
                  <c:v>179</c:v>
                </c:pt>
                <c:pt idx="7">
                  <c:v>13</c:v>
                </c:pt>
                <c:pt idx="8">
                  <c:v>15</c:v>
                </c:pt>
                <c:pt idx="9">
                  <c:v>0</c:v>
                </c:pt>
                <c:pt idx="10">
                  <c:v>16</c:v>
                </c:pt>
                <c:pt idx="11">
                  <c:v>9</c:v>
                </c:pt>
                <c:pt idx="12">
                  <c:v>11</c:v>
                </c:pt>
                <c:pt idx="13">
                  <c:v>49</c:v>
                </c:pt>
                <c:pt idx="14">
                  <c:v>49</c:v>
                </c:pt>
                <c:pt idx="15">
                  <c:v>49</c:v>
                </c:pt>
                <c:pt idx="16">
                  <c:v>9</c:v>
                </c:pt>
                <c:pt idx="17">
                  <c:v>49</c:v>
                </c:pt>
                <c:pt idx="18">
                  <c:v>40</c:v>
                </c:pt>
                <c:pt idx="19">
                  <c:v>30</c:v>
                </c:pt>
                <c:pt idx="20">
                  <c:v>47</c:v>
                </c:pt>
                <c:pt idx="21">
                  <c:v>358</c:v>
                </c:pt>
                <c:pt idx="22">
                  <c:v>53</c:v>
                </c:pt>
                <c:pt idx="23">
                  <c:v>58</c:v>
                </c:pt>
                <c:pt idx="24">
                  <c:v>58</c:v>
                </c:pt>
                <c:pt idx="25">
                  <c:v>49</c:v>
                </c:pt>
                <c:pt idx="26">
                  <c:v>66</c:v>
                </c:pt>
                <c:pt idx="27">
                  <c:v>58</c:v>
                </c:pt>
                <c:pt idx="28">
                  <c:v>16</c:v>
                </c:pt>
                <c:pt idx="29">
                  <c:v>14</c:v>
                </c:pt>
                <c:pt idx="30">
                  <c:v>49</c:v>
                </c:pt>
                <c:pt idx="31">
                  <c:v>23</c:v>
                </c:pt>
                <c:pt idx="32">
                  <c:v>49</c:v>
                </c:pt>
                <c:pt idx="33">
                  <c:v>54</c:v>
                </c:pt>
                <c:pt idx="34">
                  <c:v>49</c:v>
                </c:pt>
                <c:pt idx="35">
                  <c:v>19</c:v>
                </c:pt>
                <c:pt idx="36">
                  <c:v>19</c:v>
                </c:pt>
                <c:pt idx="37">
                  <c:v>27</c:v>
                </c:pt>
                <c:pt idx="38">
                  <c:v>19</c:v>
                </c:pt>
                <c:pt idx="39">
                  <c:v>23</c:v>
                </c:pt>
                <c:pt idx="40">
                  <c:v>12</c:v>
                </c:pt>
                <c:pt idx="41">
                  <c:v>61</c:v>
                </c:pt>
                <c:pt idx="42">
                  <c:v>14</c:v>
                </c:pt>
                <c:pt idx="43">
                  <c:v>58</c:v>
                </c:pt>
                <c:pt idx="44">
                  <c:v>8</c:v>
                </c:pt>
                <c:pt idx="45">
                  <c:v>23</c:v>
                </c:pt>
                <c:pt idx="46">
                  <c:v>53</c:v>
                </c:pt>
                <c:pt idx="47">
                  <c:v>49</c:v>
                </c:pt>
                <c:pt idx="48">
                  <c:v>49</c:v>
                </c:pt>
                <c:pt idx="49">
                  <c:v>27</c:v>
                </c:pt>
                <c:pt idx="50">
                  <c:v>27</c:v>
                </c:pt>
                <c:pt idx="51">
                  <c:v>49</c:v>
                </c:pt>
                <c:pt idx="52">
                  <c:v>49</c:v>
                </c:pt>
                <c:pt idx="53">
                  <c:v>49</c:v>
                </c:pt>
                <c:pt idx="54">
                  <c:v>49</c:v>
                </c:pt>
                <c:pt idx="55">
                  <c:v>19</c:v>
                </c:pt>
                <c:pt idx="56">
                  <c:v>49</c:v>
                </c:pt>
                <c:pt idx="57">
                  <c:v>49</c:v>
                </c:pt>
                <c:pt idx="58">
                  <c:v>27</c:v>
                </c:pt>
                <c:pt idx="59">
                  <c:v>49</c:v>
                </c:pt>
                <c:pt idx="60">
                  <c:v>46</c:v>
                </c:pt>
                <c:pt idx="61">
                  <c:v>61</c:v>
                </c:pt>
                <c:pt idx="62">
                  <c:v>53</c:v>
                </c:pt>
                <c:pt idx="63">
                  <c:v>61</c:v>
                </c:pt>
                <c:pt idx="64">
                  <c:v>53</c:v>
                </c:pt>
                <c:pt idx="65">
                  <c:v>49</c:v>
                </c:pt>
                <c:pt idx="66">
                  <c:v>66</c:v>
                </c:pt>
                <c:pt idx="67">
                  <c:v>66</c:v>
                </c:pt>
                <c:pt idx="68">
                  <c:v>49</c:v>
                </c:pt>
                <c:pt idx="69">
                  <c:v>49</c:v>
                </c:pt>
                <c:pt idx="70">
                  <c:v>19</c:v>
                </c:pt>
                <c:pt idx="71">
                  <c:v>49</c:v>
                </c:pt>
                <c:pt idx="72">
                  <c:v>66</c:v>
                </c:pt>
                <c:pt idx="73">
                  <c:v>49</c:v>
                </c:pt>
                <c:pt idx="74">
                  <c:v>53</c:v>
                </c:pt>
                <c:pt idx="75">
                  <c:v>58</c:v>
                </c:pt>
                <c:pt idx="76">
                  <c:v>49</c:v>
                </c:pt>
                <c:pt idx="77">
                  <c:v>49</c:v>
                </c:pt>
                <c:pt idx="78">
                  <c:v>49</c:v>
                </c:pt>
                <c:pt idx="79">
                  <c:v>46</c:v>
                </c:pt>
                <c:pt idx="80">
                  <c:v>53</c:v>
                </c:pt>
                <c:pt idx="81">
                  <c:v>58</c:v>
                </c:pt>
                <c:pt idx="82">
                  <c:v>58</c:v>
                </c:pt>
                <c:pt idx="83">
                  <c:v>58</c:v>
                </c:pt>
                <c:pt idx="84">
                  <c:v>61</c:v>
                </c:pt>
                <c:pt idx="85">
                  <c:v>63</c:v>
                </c:pt>
                <c:pt idx="86">
                  <c:v>58</c:v>
                </c:pt>
                <c:pt idx="87">
                  <c:v>46</c:v>
                </c:pt>
                <c:pt idx="88">
                  <c:v>58</c:v>
                </c:pt>
                <c:pt idx="89">
                  <c:v>49</c:v>
                </c:pt>
                <c:pt idx="90">
                  <c:v>49</c:v>
                </c:pt>
                <c:pt idx="91">
                  <c:v>16</c:v>
                </c:pt>
                <c:pt idx="92">
                  <c:v>47</c:v>
                </c:pt>
                <c:pt idx="93">
                  <c:v>33</c:v>
                </c:pt>
                <c:pt idx="94">
                  <c:v>53</c:v>
                </c:pt>
                <c:pt idx="95">
                  <c:v>49</c:v>
                </c:pt>
                <c:pt idx="96">
                  <c:v>22</c:v>
                </c:pt>
                <c:pt idx="97">
                  <c:v>40</c:v>
                </c:pt>
                <c:pt idx="98">
                  <c:v>58</c:v>
                </c:pt>
                <c:pt idx="99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3E-4EEE-A8B3-18DF56A69EB5}"/>
            </c:ext>
          </c:extLst>
        </c:ser>
        <c:ser>
          <c:idx val="2"/>
          <c:order val="2"/>
          <c:tx>
            <c:v>Szacowany R1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seria_27_05!$BZ$8:$BZ$107</c:f>
              <c:numCache>
                <c:formatCode>General</c:formatCode>
                <c:ptCount val="100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20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  <c:pt idx="60">
                  <c:v>20</c:v>
                </c:pt>
                <c:pt idx="61">
                  <c:v>20</c:v>
                </c:pt>
                <c:pt idx="62">
                  <c:v>20</c:v>
                </c:pt>
                <c:pt idx="63">
                  <c:v>20</c:v>
                </c:pt>
                <c:pt idx="64">
                  <c:v>20</c:v>
                </c:pt>
                <c:pt idx="65">
                  <c:v>20</c:v>
                </c:pt>
                <c:pt idx="66">
                  <c:v>20</c:v>
                </c:pt>
                <c:pt idx="67">
                  <c:v>20</c:v>
                </c:pt>
                <c:pt idx="68">
                  <c:v>20</c:v>
                </c:pt>
                <c:pt idx="69">
                  <c:v>20</c:v>
                </c:pt>
                <c:pt idx="70">
                  <c:v>20</c:v>
                </c:pt>
                <c:pt idx="71">
                  <c:v>20</c:v>
                </c:pt>
                <c:pt idx="72">
                  <c:v>20</c:v>
                </c:pt>
                <c:pt idx="73">
                  <c:v>20</c:v>
                </c:pt>
                <c:pt idx="74">
                  <c:v>20</c:v>
                </c:pt>
                <c:pt idx="75">
                  <c:v>20</c:v>
                </c:pt>
                <c:pt idx="76">
                  <c:v>20</c:v>
                </c:pt>
                <c:pt idx="77">
                  <c:v>20</c:v>
                </c:pt>
                <c:pt idx="78">
                  <c:v>20</c:v>
                </c:pt>
                <c:pt idx="79">
                  <c:v>20</c:v>
                </c:pt>
                <c:pt idx="80">
                  <c:v>20</c:v>
                </c:pt>
                <c:pt idx="81">
                  <c:v>20</c:v>
                </c:pt>
                <c:pt idx="82">
                  <c:v>20</c:v>
                </c:pt>
                <c:pt idx="83">
                  <c:v>20</c:v>
                </c:pt>
                <c:pt idx="84">
                  <c:v>20</c:v>
                </c:pt>
                <c:pt idx="85">
                  <c:v>20</c:v>
                </c:pt>
                <c:pt idx="86">
                  <c:v>20</c:v>
                </c:pt>
                <c:pt idx="87">
                  <c:v>20</c:v>
                </c:pt>
                <c:pt idx="88">
                  <c:v>20</c:v>
                </c:pt>
                <c:pt idx="89">
                  <c:v>20</c:v>
                </c:pt>
                <c:pt idx="90">
                  <c:v>20</c:v>
                </c:pt>
                <c:pt idx="91">
                  <c:v>20</c:v>
                </c:pt>
                <c:pt idx="92">
                  <c:v>20</c:v>
                </c:pt>
                <c:pt idx="93">
                  <c:v>20</c:v>
                </c:pt>
                <c:pt idx="94">
                  <c:v>20</c:v>
                </c:pt>
                <c:pt idx="95">
                  <c:v>20</c:v>
                </c:pt>
                <c:pt idx="96">
                  <c:v>20</c:v>
                </c:pt>
                <c:pt idx="97">
                  <c:v>20</c:v>
                </c:pt>
                <c:pt idx="98">
                  <c:v>20</c:v>
                </c:pt>
                <c:pt idx="99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C3E-4EEE-A8B3-18DF56A69EB5}"/>
            </c:ext>
          </c:extLst>
        </c:ser>
        <c:ser>
          <c:idx val="3"/>
          <c:order val="3"/>
          <c:tx>
            <c:v>Szacowany R2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seria_27_05!$CC$8:$CC$107</c:f>
              <c:numCache>
                <c:formatCode>General</c:formatCode>
                <c:ptCount val="100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  <c:pt idx="6">
                  <c:v>45</c:v>
                </c:pt>
                <c:pt idx="7">
                  <c:v>45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45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45</c:v>
                </c:pt>
                <c:pt idx="17">
                  <c:v>45</c:v>
                </c:pt>
                <c:pt idx="18">
                  <c:v>45</c:v>
                </c:pt>
                <c:pt idx="19">
                  <c:v>45</c:v>
                </c:pt>
                <c:pt idx="20">
                  <c:v>45</c:v>
                </c:pt>
                <c:pt idx="21">
                  <c:v>45</c:v>
                </c:pt>
                <c:pt idx="22">
                  <c:v>45</c:v>
                </c:pt>
                <c:pt idx="23">
                  <c:v>45</c:v>
                </c:pt>
                <c:pt idx="24">
                  <c:v>45</c:v>
                </c:pt>
                <c:pt idx="25">
                  <c:v>45</c:v>
                </c:pt>
                <c:pt idx="26">
                  <c:v>45</c:v>
                </c:pt>
                <c:pt idx="27">
                  <c:v>45</c:v>
                </c:pt>
                <c:pt idx="28">
                  <c:v>45</c:v>
                </c:pt>
                <c:pt idx="29">
                  <c:v>45</c:v>
                </c:pt>
                <c:pt idx="30">
                  <c:v>45</c:v>
                </c:pt>
                <c:pt idx="31">
                  <c:v>45</c:v>
                </c:pt>
                <c:pt idx="32">
                  <c:v>45</c:v>
                </c:pt>
                <c:pt idx="33">
                  <c:v>45</c:v>
                </c:pt>
                <c:pt idx="34">
                  <c:v>45</c:v>
                </c:pt>
                <c:pt idx="35">
                  <c:v>45</c:v>
                </c:pt>
                <c:pt idx="36">
                  <c:v>45</c:v>
                </c:pt>
                <c:pt idx="37">
                  <c:v>45</c:v>
                </c:pt>
                <c:pt idx="38">
                  <c:v>45</c:v>
                </c:pt>
                <c:pt idx="39">
                  <c:v>45</c:v>
                </c:pt>
                <c:pt idx="40">
                  <c:v>45</c:v>
                </c:pt>
                <c:pt idx="41">
                  <c:v>45</c:v>
                </c:pt>
                <c:pt idx="42">
                  <c:v>45</c:v>
                </c:pt>
                <c:pt idx="43">
                  <c:v>45</c:v>
                </c:pt>
                <c:pt idx="44">
                  <c:v>45</c:v>
                </c:pt>
                <c:pt idx="45">
                  <c:v>45</c:v>
                </c:pt>
                <c:pt idx="46">
                  <c:v>45</c:v>
                </c:pt>
                <c:pt idx="47">
                  <c:v>45</c:v>
                </c:pt>
                <c:pt idx="48">
                  <c:v>45</c:v>
                </c:pt>
                <c:pt idx="49">
                  <c:v>45</c:v>
                </c:pt>
                <c:pt idx="50">
                  <c:v>45</c:v>
                </c:pt>
                <c:pt idx="51">
                  <c:v>45</c:v>
                </c:pt>
                <c:pt idx="52">
                  <c:v>45</c:v>
                </c:pt>
                <c:pt idx="53">
                  <c:v>45</c:v>
                </c:pt>
                <c:pt idx="54">
                  <c:v>45</c:v>
                </c:pt>
                <c:pt idx="55">
                  <c:v>45</c:v>
                </c:pt>
                <c:pt idx="56">
                  <c:v>45</c:v>
                </c:pt>
                <c:pt idx="57">
                  <c:v>45</c:v>
                </c:pt>
                <c:pt idx="58">
                  <c:v>45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45</c:v>
                </c:pt>
                <c:pt idx="63">
                  <c:v>45</c:v>
                </c:pt>
                <c:pt idx="64">
                  <c:v>45</c:v>
                </c:pt>
                <c:pt idx="65">
                  <c:v>45</c:v>
                </c:pt>
                <c:pt idx="66">
                  <c:v>45</c:v>
                </c:pt>
                <c:pt idx="67">
                  <c:v>45</c:v>
                </c:pt>
                <c:pt idx="68">
                  <c:v>45</c:v>
                </c:pt>
                <c:pt idx="69">
                  <c:v>45</c:v>
                </c:pt>
                <c:pt idx="70">
                  <c:v>45</c:v>
                </c:pt>
                <c:pt idx="71">
                  <c:v>45</c:v>
                </c:pt>
                <c:pt idx="72">
                  <c:v>45</c:v>
                </c:pt>
                <c:pt idx="73">
                  <c:v>45</c:v>
                </c:pt>
                <c:pt idx="74">
                  <c:v>45</c:v>
                </c:pt>
                <c:pt idx="75">
                  <c:v>45</c:v>
                </c:pt>
                <c:pt idx="76">
                  <c:v>45</c:v>
                </c:pt>
                <c:pt idx="77">
                  <c:v>45</c:v>
                </c:pt>
                <c:pt idx="78">
                  <c:v>45</c:v>
                </c:pt>
                <c:pt idx="79">
                  <c:v>45</c:v>
                </c:pt>
                <c:pt idx="80">
                  <c:v>45</c:v>
                </c:pt>
                <c:pt idx="81">
                  <c:v>45</c:v>
                </c:pt>
                <c:pt idx="82">
                  <c:v>45</c:v>
                </c:pt>
                <c:pt idx="83">
                  <c:v>45</c:v>
                </c:pt>
                <c:pt idx="84">
                  <c:v>45</c:v>
                </c:pt>
                <c:pt idx="85">
                  <c:v>45</c:v>
                </c:pt>
                <c:pt idx="86">
                  <c:v>45</c:v>
                </c:pt>
                <c:pt idx="87">
                  <c:v>45</c:v>
                </c:pt>
                <c:pt idx="88">
                  <c:v>45</c:v>
                </c:pt>
                <c:pt idx="89">
                  <c:v>45</c:v>
                </c:pt>
                <c:pt idx="90">
                  <c:v>45</c:v>
                </c:pt>
                <c:pt idx="91">
                  <c:v>45</c:v>
                </c:pt>
                <c:pt idx="92">
                  <c:v>45</c:v>
                </c:pt>
                <c:pt idx="93">
                  <c:v>45</c:v>
                </c:pt>
                <c:pt idx="94">
                  <c:v>45</c:v>
                </c:pt>
                <c:pt idx="95">
                  <c:v>45</c:v>
                </c:pt>
                <c:pt idx="96">
                  <c:v>45</c:v>
                </c:pt>
                <c:pt idx="97">
                  <c:v>45</c:v>
                </c:pt>
                <c:pt idx="98">
                  <c:v>45</c:v>
                </c:pt>
                <c:pt idx="99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C3E-4EEE-A8B3-18DF56A69E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4748495"/>
        <c:axId val="1574724495"/>
      </c:lineChart>
      <c:catAx>
        <c:axId val="15747484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74724495"/>
        <c:crosses val="autoZero"/>
        <c:auto val="1"/>
        <c:lblAlgn val="ctr"/>
        <c:lblOffset val="100"/>
        <c:noMultiLvlLbl val="0"/>
      </c:catAx>
      <c:valAx>
        <c:axId val="1574724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74748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Kąt</a:t>
            </a:r>
            <a:r>
              <a:rPr lang="pl-PL"/>
              <a:t> wertykalny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seria_27_05!$CB$8:$CB$107</c:f>
              <c:numCache>
                <c:formatCode>General</c:formatCode>
                <c:ptCount val="100"/>
                <c:pt idx="0">
                  <c:v>14</c:v>
                </c:pt>
                <c:pt idx="1">
                  <c:v>0</c:v>
                </c:pt>
                <c:pt idx="2">
                  <c:v>14</c:v>
                </c:pt>
                <c:pt idx="3">
                  <c:v>0</c:v>
                </c:pt>
                <c:pt idx="4">
                  <c:v>14</c:v>
                </c:pt>
                <c:pt idx="5">
                  <c:v>0</c:v>
                </c:pt>
                <c:pt idx="6">
                  <c:v>14</c:v>
                </c:pt>
                <c:pt idx="7">
                  <c:v>25</c:v>
                </c:pt>
                <c:pt idx="8">
                  <c:v>32</c:v>
                </c:pt>
                <c:pt idx="9">
                  <c:v>20</c:v>
                </c:pt>
                <c:pt idx="10">
                  <c:v>0</c:v>
                </c:pt>
                <c:pt idx="11">
                  <c:v>0</c:v>
                </c:pt>
                <c:pt idx="12">
                  <c:v>25</c:v>
                </c:pt>
                <c:pt idx="13">
                  <c:v>20</c:v>
                </c:pt>
                <c:pt idx="14">
                  <c:v>25</c:v>
                </c:pt>
                <c:pt idx="15">
                  <c:v>29</c:v>
                </c:pt>
                <c:pt idx="16">
                  <c:v>0</c:v>
                </c:pt>
                <c:pt idx="17">
                  <c:v>20</c:v>
                </c:pt>
                <c:pt idx="18">
                  <c:v>14</c:v>
                </c:pt>
                <c:pt idx="19">
                  <c:v>0</c:v>
                </c:pt>
                <c:pt idx="20">
                  <c:v>14</c:v>
                </c:pt>
                <c:pt idx="21">
                  <c:v>25</c:v>
                </c:pt>
                <c:pt idx="22">
                  <c:v>14</c:v>
                </c:pt>
                <c:pt idx="23">
                  <c:v>14</c:v>
                </c:pt>
                <c:pt idx="24">
                  <c:v>20</c:v>
                </c:pt>
                <c:pt idx="25">
                  <c:v>14</c:v>
                </c:pt>
                <c:pt idx="26">
                  <c:v>0</c:v>
                </c:pt>
                <c:pt idx="27">
                  <c:v>20</c:v>
                </c:pt>
                <c:pt idx="28">
                  <c:v>14</c:v>
                </c:pt>
                <c:pt idx="29">
                  <c:v>0</c:v>
                </c:pt>
                <c:pt idx="30">
                  <c:v>20</c:v>
                </c:pt>
                <c:pt idx="31">
                  <c:v>32</c:v>
                </c:pt>
                <c:pt idx="32">
                  <c:v>32</c:v>
                </c:pt>
                <c:pt idx="33">
                  <c:v>25</c:v>
                </c:pt>
                <c:pt idx="34">
                  <c:v>25</c:v>
                </c:pt>
                <c:pt idx="35">
                  <c:v>20</c:v>
                </c:pt>
                <c:pt idx="36">
                  <c:v>14</c:v>
                </c:pt>
                <c:pt idx="37">
                  <c:v>25</c:v>
                </c:pt>
                <c:pt idx="38">
                  <c:v>0</c:v>
                </c:pt>
                <c:pt idx="39">
                  <c:v>20</c:v>
                </c:pt>
                <c:pt idx="40">
                  <c:v>25</c:v>
                </c:pt>
                <c:pt idx="41">
                  <c:v>14</c:v>
                </c:pt>
                <c:pt idx="42">
                  <c:v>20</c:v>
                </c:pt>
                <c:pt idx="43">
                  <c:v>0</c:v>
                </c:pt>
                <c:pt idx="44">
                  <c:v>25</c:v>
                </c:pt>
                <c:pt idx="45">
                  <c:v>14</c:v>
                </c:pt>
                <c:pt idx="46">
                  <c:v>14</c:v>
                </c:pt>
                <c:pt idx="47">
                  <c:v>14</c:v>
                </c:pt>
                <c:pt idx="48">
                  <c:v>0</c:v>
                </c:pt>
                <c:pt idx="49">
                  <c:v>14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20</c:v>
                </c:pt>
                <c:pt idx="56">
                  <c:v>20</c:v>
                </c:pt>
                <c:pt idx="57">
                  <c:v>14</c:v>
                </c:pt>
                <c:pt idx="58">
                  <c:v>14</c:v>
                </c:pt>
                <c:pt idx="59">
                  <c:v>14</c:v>
                </c:pt>
                <c:pt idx="60">
                  <c:v>0</c:v>
                </c:pt>
                <c:pt idx="61">
                  <c:v>25</c:v>
                </c:pt>
                <c:pt idx="62">
                  <c:v>14</c:v>
                </c:pt>
                <c:pt idx="63">
                  <c:v>14</c:v>
                </c:pt>
                <c:pt idx="64">
                  <c:v>62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14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25</c:v>
                </c:pt>
                <c:pt idx="74">
                  <c:v>0</c:v>
                </c:pt>
                <c:pt idx="75">
                  <c:v>0</c:v>
                </c:pt>
                <c:pt idx="76">
                  <c:v>14</c:v>
                </c:pt>
                <c:pt idx="77">
                  <c:v>39</c:v>
                </c:pt>
                <c:pt idx="78">
                  <c:v>29</c:v>
                </c:pt>
                <c:pt idx="79">
                  <c:v>14</c:v>
                </c:pt>
                <c:pt idx="80">
                  <c:v>58</c:v>
                </c:pt>
                <c:pt idx="81">
                  <c:v>0</c:v>
                </c:pt>
                <c:pt idx="82">
                  <c:v>14</c:v>
                </c:pt>
                <c:pt idx="83">
                  <c:v>29</c:v>
                </c:pt>
                <c:pt idx="84">
                  <c:v>14</c:v>
                </c:pt>
                <c:pt idx="85">
                  <c:v>25</c:v>
                </c:pt>
                <c:pt idx="86">
                  <c:v>14</c:v>
                </c:pt>
                <c:pt idx="87">
                  <c:v>0</c:v>
                </c:pt>
                <c:pt idx="88">
                  <c:v>25</c:v>
                </c:pt>
                <c:pt idx="89">
                  <c:v>20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39</c:v>
                </c:pt>
                <c:pt idx="94">
                  <c:v>25</c:v>
                </c:pt>
                <c:pt idx="95">
                  <c:v>36</c:v>
                </c:pt>
                <c:pt idx="96">
                  <c:v>0</c:v>
                </c:pt>
                <c:pt idx="97">
                  <c:v>14</c:v>
                </c:pt>
                <c:pt idx="98">
                  <c:v>14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86-4609-AC3A-328C65D4ED18}"/>
            </c:ext>
          </c:extLst>
        </c:ser>
        <c:ser>
          <c:idx val="1"/>
          <c:order val="1"/>
          <c:tx>
            <c:v>R2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seria_27_05!$CE$8:$CE$107</c:f>
              <c:numCache>
                <c:formatCode>General</c:formatCode>
                <c:ptCount val="100"/>
                <c:pt idx="0">
                  <c:v>39</c:v>
                </c:pt>
                <c:pt idx="1">
                  <c:v>32</c:v>
                </c:pt>
                <c:pt idx="2">
                  <c:v>41</c:v>
                </c:pt>
                <c:pt idx="3">
                  <c:v>39</c:v>
                </c:pt>
                <c:pt idx="4">
                  <c:v>36</c:v>
                </c:pt>
                <c:pt idx="5">
                  <c:v>36</c:v>
                </c:pt>
                <c:pt idx="6">
                  <c:v>39</c:v>
                </c:pt>
                <c:pt idx="7">
                  <c:v>20</c:v>
                </c:pt>
                <c:pt idx="8">
                  <c:v>25</c:v>
                </c:pt>
                <c:pt idx="9">
                  <c:v>14</c:v>
                </c:pt>
                <c:pt idx="10">
                  <c:v>25</c:v>
                </c:pt>
                <c:pt idx="11">
                  <c:v>20</c:v>
                </c:pt>
                <c:pt idx="12">
                  <c:v>20</c:v>
                </c:pt>
                <c:pt idx="13">
                  <c:v>25</c:v>
                </c:pt>
                <c:pt idx="14">
                  <c:v>36</c:v>
                </c:pt>
                <c:pt idx="15">
                  <c:v>32</c:v>
                </c:pt>
                <c:pt idx="16">
                  <c:v>14</c:v>
                </c:pt>
                <c:pt idx="17">
                  <c:v>32</c:v>
                </c:pt>
                <c:pt idx="18">
                  <c:v>32</c:v>
                </c:pt>
                <c:pt idx="19">
                  <c:v>25</c:v>
                </c:pt>
                <c:pt idx="20">
                  <c:v>14</c:v>
                </c:pt>
                <c:pt idx="21">
                  <c:v>0</c:v>
                </c:pt>
                <c:pt idx="22">
                  <c:v>29</c:v>
                </c:pt>
                <c:pt idx="23">
                  <c:v>20</c:v>
                </c:pt>
                <c:pt idx="24">
                  <c:v>14</c:v>
                </c:pt>
                <c:pt idx="25">
                  <c:v>29</c:v>
                </c:pt>
                <c:pt idx="26">
                  <c:v>20</c:v>
                </c:pt>
                <c:pt idx="27">
                  <c:v>29</c:v>
                </c:pt>
                <c:pt idx="28">
                  <c:v>20</c:v>
                </c:pt>
                <c:pt idx="29">
                  <c:v>0</c:v>
                </c:pt>
                <c:pt idx="30">
                  <c:v>29</c:v>
                </c:pt>
                <c:pt idx="31">
                  <c:v>20</c:v>
                </c:pt>
                <c:pt idx="32">
                  <c:v>32</c:v>
                </c:pt>
                <c:pt idx="33">
                  <c:v>29</c:v>
                </c:pt>
                <c:pt idx="34">
                  <c:v>29</c:v>
                </c:pt>
                <c:pt idx="35">
                  <c:v>20</c:v>
                </c:pt>
                <c:pt idx="36">
                  <c:v>25</c:v>
                </c:pt>
                <c:pt idx="37">
                  <c:v>25</c:v>
                </c:pt>
                <c:pt idx="38">
                  <c:v>25</c:v>
                </c:pt>
                <c:pt idx="39">
                  <c:v>25</c:v>
                </c:pt>
                <c:pt idx="40">
                  <c:v>20</c:v>
                </c:pt>
                <c:pt idx="41">
                  <c:v>36</c:v>
                </c:pt>
                <c:pt idx="42">
                  <c:v>20</c:v>
                </c:pt>
                <c:pt idx="43">
                  <c:v>36</c:v>
                </c:pt>
                <c:pt idx="44">
                  <c:v>14</c:v>
                </c:pt>
                <c:pt idx="45">
                  <c:v>25</c:v>
                </c:pt>
                <c:pt idx="46">
                  <c:v>29</c:v>
                </c:pt>
                <c:pt idx="47">
                  <c:v>25</c:v>
                </c:pt>
                <c:pt idx="48">
                  <c:v>25</c:v>
                </c:pt>
                <c:pt idx="49">
                  <c:v>20</c:v>
                </c:pt>
                <c:pt idx="50">
                  <c:v>29</c:v>
                </c:pt>
                <c:pt idx="51">
                  <c:v>29</c:v>
                </c:pt>
                <c:pt idx="52">
                  <c:v>29</c:v>
                </c:pt>
                <c:pt idx="53">
                  <c:v>29</c:v>
                </c:pt>
                <c:pt idx="54">
                  <c:v>29</c:v>
                </c:pt>
                <c:pt idx="55">
                  <c:v>0</c:v>
                </c:pt>
                <c:pt idx="56">
                  <c:v>25</c:v>
                </c:pt>
                <c:pt idx="57">
                  <c:v>29</c:v>
                </c:pt>
                <c:pt idx="58">
                  <c:v>25</c:v>
                </c:pt>
                <c:pt idx="59">
                  <c:v>20</c:v>
                </c:pt>
                <c:pt idx="60">
                  <c:v>29</c:v>
                </c:pt>
                <c:pt idx="61">
                  <c:v>20</c:v>
                </c:pt>
                <c:pt idx="62">
                  <c:v>29</c:v>
                </c:pt>
                <c:pt idx="63">
                  <c:v>20</c:v>
                </c:pt>
                <c:pt idx="64">
                  <c:v>20</c:v>
                </c:pt>
                <c:pt idx="65">
                  <c:v>25</c:v>
                </c:pt>
                <c:pt idx="66">
                  <c:v>20</c:v>
                </c:pt>
                <c:pt idx="67">
                  <c:v>20</c:v>
                </c:pt>
                <c:pt idx="68">
                  <c:v>20</c:v>
                </c:pt>
                <c:pt idx="69">
                  <c:v>25</c:v>
                </c:pt>
                <c:pt idx="70">
                  <c:v>20</c:v>
                </c:pt>
                <c:pt idx="71">
                  <c:v>29</c:v>
                </c:pt>
                <c:pt idx="72">
                  <c:v>20</c:v>
                </c:pt>
                <c:pt idx="73">
                  <c:v>25</c:v>
                </c:pt>
                <c:pt idx="74">
                  <c:v>0</c:v>
                </c:pt>
                <c:pt idx="75">
                  <c:v>0</c:v>
                </c:pt>
                <c:pt idx="76">
                  <c:v>29</c:v>
                </c:pt>
                <c:pt idx="77">
                  <c:v>29</c:v>
                </c:pt>
                <c:pt idx="78">
                  <c:v>25</c:v>
                </c:pt>
                <c:pt idx="79">
                  <c:v>32</c:v>
                </c:pt>
                <c:pt idx="80">
                  <c:v>29</c:v>
                </c:pt>
                <c:pt idx="81">
                  <c:v>29</c:v>
                </c:pt>
                <c:pt idx="82">
                  <c:v>29</c:v>
                </c:pt>
                <c:pt idx="83">
                  <c:v>32</c:v>
                </c:pt>
                <c:pt idx="84">
                  <c:v>14</c:v>
                </c:pt>
                <c:pt idx="85">
                  <c:v>29</c:v>
                </c:pt>
                <c:pt idx="86">
                  <c:v>32</c:v>
                </c:pt>
                <c:pt idx="87">
                  <c:v>32</c:v>
                </c:pt>
                <c:pt idx="88">
                  <c:v>29</c:v>
                </c:pt>
                <c:pt idx="89">
                  <c:v>29</c:v>
                </c:pt>
                <c:pt idx="90">
                  <c:v>29</c:v>
                </c:pt>
                <c:pt idx="91">
                  <c:v>0</c:v>
                </c:pt>
                <c:pt idx="92">
                  <c:v>0</c:v>
                </c:pt>
                <c:pt idx="93">
                  <c:v>20</c:v>
                </c:pt>
                <c:pt idx="94">
                  <c:v>36</c:v>
                </c:pt>
                <c:pt idx="95">
                  <c:v>36</c:v>
                </c:pt>
                <c:pt idx="96">
                  <c:v>20</c:v>
                </c:pt>
                <c:pt idx="97">
                  <c:v>29</c:v>
                </c:pt>
                <c:pt idx="98">
                  <c:v>32</c:v>
                </c:pt>
                <c:pt idx="99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86-4609-AC3A-328C65D4ED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9456831"/>
        <c:axId val="2119457791"/>
      </c:lineChart>
      <c:catAx>
        <c:axId val="21194568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19457791"/>
        <c:crosses val="autoZero"/>
        <c:auto val="1"/>
        <c:lblAlgn val="ctr"/>
        <c:lblOffset val="100"/>
        <c:noMultiLvlLbl val="0"/>
      </c:catAx>
      <c:valAx>
        <c:axId val="2119457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19456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Kąt horyzontalny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seria_27_05!$CP$8:$CP$107</c:f>
              <c:numCache>
                <c:formatCode>General</c:formatCode>
                <c:ptCount val="100"/>
                <c:pt idx="0">
                  <c:v>257</c:v>
                </c:pt>
                <c:pt idx="1">
                  <c:v>262</c:v>
                </c:pt>
                <c:pt idx="2">
                  <c:v>287</c:v>
                </c:pt>
                <c:pt idx="3">
                  <c:v>260</c:v>
                </c:pt>
                <c:pt idx="4">
                  <c:v>257</c:v>
                </c:pt>
                <c:pt idx="5">
                  <c:v>257</c:v>
                </c:pt>
                <c:pt idx="6">
                  <c:v>257</c:v>
                </c:pt>
                <c:pt idx="7">
                  <c:v>331</c:v>
                </c:pt>
                <c:pt idx="8">
                  <c:v>328</c:v>
                </c:pt>
                <c:pt idx="9">
                  <c:v>328</c:v>
                </c:pt>
                <c:pt idx="10">
                  <c:v>326</c:v>
                </c:pt>
                <c:pt idx="11">
                  <c:v>326</c:v>
                </c:pt>
                <c:pt idx="12">
                  <c:v>328</c:v>
                </c:pt>
                <c:pt idx="13">
                  <c:v>328</c:v>
                </c:pt>
                <c:pt idx="14">
                  <c:v>318</c:v>
                </c:pt>
                <c:pt idx="15">
                  <c:v>316</c:v>
                </c:pt>
                <c:pt idx="16">
                  <c:v>323</c:v>
                </c:pt>
                <c:pt idx="17">
                  <c:v>316</c:v>
                </c:pt>
                <c:pt idx="18">
                  <c:v>326</c:v>
                </c:pt>
                <c:pt idx="19">
                  <c:v>323</c:v>
                </c:pt>
                <c:pt idx="20">
                  <c:v>318</c:v>
                </c:pt>
                <c:pt idx="21">
                  <c:v>314</c:v>
                </c:pt>
                <c:pt idx="22">
                  <c:v>310</c:v>
                </c:pt>
                <c:pt idx="23">
                  <c:v>311</c:v>
                </c:pt>
                <c:pt idx="24">
                  <c:v>323</c:v>
                </c:pt>
                <c:pt idx="25">
                  <c:v>331</c:v>
                </c:pt>
                <c:pt idx="26">
                  <c:v>328</c:v>
                </c:pt>
                <c:pt idx="27">
                  <c:v>328</c:v>
                </c:pt>
                <c:pt idx="28">
                  <c:v>332</c:v>
                </c:pt>
                <c:pt idx="29">
                  <c:v>179</c:v>
                </c:pt>
                <c:pt idx="30">
                  <c:v>179</c:v>
                </c:pt>
                <c:pt idx="31">
                  <c:v>139</c:v>
                </c:pt>
                <c:pt idx="32">
                  <c:v>179</c:v>
                </c:pt>
                <c:pt idx="33">
                  <c:v>179</c:v>
                </c:pt>
                <c:pt idx="34">
                  <c:v>179</c:v>
                </c:pt>
                <c:pt idx="35">
                  <c:v>176</c:v>
                </c:pt>
                <c:pt idx="36">
                  <c:v>327</c:v>
                </c:pt>
                <c:pt idx="37">
                  <c:v>324</c:v>
                </c:pt>
                <c:pt idx="38">
                  <c:v>326</c:v>
                </c:pt>
                <c:pt idx="39">
                  <c:v>292</c:v>
                </c:pt>
                <c:pt idx="40">
                  <c:v>175</c:v>
                </c:pt>
                <c:pt idx="41">
                  <c:v>315</c:v>
                </c:pt>
                <c:pt idx="42">
                  <c:v>323</c:v>
                </c:pt>
                <c:pt idx="43">
                  <c:v>326</c:v>
                </c:pt>
                <c:pt idx="44">
                  <c:v>323</c:v>
                </c:pt>
                <c:pt idx="45">
                  <c:v>291</c:v>
                </c:pt>
                <c:pt idx="46">
                  <c:v>329</c:v>
                </c:pt>
                <c:pt idx="47">
                  <c:v>310</c:v>
                </c:pt>
                <c:pt idx="48">
                  <c:v>320</c:v>
                </c:pt>
                <c:pt idx="49">
                  <c:v>318</c:v>
                </c:pt>
                <c:pt idx="50">
                  <c:v>314</c:v>
                </c:pt>
                <c:pt idx="51">
                  <c:v>314</c:v>
                </c:pt>
                <c:pt idx="52">
                  <c:v>314</c:v>
                </c:pt>
                <c:pt idx="53">
                  <c:v>314</c:v>
                </c:pt>
                <c:pt idx="54">
                  <c:v>314</c:v>
                </c:pt>
                <c:pt idx="55">
                  <c:v>314</c:v>
                </c:pt>
                <c:pt idx="56">
                  <c:v>311</c:v>
                </c:pt>
                <c:pt idx="57">
                  <c:v>315</c:v>
                </c:pt>
                <c:pt idx="58">
                  <c:v>317</c:v>
                </c:pt>
                <c:pt idx="59">
                  <c:v>323</c:v>
                </c:pt>
                <c:pt idx="60">
                  <c:v>323</c:v>
                </c:pt>
                <c:pt idx="61">
                  <c:v>323</c:v>
                </c:pt>
                <c:pt idx="62">
                  <c:v>324</c:v>
                </c:pt>
                <c:pt idx="63">
                  <c:v>324</c:v>
                </c:pt>
                <c:pt idx="64">
                  <c:v>326</c:v>
                </c:pt>
                <c:pt idx="65">
                  <c:v>326</c:v>
                </c:pt>
                <c:pt idx="66">
                  <c:v>324</c:v>
                </c:pt>
                <c:pt idx="67">
                  <c:v>336</c:v>
                </c:pt>
                <c:pt idx="68">
                  <c:v>328</c:v>
                </c:pt>
                <c:pt idx="69">
                  <c:v>336</c:v>
                </c:pt>
                <c:pt idx="70">
                  <c:v>337</c:v>
                </c:pt>
                <c:pt idx="71">
                  <c:v>130</c:v>
                </c:pt>
                <c:pt idx="72">
                  <c:v>323</c:v>
                </c:pt>
                <c:pt idx="73">
                  <c:v>308</c:v>
                </c:pt>
                <c:pt idx="74">
                  <c:v>308</c:v>
                </c:pt>
                <c:pt idx="75">
                  <c:v>313</c:v>
                </c:pt>
                <c:pt idx="76">
                  <c:v>307</c:v>
                </c:pt>
                <c:pt idx="77">
                  <c:v>310</c:v>
                </c:pt>
                <c:pt idx="78">
                  <c:v>313</c:v>
                </c:pt>
                <c:pt idx="79">
                  <c:v>301</c:v>
                </c:pt>
                <c:pt idx="80">
                  <c:v>308</c:v>
                </c:pt>
                <c:pt idx="81">
                  <c:v>301</c:v>
                </c:pt>
                <c:pt idx="82">
                  <c:v>297</c:v>
                </c:pt>
                <c:pt idx="83">
                  <c:v>296</c:v>
                </c:pt>
                <c:pt idx="84">
                  <c:v>299</c:v>
                </c:pt>
                <c:pt idx="85">
                  <c:v>307</c:v>
                </c:pt>
                <c:pt idx="86">
                  <c:v>314</c:v>
                </c:pt>
                <c:pt idx="87">
                  <c:v>300</c:v>
                </c:pt>
                <c:pt idx="88">
                  <c:v>305</c:v>
                </c:pt>
                <c:pt idx="89">
                  <c:v>304</c:v>
                </c:pt>
                <c:pt idx="90">
                  <c:v>302</c:v>
                </c:pt>
                <c:pt idx="91">
                  <c:v>300</c:v>
                </c:pt>
                <c:pt idx="92">
                  <c:v>303</c:v>
                </c:pt>
                <c:pt idx="93">
                  <c:v>302</c:v>
                </c:pt>
                <c:pt idx="94">
                  <c:v>299</c:v>
                </c:pt>
                <c:pt idx="95">
                  <c:v>301</c:v>
                </c:pt>
                <c:pt idx="96">
                  <c:v>311</c:v>
                </c:pt>
                <c:pt idx="97">
                  <c:v>311</c:v>
                </c:pt>
                <c:pt idx="98">
                  <c:v>318</c:v>
                </c:pt>
                <c:pt idx="99">
                  <c:v>310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B7-4BD0-8889-9978A8FE4ECE}"/>
            </c:ext>
          </c:extLst>
        </c:ser>
        <c:ser>
          <c:idx val="1"/>
          <c:order val="1"/>
          <c:tx>
            <c:v>R2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seria_27_05!$CS$8:$CS$107</c:f>
              <c:numCache>
                <c:formatCode>General</c:formatCode>
                <c:ptCount val="100"/>
                <c:pt idx="0">
                  <c:v>71</c:v>
                </c:pt>
                <c:pt idx="1">
                  <c:v>116</c:v>
                </c:pt>
                <c:pt idx="2">
                  <c:v>102</c:v>
                </c:pt>
                <c:pt idx="3">
                  <c:v>74</c:v>
                </c:pt>
                <c:pt idx="4">
                  <c:v>74</c:v>
                </c:pt>
                <c:pt idx="5">
                  <c:v>74</c:v>
                </c:pt>
                <c:pt idx="6">
                  <c:v>69</c:v>
                </c:pt>
                <c:pt idx="7">
                  <c:v>158</c:v>
                </c:pt>
                <c:pt idx="8">
                  <c:v>166</c:v>
                </c:pt>
                <c:pt idx="9">
                  <c:v>162</c:v>
                </c:pt>
                <c:pt idx="10">
                  <c:v>166</c:v>
                </c:pt>
                <c:pt idx="11">
                  <c:v>154</c:v>
                </c:pt>
                <c:pt idx="12">
                  <c:v>161</c:v>
                </c:pt>
                <c:pt idx="13">
                  <c:v>153</c:v>
                </c:pt>
                <c:pt idx="14">
                  <c:v>166</c:v>
                </c:pt>
                <c:pt idx="15">
                  <c:v>166</c:v>
                </c:pt>
                <c:pt idx="16">
                  <c:v>154</c:v>
                </c:pt>
                <c:pt idx="17">
                  <c:v>173</c:v>
                </c:pt>
                <c:pt idx="18">
                  <c:v>166</c:v>
                </c:pt>
                <c:pt idx="19">
                  <c:v>175</c:v>
                </c:pt>
                <c:pt idx="20">
                  <c:v>284</c:v>
                </c:pt>
                <c:pt idx="21">
                  <c:v>154</c:v>
                </c:pt>
                <c:pt idx="22">
                  <c:v>139</c:v>
                </c:pt>
                <c:pt idx="23">
                  <c:v>136</c:v>
                </c:pt>
                <c:pt idx="24">
                  <c:v>131</c:v>
                </c:pt>
                <c:pt idx="25">
                  <c:v>147</c:v>
                </c:pt>
                <c:pt idx="26">
                  <c:v>158</c:v>
                </c:pt>
                <c:pt idx="27">
                  <c:v>165</c:v>
                </c:pt>
                <c:pt idx="28">
                  <c:v>168</c:v>
                </c:pt>
                <c:pt idx="29">
                  <c:v>158</c:v>
                </c:pt>
                <c:pt idx="30">
                  <c:v>149</c:v>
                </c:pt>
                <c:pt idx="31">
                  <c:v>165</c:v>
                </c:pt>
                <c:pt idx="32">
                  <c:v>152</c:v>
                </c:pt>
                <c:pt idx="33">
                  <c:v>60</c:v>
                </c:pt>
                <c:pt idx="34">
                  <c:v>161</c:v>
                </c:pt>
                <c:pt idx="35">
                  <c:v>154</c:v>
                </c:pt>
                <c:pt idx="36">
                  <c:v>158</c:v>
                </c:pt>
                <c:pt idx="37">
                  <c:v>134</c:v>
                </c:pt>
                <c:pt idx="38">
                  <c:v>150</c:v>
                </c:pt>
                <c:pt idx="39">
                  <c:v>158</c:v>
                </c:pt>
                <c:pt idx="40">
                  <c:v>152</c:v>
                </c:pt>
                <c:pt idx="41">
                  <c:v>149</c:v>
                </c:pt>
                <c:pt idx="42">
                  <c:v>158</c:v>
                </c:pt>
                <c:pt idx="43">
                  <c:v>160</c:v>
                </c:pt>
                <c:pt idx="44">
                  <c:v>162</c:v>
                </c:pt>
                <c:pt idx="45">
                  <c:v>161</c:v>
                </c:pt>
                <c:pt idx="46">
                  <c:v>162</c:v>
                </c:pt>
                <c:pt idx="47">
                  <c:v>162</c:v>
                </c:pt>
                <c:pt idx="48">
                  <c:v>158</c:v>
                </c:pt>
                <c:pt idx="49">
                  <c:v>154</c:v>
                </c:pt>
                <c:pt idx="50">
                  <c:v>149</c:v>
                </c:pt>
                <c:pt idx="51">
                  <c:v>8</c:v>
                </c:pt>
                <c:pt idx="52">
                  <c:v>151</c:v>
                </c:pt>
                <c:pt idx="53">
                  <c:v>150</c:v>
                </c:pt>
                <c:pt idx="54">
                  <c:v>153</c:v>
                </c:pt>
                <c:pt idx="55">
                  <c:v>165</c:v>
                </c:pt>
                <c:pt idx="56">
                  <c:v>158</c:v>
                </c:pt>
                <c:pt idx="57">
                  <c:v>165</c:v>
                </c:pt>
                <c:pt idx="58">
                  <c:v>158</c:v>
                </c:pt>
                <c:pt idx="59">
                  <c:v>13</c:v>
                </c:pt>
                <c:pt idx="60">
                  <c:v>170</c:v>
                </c:pt>
                <c:pt idx="61">
                  <c:v>158</c:v>
                </c:pt>
                <c:pt idx="62">
                  <c:v>159</c:v>
                </c:pt>
                <c:pt idx="63">
                  <c:v>158</c:v>
                </c:pt>
                <c:pt idx="64">
                  <c:v>157</c:v>
                </c:pt>
                <c:pt idx="65">
                  <c:v>157</c:v>
                </c:pt>
                <c:pt idx="66">
                  <c:v>150</c:v>
                </c:pt>
                <c:pt idx="67">
                  <c:v>128</c:v>
                </c:pt>
                <c:pt idx="68">
                  <c:v>150</c:v>
                </c:pt>
                <c:pt idx="69">
                  <c:v>175</c:v>
                </c:pt>
                <c:pt idx="70">
                  <c:v>161</c:v>
                </c:pt>
                <c:pt idx="71">
                  <c:v>158</c:v>
                </c:pt>
                <c:pt idx="72">
                  <c:v>162</c:v>
                </c:pt>
                <c:pt idx="73">
                  <c:v>161</c:v>
                </c:pt>
                <c:pt idx="74">
                  <c:v>155</c:v>
                </c:pt>
                <c:pt idx="75">
                  <c:v>158</c:v>
                </c:pt>
                <c:pt idx="76">
                  <c:v>166</c:v>
                </c:pt>
                <c:pt idx="77">
                  <c:v>158</c:v>
                </c:pt>
                <c:pt idx="78">
                  <c:v>165</c:v>
                </c:pt>
                <c:pt idx="79">
                  <c:v>161</c:v>
                </c:pt>
                <c:pt idx="80">
                  <c:v>161</c:v>
                </c:pt>
                <c:pt idx="81">
                  <c:v>158</c:v>
                </c:pt>
                <c:pt idx="82">
                  <c:v>158</c:v>
                </c:pt>
                <c:pt idx="83">
                  <c:v>160</c:v>
                </c:pt>
                <c:pt idx="84">
                  <c:v>155</c:v>
                </c:pt>
                <c:pt idx="85">
                  <c:v>154</c:v>
                </c:pt>
                <c:pt idx="86">
                  <c:v>157</c:v>
                </c:pt>
                <c:pt idx="87">
                  <c:v>260</c:v>
                </c:pt>
                <c:pt idx="88">
                  <c:v>144</c:v>
                </c:pt>
                <c:pt idx="89">
                  <c:v>103</c:v>
                </c:pt>
                <c:pt idx="90">
                  <c:v>140</c:v>
                </c:pt>
                <c:pt idx="91">
                  <c:v>162</c:v>
                </c:pt>
                <c:pt idx="92">
                  <c:v>162</c:v>
                </c:pt>
                <c:pt idx="93">
                  <c:v>162</c:v>
                </c:pt>
                <c:pt idx="94">
                  <c:v>155</c:v>
                </c:pt>
                <c:pt idx="95">
                  <c:v>158</c:v>
                </c:pt>
                <c:pt idx="96">
                  <c:v>158</c:v>
                </c:pt>
                <c:pt idx="97">
                  <c:v>158</c:v>
                </c:pt>
                <c:pt idx="98">
                  <c:v>162</c:v>
                </c:pt>
                <c:pt idx="99">
                  <c:v>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B7-4BD0-8889-9978A8FE4ECE}"/>
            </c:ext>
          </c:extLst>
        </c:ser>
        <c:ser>
          <c:idx val="2"/>
          <c:order val="2"/>
          <c:tx>
            <c:v>Szacowany R1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seria_27_05!$CO$8:$CO$107</c:f>
              <c:numCache>
                <c:formatCode>General</c:formatCode>
                <c:ptCount val="100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  <c:pt idx="8">
                  <c:v>200</c:v>
                </c:pt>
                <c:pt idx="9">
                  <c:v>200</c:v>
                </c:pt>
                <c:pt idx="10">
                  <c:v>200</c:v>
                </c:pt>
                <c:pt idx="11">
                  <c:v>200</c:v>
                </c:pt>
                <c:pt idx="12">
                  <c:v>200</c:v>
                </c:pt>
                <c:pt idx="13">
                  <c:v>200</c:v>
                </c:pt>
                <c:pt idx="14">
                  <c:v>200</c:v>
                </c:pt>
                <c:pt idx="15">
                  <c:v>200</c:v>
                </c:pt>
                <c:pt idx="16">
                  <c:v>200</c:v>
                </c:pt>
                <c:pt idx="17">
                  <c:v>200</c:v>
                </c:pt>
                <c:pt idx="18">
                  <c:v>200</c:v>
                </c:pt>
                <c:pt idx="19">
                  <c:v>200</c:v>
                </c:pt>
                <c:pt idx="20">
                  <c:v>200</c:v>
                </c:pt>
                <c:pt idx="21">
                  <c:v>200</c:v>
                </c:pt>
                <c:pt idx="22">
                  <c:v>200</c:v>
                </c:pt>
                <c:pt idx="23">
                  <c:v>200</c:v>
                </c:pt>
                <c:pt idx="24">
                  <c:v>200</c:v>
                </c:pt>
                <c:pt idx="25">
                  <c:v>200</c:v>
                </c:pt>
                <c:pt idx="26">
                  <c:v>200</c:v>
                </c:pt>
                <c:pt idx="27">
                  <c:v>200</c:v>
                </c:pt>
                <c:pt idx="28">
                  <c:v>200</c:v>
                </c:pt>
                <c:pt idx="29">
                  <c:v>200</c:v>
                </c:pt>
                <c:pt idx="30">
                  <c:v>200</c:v>
                </c:pt>
                <c:pt idx="31">
                  <c:v>200</c:v>
                </c:pt>
                <c:pt idx="32">
                  <c:v>200</c:v>
                </c:pt>
                <c:pt idx="33">
                  <c:v>200</c:v>
                </c:pt>
                <c:pt idx="34">
                  <c:v>200</c:v>
                </c:pt>
                <c:pt idx="35">
                  <c:v>200</c:v>
                </c:pt>
                <c:pt idx="36">
                  <c:v>200</c:v>
                </c:pt>
                <c:pt idx="37">
                  <c:v>200</c:v>
                </c:pt>
                <c:pt idx="38">
                  <c:v>200</c:v>
                </c:pt>
                <c:pt idx="39">
                  <c:v>200</c:v>
                </c:pt>
                <c:pt idx="40">
                  <c:v>200</c:v>
                </c:pt>
                <c:pt idx="41">
                  <c:v>200</c:v>
                </c:pt>
                <c:pt idx="42">
                  <c:v>200</c:v>
                </c:pt>
                <c:pt idx="43">
                  <c:v>200</c:v>
                </c:pt>
                <c:pt idx="44">
                  <c:v>200</c:v>
                </c:pt>
                <c:pt idx="45">
                  <c:v>200</c:v>
                </c:pt>
                <c:pt idx="46">
                  <c:v>200</c:v>
                </c:pt>
                <c:pt idx="47">
                  <c:v>200</c:v>
                </c:pt>
                <c:pt idx="48">
                  <c:v>200</c:v>
                </c:pt>
                <c:pt idx="49">
                  <c:v>200</c:v>
                </c:pt>
                <c:pt idx="50">
                  <c:v>200</c:v>
                </c:pt>
                <c:pt idx="51">
                  <c:v>200</c:v>
                </c:pt>
                <c:pt idx="52">
                  <c:v>200</c:v>
                </c:pt>
                <c:pt idx="53">
                  <c:v>200</c:v>
                </c:pt>
                <c:pt idx="54">
                  <c:v>200</c:v>
                </c:pt>
                <c:pt idx="55">
                  <c:v>200</c:v>
                </c:pt>
                <c:pt idx="56">
                  <c:v>200</c:v>
                </c:pt>
                <c:pt idx="57">
                  <c:v>200</c:v>
                </c:pt>
                <c:pt idx="58">
                  <c:v>200</c:v>
                </c:pt>
                <c:pt idx="59">
                  <c:v>200</c:v>
                </c:pt>
                <c:pt idx="60">
                  <c:v>200</c:v>
                </c:pt>
                <c:pt idx="61">
                  <c:v>200</c:v>
                </c:pt>
                <c:pt idx="62">
                  <c:v>200</c:v>
                </c:pt>
                <c:pt idx="63">
                  <c:v>200</c:v>
                </c:pt>
                <c:pt idx="64">
                  <c:v>200</c:v>
                </c:pt>
                <c:pt idx="65">
                  <c:v>200</c:v>
                </c:pt>
                <c:pt idx="66">
                  <c:v>200</c:v>
                </c:pt>
                <c:pt idx="67">
                  <c:v>200</c:v>
                </c:pt>
                <c:pt idx="68">
                  <c:v>200</c:v>
                </c:pt>
                <c:pt idx="69">
                  <c:v>200</c:v>
                </c:pt>
                <c:pt idx="70">
                  <c:v>200</c:v>
                </c:pt>
                <c:pt idx="71">
                  <c:v>200</c:v>
                </c:pt>
                <c:pt idx="72">
                  <c:v>200</c:v>
                </c:pt>
                <c:pt idx="73">
                  <c:v>200</c:v>
                </c:pt>
                <c:pt idx="74">
                  <c:v>200</c:v>
                </c:pt>
                <c:pt idx="75">
                  <c:v>200</c:v>
                </c:pt>
                <c:pt idx="76">
                  <c:v>200</c:v>
                </c:pt>
                <c:pt idx="77">
                  <c:v>200</c:v>
                </c:pt>
                <c:pt idx="78">
                  <c:v>200</c:v>
                </c:pt>
                <c:pt idx="79">
                  <c:v>200</c:v>
                </c:pt>
                <c:pt idx="80">
                  <c:v>200</c:v>
                </c:pt>
                <c:pt idx="81">
                  <c:v>200</c:v>
                </c:pt>
                <c:pt idx="82">
                  <c:v>200</c:v>
                </c:pt>
                <c:pt idx="83">
                  <c:v>200</c:v>
                </c:pt>
                <c:pt idx="84">
                  <c:v>200</c:v>
                </c:pt>
                <c:pt idx="85">
                  <c:v>200</c:v>
                </c:pt>
                <c:pt idx="86">
                  <c:v>200</c:v>
                </c:pt>
                <c:pt idx="87">
                  <c:v>200</c:v>
                </c:pt>
                <c:pt idx="88">
                  <c:v>200</c:v>
                </c:pt>
                <c:pt idx="89">
                  <c:v>200</c:v>
                </c:pt>
                <c:pt idx="90">
                  <c:v>200</c:v>
                </c:pt>
                <c:pt idx="91">
                  <c:v>200</c:v>
                </c:pt>
                <c:pt idx="92">
                  <c:v>200</c:v>
                </c:pt>
                <c:pt idx="93">
                  <c:v>200</c:v>
                </c:pt>
                <c:pt idx="94">
                  <c:v>200</c:v>
                </c:pt>
                <c:pt idx="95">
                  <c:v>200</c:v>
                </c:pt>
                <c:pt idx="96">
                  <c:v>200</c:v>
                </c:pt>
                <c:pt idx="97">
                  <c:v>200</c:v>
                </c:pt>
                <c:pt idx="98">
                  <c:v>200</c:v>
                </c:pt>
                <c:pt idx="99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B7-4BD0-8889-9978A8FE4ECE}"/>
            </c:ext>
          </c:extLst>
        </c:ser>
        <c:ser>
          <c:idx val="3"/>
          <c:order val="3"/>
          <c:tx>
            <c:v>Szacowany R2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seria_27_05!$CR$8:$CR$107</c:f>
              <c:numCache>
                <c:formatCode>General</c:formatCode>
                <c:ptCount val="100"/>
                <c:pt idx="0">
                  <c:v>160</c:v>
                </c:pt>
                <c:pt idx="1">
                  <c:v>160</c:v>
                </c:pt>
                <c:pt idx="2">
                  <c:v>160</c:v>
                </c:pt>
                <c:pt idx="3">
                  <c:v>160</c:v>
                </c:pt>
                <c:pt idx="4">
                  <c:v>160</c:v>
                </c:pt>
                <c:pt idx="5">
                  <c:v>160</c:v>
                </c:pt>
                <c:pt idx="6">
                  <c:v>160</c:v>
                </c:pt>
                <c:pt idx="7">
                  <c:v>160</c:v>
                </c:pt>
                <c:pt idx="8">
                  <c:v>160</c:v>
                </c:pt>
                <c:pt idx="9">
                  <c:v>160</c:v>
                </c:pt>
                <c:pt idx="10">
                  <c:v>160</c:v>
                </c:pt>
                <c:pt idx="11">
                  <c:v>160</c:v>
                </c:pt>
                <c:pt idx="12">
                  <c:v>160</c:v>
                </c:pt>
                <c:pt idx="13">
                  <c:v>160</c:v>
                </c:pt>
                <c:pt idx="14">
                  <c:v>160</c:v>
                </c:pt>
                <c:pt idx="15">
                  <c:v>160</c:v>
                </c:pt>
                <c:pt idx="16">
                  <c:v>160</c:v>
                </c:pt>
                <c:pt idx="17">
                  <c:v>160</c:v>
                </c:pt>
                <c:pt idx="18">
                  <c:v>160</c:v>
                </c:pt>
                <c:pt idx="19">
                  <c:v>160</c:v>
                </c:pt>
                <c:pt idx="20">
                  <c:v>160</c:v>
                </c:pt>
                <c:pt idx="21">
                  <c:v>160</c:v>
                </c:pt>
                <c:pt idx="22">
                  <c:v>160</c:v>
                </c:pt>
                <c:pt idx="23">
                  <c:v>160</c:v>
                </c:pt>
                <c:pt idx="24">
                  <c:v>160</c:v>
                </c:pt>
                <c:pt idx="25">
                  <c:v>160</c:v>
                </c:pt>
                <c:pt idx="26">
                  <c:v>160</c:v>
                </c:pt>
                <c:pt idx="27">
                  <c:v>160</c:v>
                </c:pt>
                <c:pt idx="28">
                  <c:v>160</c:v>
                </c:pt>
                <c:pt idx="29">
                  <c:v>160</c:v>
                </c:pt>
                <c:pt idx="30">
                  <c:v>160</c:v>
                </c:pt>
                <c:pt idx="31">
                  <c:v>160</c:v>
                </c:pt>
                <c:pt idx="32">
                  <c:v>160</c:v>
                </c:pt>
                <c:pt idx="33">
                  <c:v>160</c:v>
                </c:pt>
                <c:pt idx="34">
                  <c:v>160</c:v>
                </c:pt>
                <c:pt idx="35">
                  <c:v>160</c:v>
                </c:pt>
                <c:pt idx="36">
                  <c:v>160</c:v>
                </c:pt>
                <c:pt idx="37">
                  <c:v>160</c:v>
                </c:pt>
                <c:pt idx="38">
                  <c:v>160</c:v>
                </c:pt>
                <c:pt idx="39">
                  <c:v>160</c:v>
                </c:pt>
                <c:pt idx="40">
                  <c:v>160</c:v>
                </c:pt>
                <c:pt idx="41">
                  <c:v>160</c:v>
                </c:pt>
                <c:pt idx="42">
                  <c:v>160</c:v>
                </c:pt>
                <c:pt idx="43">
                  <c:v>160</c:v>
                </c:pt>
                <c:pt idx="44">
                  <c:v>160</c:v>
                </c:pt>
                <c:pt idx="45">
                  <c:v>160</c:v>
                </c:pt>
                <c:pt idx="46">
                  <c:v>160</c:v>
                </c:pt>
                <c:pt idx="47">
                  <c:v>160</c:v>
                </c:pt>
                <c:pt idx="48">
                  <c:v>160</c:v>
                </c:pt>
                <c:pt idx="49">
                  <c:v>160</c:v>
                </c:pt>
                <c:pt idx="50">
                  <c:v>160</c:v>
                </c:pt>
                <c:pt idx="51">
                  <c:v>160</c:v>
                </c:pt>
                <c:pt idx="52">
                  <c:v>160</c:v>
                </c:pt>
                <c:pt idx="53">
                  <c:v>160</c:v>
                </c:pt>
                <c:pt idx="54">
                  <c:v>160</c:v>
                </c:pt>
                <c:pt idx="55">
                  <c:v>160</c:v>
                </c:pt>
                <c:pt idx="56">
                  <c:v>160</c:v>
                </c:pt>
                <c:pt idx="57">
                  <c:v>160</c:v>
                </c:pt>
                <c:pt idx="58">
                  <c:v>160</c:v>
                </c:pt>
                <c:pt idx="59">
                  <c:v>160</c:v>
                </c:pt>
                <c:pt idx="60">
                  <c:v>160</c:v>
                </c:pt>
                <c:pt idx="61">
                  <c:v>160</c:v>
                </c:pt>
                <c:pt idx="62">
                  <c:v>160</c:v>
                </c:pt>
                <c:pt idx="63">
                  <c:v>160</c:v>
                </c:pt>
                <c:pt idx="64">
                  <c:v>160</c:v>
                </c:pt>
                <c:pt idx="65">
                  <c:v>160</c:v>
                </c:pt>
                <c:pt idx="66">
                  <c:v>160</c:v>
                </c:pt>
                <c:pt idx="67">
                  <c:v>160</c:v>
                </c:pt>
                <c:pt idx="68">
                  <c:v>160</c:v>
                </c:pt>
                <c:pt idx="69">
                  <c:v>160</c:v>
                </c:pt>
                <c:pt idx="70">
                  <c:v>160</c:v>
                </c:pt>
                <c:pt idx="71">
                  <c:v>160</c:v>
                </c:pt>
                <c:pt idx="72">
                  <c:v>160</c:v>
                </c:pt>
                <c:pt idx="73">
                  <c:v>160</c:v>
                </c:pt>
                <c:pt idx="74">
                  <c:v>160</c:v>
                </c:pt>
                <c:pt idx="75">
                  <c:v>160</c:v>
                </c:pt>
                <c:pt idx="76">
                  <c:v>160</c:v>
                </c:pt>
                <c:pt idx="77">
                  <c:v>160</c:v>
                </c:pt>
                <c:pt idx="78">
                  <c:v>160</c:v>
                </c:pt>
                <c:pt idx="79">
                  <c:v>160</c:v>
                </c:pt>
                <c:pt idx="80">
                  <c:v>160</c:v>
                </c:pt>
                <c:pt idx="81">
                  <c:v>160</c:v>
                </c:pt>
                <c:pt idx="82">
                  <c:v>160</c:v>
                </c:pt>
                <c:pt idx="83">
                  <c:v>160</c:v>
                </c:pt>
                <c:pt idx="84">
                  <c:v>160</c:v>
                </c:pt>
                <c:pt idx="85">
                  <c:v>160</c:v>
                </c:pt>
                <c:pt idx="86">
                  <c:v>160</c:v>
                </c:pt>
                <c:pt idx="87">
                  <c:v>160</c:v>
                </c:pt>
                <c:pt idx="88">
                  <c:v>160</c:v>
                </c:pt>
                <c:pt idx="89">
                  <c:v>160</c:v>
                </c:pt>
                <c:pt idx="90">
                  <c:v>160</c:v>
                </c:pt>
                <c:pt idx="91">
                  <c:v>160</c:v>
                </c:pt>
                <c:pt idx="92">
                  <c:v>160</c:v>
                </c:pt>
                <c:pt idx="93">
                  <c:v>160</c:v>
                </c:pt>
                <c:pt idx="94">
                  <c:v>160</c:v>
                </c:pt>
                <c:pt idx="95">
                  <c:v>160</c:v>
                </c:pt>
                <c:pt idx="96">
                  <c:v>160</c:v>
                </c:pt>
                <c:pt idx="97">
                  <c:v>160</c:v>
                </c:pt>
                <c:pt idx="98">
                  <c:v>160</c:v>
                </c:pt>
                <c:pt idx="99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2B7-4BD0-8889-9978A8FE4E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7503983"/>
        <c:axId val="1727523183"/>
      </c:lineChart>
      <c:catAx>
        <c:axId val="17275039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27523183"/>
        <c:crosses val="autoZero"/>
        <c:auto val="1"/>
        <c:lblAlgn val="ctr"/>
        <c:lblOffset val="100"/>
        <c:noMultiLvlLbl val="0"/>
      </c:catAx>
      <c:valAx>
        <c:axId val="1727523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27503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Kąt wertykalny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seria_27_05!$CQ$8:$CQ$107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20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14</c:v>
                </c:pt>
                <c:pt idx="12">
                  <c:v>25</c:v>
                </c:pt>
                <c:pt idx="13">
                  <c:v>29</c:v>
                </c:pt>
                <c:pt idx="14">
                  <c:v>14</c:v>
                </c:pt>
                <c:pt idx="15">
                  <c:v>41</c:v>
                </c:pt>
                <c:pt idx="16">
                  <c:v>44</c:v>
                </c:pt>
                <c:pt idx="17">
                  <c:v>47</c:v>
                </c:pt>
                <c:pt idx="18">
                  <c:v>39</c:v>
                </c:pt>
                <c:pt idx="19">
                  <c:v>44</c:v>
                </c:pt>
                <c:pt idx="20">
                  <c:v>47</c:v>
                </c:pt>
                <c:pt idx="21">
                  <c:v>39</c:v>
                </c:pt>
                <c:pt idx="22">
                  <c:v>36</c:v>
                </c:pt>
                <c:pt idx="23">
                  <c:v>29</c:v>
                </c:pt>
                <c:pt idx="24">
                  <c:v>29</c:v>
                </c:pt>
                <c:pt idx="25">
                  <c:v>14</c:v>
                </c:pt>
                <c:pt idx="26">
                  <c:v>29</c:v>
                </c:pt>
                <c:pt idx="27">
                  <c:v>14</c:v>
                </c:pt>
                <c:pt idx="28">
                  <c:v>25</c:v>
                </c:pt>
                <c:pt idx="29">
                  <c:v>0</c:v>
                </c:pt>
                <c:pt idx="30">
                  <c:v>0</c:v>
                </c:pt>
                <c:pt idx="31">
                  <c:v>41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14</c:v>
                </c:pt>
                <c:pt idx="37">
                  <c:v>29</c:v>
                </c:pt>
                <c:pt idx="38">
                  <c:v>25</c:v>
                </c:pt>
                <c:pt idx="39">
                  <c:v>54</c:v>
                </c:pt>
                <c:pt idx="40">
                  <c:v>0</c:v>
                </c:pt>
                <c:pt idx="41">
                  <c:v>29</c:v>
                </c:pt>
                <c:pt idx="42">
                  <c:v>36</c:v>
                </c:pt>
                <c:pt idx="43">
                  <c:v>29</c:v>
                </c:pt>
                <c:pt idx="44">
                  <c:v>47</c:v>
                </c:pt>
                <c:pt idx="45">
                  <c:v>39</c:v>
                </c:pt>
                <c:pt idx="46">
                  <c:v>58</c:v>
                </c:pt>
                <c:pt idx="47">
                  <c:v>49</c:v>
                </c:pt>
                <c:pt idx="48">
                  <c:v>25</c:v>
                </c:pt>
                <c:pt idx="49">
                  <c:v>49</c:v>
                </c:pt>
                <c:pt idx="50">
                  <c:v>51</c:v>
                </c:pt>
                <c:pt idx="51">
                  <c:v>56</c:v>
                </c:pt>
                <c:pt idx="52">
                  <c:v>47</c:v>
                </c:pt>
                <c:pt idx="53">
                  <c:v>54</c:v>
                </c:pt>
                <c:pt idx="54">
                  <c:v>44</c:v>
                </c:pt>
                <c:pt idx="55">
                  <c:v>44</c:v>
                </c:pt>
                <c:pt idx="56">
                  <c:v>47</c:v>
                </c:pt>
                <c:pt idx="57">
                  <c:v>41</c:v>
                </c:pt>
                <c:pt idx="58">
                  <c:v>44</c:v>
                </c:pt>
                <c:pt idx="59">
                  <c:v>36</c:v>
                </c:pt>
                <c:pt idx="60">
                  <c:v>29</c:v>
                </c:pt>
                <c:pt idx="61">
                  <c:v>25</c:v>
                </c:pt>
                <c:pt idx="62">
                  <c:v>20</c:v>
                </c:pt>
                <c:pt idx="63">
                  <c:v>20</c:v>
                </c:pt>
                <c:pt idx="64">
                  <c:v>25</c:v>
                </c:pt>
                <c:pt idx="65">
                  <c:v>29</c:v>
                </c:pt>
                <c:pt idx="66">
                  <c:v>29</c:v>
                </c:pt>
                <c:pt idx="67">
                  <c:v>29</c:v>
                </c:pt>
                <c:pt idx="68">
                  <c:v>44</c:v>
                </c:pt>
                <c:pt idx="69">
                  <c:v>39</c:v>
                </c:pt>
                <c:pt idx="70">
                  <c:v>25</c:v>
                </c:pt>
                <c:pt idx="71">
                  <c:v>36</c:v>
                </c:pt>
                <c:pt idx="72">
                  <c:v>47</c:v>
                </c:pt>
                <c:pt idx="73">
                  <c:v>49</c:v>
                </c:pt>
                <c:pt idx="74">
                  <c:v>44</c:v>
                </c:pt>
                <c:pt idx="75">
                  <c:v>44</c:v>
                </c:pt>
                <c:pt idx="76">
                  <c:v>44</c:v>
                </c:pt>
                <c:pt idx="77">
                  <c:v>47</c:v>
                </c:pt>
                <c:pt idx="78">
                  <c:v>44</c:v>
                </c:pt>
                <c:pt idx="79">
                  <c:v>36</c:v>
                </c:pt>
                <c:pt idx="80">
                  <c:v>32</c:v>
                </c:pt>
                <c:pt idx="81">
                  <c:v>25</c:v>
                </c:pt>
                <c:pt idx="82">
                  <c:v>20</c:v>
                </c:pt>
                <c:pt idx="83">
                  <c:v>32</c:v>
                </c:pt>
                <c:pt idx="84">
                  <c:v>36</c:v>
                </c:pt>
                <c:pt idx="85">
                  <c:v>49</c:v>
                </c:pt>
                <c:pt idx="86">
                  <c:v>44</c:v>
                </c:pt>
                <c:pt idx="87">
                  <c:v>47</c:v>
                </c:pt>
                <c:pt idx="88">
                  <c:v>47</c:v>
                </c:pt>
                <c:pt idx="89">
                  <c:v>47</c:v>
                </c:pt>
                <c:pt idx="90">
                  <c:v>47</c:v>
                </c:pt>
                <c:pt idx="91">
                  <c:v>47</c:v>
                </c:pt>
                <c:pt idx="92">
                  <c:v>32</c:v>
                </c:pt>
                <c:pt idx="93">
                  <c:v>36</c:v>
                </c:pt>
                <c:pt idx="94">
                  <c:v>47</c:v>
                </c:pt>
                <c:pt idx="95">
                  <c:v>51</c:v>
                </c:pt>
                <c:pt idx="96">
                  <c:v>49</c:v>
                </c:pt>
                <c:pt idx="97">
                  <c:v>44</c:v>
                </c:pt>
                <c:pt idx="98">
                  <c:v>36</c:v>
                </c:pt>
                <c:pt idx="99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B8-4534-8A57-0308DB83FD8E}"/>
            </c:ext>
          </c:extLst>
        </c:ser>
        <c:ser>
          <c:idx val="1"/>
          <c:order val="1"/>
          <c:tx>
            <c:v>R2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seria_27_05!$CT$8:$CT$107</c:f>
              <c:numCache>
                <c:formatCode>General</c:formatCode>
                <c:ptCount val="100"/>
                <c:pt idx="0">
                  <c:v>20</c:v>
                </c:pt>
                <c:pt idx="1">
                  <c:v>47</c:v>
                </c:pt>
                <c:pt idx="2">
                  <c:v>36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29</c:v>
                </c:pt>
                <c:pt idx="8">
                  <c:v>58</c:v>
                </c:pt>
                <c:pt idx="9">
                  <c:v>29</c:v>
                </c:pt>
                <c:pt idx="10">
                  <c:v>29</c:v>
                </c:pt>
                <c:pt idx="11">
                  <c:v>32</c:v>
                </c:pt>
                <c:pt idx="12">
                  <c:v>25</c:v>
                </c:pt>
                <c:pt idx="13">
                  <c:v>32</c:v>
                </c:pt>
                <c:pt idx="14">
                  <c:v>29</c:v>
                </c:pt>
                <c:pt idx="15">
                  <c:v>44</c:v>
                </c:pt>
                <c:pt idx="16">
                  <c:v>47</c:v>
                </c:pt>
                <c:pt idx="17">
                  <c:v>49</c:v>
                </c:pt>
                <c:pt idx="18">
                  <c:v>49</c:v>
                </c:pt>
                <c:pt idx="19">
                  <c:v>51</c:v>
                </c:pt>
                <c:pt idx="20">
                  <c:v>39</c:v>
                </c:pt>
                <c:pt idx="21">
                  <c:v>49</c:v>
                </c:pt>
                <c:pt idx="22">
                  <c:v>44</c:v>
                </c:pt>
                <c:pt idx="23">
                  <c:v>36</c:v>
                </c:pt>
                <c:pt idx="24">
                  <c:v>62</c:v>
                </c:pt>
                <c:pt idx="25">
                  <c:v>47</c:v>
                </c:pt>
                <c:pt idx="26">
                  <c:v>25</c:v>
                </c:pt>
                <c:pt idx="27">
                  <c:v>29</c:v>
                </c:pt>
                <c:pt idx="28">
                  <c:v>54</c:v>
                </c:pt>
                <c:pt idx="29">
                  <c:v>44</c:v>
                </c:pt>
                <c:pt idx="30">
                  <c:v>47</c:v>
                </c:pt>
                <c:pt idx="31">
                  <c:v>41</c:v>
                </c:pt>
                <c:pt idx="32">
                  <c:v>29</c:v>
                </c:pt>
                <c:pt idx="33">
                  <c:v>62</c:v>
                </c:pt>
                <c:pt idx="34">
                  <c:v>49</c:v>
                </c:pt>
                <c:pt idx="35">
                  <c:v>54</c:v>
                </c:pt>
                <c:pt idx="36">
                  <c:v>44</c:v>
                </c:pt>
                <c:pt idx="37">
                  <c:v>20</c:v>
                </c:pt>
                <c:pt idx="38">
                  <c:v>54</c:v>
                </c:pt>
                <c:pt idx="39">
                  <c:v>39</c:v>
                </c:pt>
                <c:pt idx="40">
                  <c:v>44</c:v>
                </c:pt>
                <c:pt idx="41">
                  <c:v>56</c:v>
                </c:pt>
                <c:pt idx="42">
                  <c:v>47</c:v>
                </c:pt>
                <c:pt idx="43">
                  <c:v>25</c:v>
                </c:pt>
                <c:pt idx="44">
                  <c:v>20</c:v>
                </c:pt>
                <c:pt idx="45">
                  <c:v>29</c:v>
                </c:pt>
                <c:pt idx="46">
                  <c:v>20</c:v>
                </c:pt>
                <c:pt idx="47">
                  <c:v>44</c:v>
                </c:pt>
                <c:pt idx="48">
                  <c:v>49</c:v>
                </c:pt>
                <c:pt idx="49">
                  <c:v>32</c:v>
                </c:pt>
                <c:pt idx="50">
                  <c:v>54</c:v>
                </c:pt>
                <c:pt idx="51">
                  <c:v>25</c:v>
                </c:pt>
                <c:pt idx="52">
                  <c:v>25</c:v>
                </c:pt>
                <c:pt idx="53">
                  <c:v>32</c:v>
                </c:pt>
                <c:pt idx="54">
                  <c:v>20</c:v>
                </c:pt>
                <c:pt idx="55">
                  <c:v>32</c:v>
                </c:pt>
                <c:pt idx="56">
                  <c:v>14</c:v>
                </c:pt>
                <c:pt idx="57">
                  <c:v>0</c:v>
                </c:pt>
                <c:pt idx="58">
                  <c:v>29</c:v>
                </c:pt>
                <c:pt idx="59">
                  <c:v>20</c:v>
                </c:pt>
                <c:pt idx="60">
                  <c:v>47</c:v>
                </c:pt>
                <c:pt idx="61">
                  <c:v>39</c:v>
                </c:pt>
                <c:pt idx="62">
                  <c:v>47</c:v>
                </c:pt>
                <c:pt idx="63">
                  <c:v>58</c:v>
                </c:pt>
                <c:pt idx="64">
                  <c:v>0</c:v>
                </c:pt>
                <c:pt idx="65">
                  <c:v>56</c:v>
                </c:pt>
                <c:pt idx="66">
                  <c:v>51</c:v>
                </c:pt>
                <c:pt idx="67">
                  <c:v>44</c:v>
                </c:pt>
                <c:pt idx="68">
                  <c:v>36</c:v>
                </c:pt>
                <c:pt idx="69">
                  <c:v>25</c:v>
                </c:pt>
                <c:pt idx="70">
                  <c:v>25</c:v>
                </c:pt>
                <c:pt idx="71">
                  <c:v>29</c:v>
                </c:pt>
                <c:pt idx="72">
                  <c:v>20</c:v>
                </c:pt>
                <c:pt idx="73">
                  <c:v>14</c:v>
                </c:pt>
                <c:pt idx="74">
                  <c:v>32</c:v>
                </c:pt>
                <c:pt idx="75">
                  <c:v>14</c:v>
                </c:pt>
                <c:pt idx="76">
                  <c:v>0</c:v>
                </c:pt>
                <c:pt idx="77">
                  <c:v>20</c:v>
                </c:pt>
                <c:pt idx="78">
                  <c:v>20</c:v>
                </c:pt>
                <c:pt idx="79">
                  <c:v>39</c:v>
                </c:pt>
                <c:pt idx="80">
                  <c:v>29</c:v>
                </c:pt>
                <c:pt idx="81">
                  <c:v>32</c:v>
                </c:pt>
                <c:pt idx="82">
                  <c:v>41</c:v>
                </c:pt>
                <c:pt idx="83">
                  <c:v>49</c:v>
                </c:pt>
                <c:pt idx="84">
                  <c:v>25</c:v>
                </c:pt>
                <c:pt idx="85">
                  <c:v>32</c:v>
                </c:pt>
                <c:pt idx="86">
                  <c:v>41</c:v>
                </c:pt>
                <c:pt idx="87">
                  <c:v>51</c:v>
                </c:pt>
                <c:pt idx="88">
                  <c:v>44</c:v>
                </c:pt>
                <c:pt idx="89">
                  <c:v>49</c:v>
                </c:pt>
                <c:pt idx="90">
                  <c:v>49</c:v>
                </c:pt>
                <c:pt idx="91">
                  <c:v>32</c:v>
                </c:pt>
                <c:pt idx="92">
                  <c:v>25</c:v>
                </c:pt>
                <c:pt idx="93">
                  <c:v>25</c:v>
                </c:pt>
                <c:pt idx="94">
                  <c:v>36</c:v>
                </c:pt>
                <c:pt idx="95">
                  <c:v>32</c:v>
                </c:pt>
                <c:pt idx="96">
                  <c:v>39</c:v>
                </c:pt>
                <c:pt idx="97">
                  <c:v>29</c:v>
                </c:pt>
                <c:pt idx="98">
                  <c:v>25</c:v>
                </c:pt>
                <c:pt idx="99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B8-4534-8A57-0308DB83FD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4024047"/>
        <c:axId val="144772448"/>
      </c:lineChart>
      <c:catAx>
        <c:axId val="16640240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4772448"/>
        <c:crosses val="autoZero"/>
        <c:auto val="1"/>
        <c:lblAlgn val="ctr"/>
        <c:lblOffset val="100"/>
        <c:noMultiLvlLbl val="0"/>
      </c:catAx>
      <c:valAx>
        <c:axId val="14477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64024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Kąt horyzontalny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seria_27_05!$DD$8:$DD$107</c:f>
              <c:numCache>
                <c:formatCode>General</c:formatCode>
                <c:ptCount val="100"/>
                <c:pt idx="0">
                  <c:v>105</c:v>
                </c:pt>
                <c:pt idx="1">
                  <c:v>108</c:v>
                </c:pt>
                <c:pt idx="2">
                  <c:v>117</c:v>
                </c:pt>
                <c:pt idx="3">
                  <c:v>110</c:v>
                </c:pt>
                <c:pt idx="4">
                  <c:v>117</c:v>
                </c:pt>
                <c:pt idx="5">
                  <c:v>117</c:v>
                </c:pt>
                <c:pt idx="6">
                  <c:v>108</c:v>
                </c:pt>
                <c:pt idx="7">
                  <c:v>262</c:v>
                </c:pt>
                <c:pt idx="8">
                  <c:v>262</c:v>
                </c:pt>
                <c:pt idx="9">
                  <c:v>266</c:v>
                </c:pt>
                <c:pt idx="10">
                  <c:v>262</c:v>
                </c:pt>
                <c:pt idx="11">
                  <c:v>256</c:v>
                </c:pt>
                <c:pt idx="12">
                  <c:v>266</c:v>
                </c:pt>
                <c:pt idx="13">
                  <c:v>268</c:v>
                </c:pt>
                <c:pt idx="14">
                  <c:v>269</c:v>
                </c:pt>
                <c:pt idx="15">
                  <c:v>262</c:v>
                </c:pt>
                <c:pt idx="16">
                  <c:v>262</c:v>
                </c:pt>
                <c:pt idx="17">
                  <c:v>262</c:v>
                </c:pt>
                <c:pt idx="18">
                  <c:v>262</c:v>
                </c:pt>
                <c:pt idx="19">
                  <c:v>262</c:v>
                </c:pt>
                <c:pt idx="20">
                  <c:v>262</c:v>
                </c:pt>
                <c:pt idx="21">
                  <c:v>262</c:v>
                </c:pt>
                <c:pt idx="22">
                  <c:v>257</c:v>
                </c:pt>
                <c:pt idx="23">
                  <c:v>256</c:v>
                </c:pt>
                <c:pt idx="24">
                  <c:v>262</c:v>
                </c:pt>
                <c:pt idx="25">
                  <c:v>262</c:v>
                </c:pt>
                <c:pt idx="26">
                  <c:v>262</c:v>
                </c:pt>
                <c:pt idx="27">
                  <c:v>262</c:v>
                </c:pt>
                <c:pt idx="28">
                  <c:v>262</c:v>
                </c:pt>
                <c:pt idx="29">
                  <c:v>262</c:v>
                </c:pt>
                <c:pt idx="30">
                  <c:v>262</c:v>
                </c:pt>
                <c:pt idx="31">
                  <c:v>262</c:v>
                </c:pt>
                <c:pt idx="32">
                  <c:v>257</c:v>
                </c:pt>
                <c:pt idx="33">
                  <c:v>257</c:v>
                </c:pt>
                <c:pt idx="34">
                  <c:v>257</c:v>
                </c:pt>
                <c:pt idx="35">
                  <c:v>257</c:v>
                </c:pt>
                <c:pt idx="36">
                  <c:v>257</c:v>
                </c:pt>
                <c:pt idx="37">
                  <c:v>257</c:v>
                </c:pt>
                <c:pt idx="38">
                  <c:v>257</c:v>
                </c:pt>
                <c:pt idx="39">
                  <c:v>257</c:v>
                </c:pt>
                <c:pt idx="40">
                  <c:v>257</c:v>
                </c:pt>
                <c:pt idx="41">
                  <c:v>259</c:v>
                </c:pt>
                <c:pt idx="42">
                  <c:v>257</c:v>
                </c:pt>
                <c:pt idx="43">
                  <c:v>257</c:v>
                </c:pt>
                <c:pt idx="44">
                  <c:v>266</c:v>
                </c:pt>
                <c:pt idx="45">
                  <c:v>242</c:v>
                </c:pt>
                <c:pt idx="46">
                  <c:v>257</c:v>
                </c:pt>
                <c:pt idx="47">
                  <c:v>257</c:v>
                </c:pt>
                <c:pt idx="48">
                  <c:v>257</c:v>
                </c:pt>
                <c:pt idx="49">
                  <c:v>257</c:v>
                </c:pt>
                <c:pt idx="50">
                  <c:v>257</c:v>
                </c:pt>
                <c:pt idx="51">
                  <c:v>257</c:v>
                </c:pt>
                <c:pt idx="52">
                  <c:v>262</c:v>
                </c:pt>
                <c:pt idx="53">
                  <c:v>260</c:v>
                </c:pt>
                <c:pt idx="54">
                  <c:v>257</c:v>
                </c:pt>
                <c:pt idx="55">
                  <c:v>257</c:v>
                </c:pt>
                <c:pt idx="56">
                  <c:v>257</c:v>
                </c:pt>
                <c:pt idx="57">
                  <c:v>262</c:v>
                </c:pt>
                <c:pt idx="58">
                  <c:v>257</c:v>
                </c:pt>
                <c:pt idx="59">
                  <c:v>257</c:v>
                </c:pt>
                <c:pt idx="60">
                  <c:v>262</c:v>
                </c:pt>
                <c:pt idx="61">
                  <c:v>257</c:v>
                </c:pt>
                <c:pt idx="62">
                  <c:v>257</c:v>
                </c:pt>
                <c:pt idx="63">
                  <c:v>257</c:v>
                </c:pt>
                <c:pt idx="64">
                  <c:v>257</c:v>
                </c:pt>
                <c:pt idx="65">
                  <c:v>262</c:v>
                </c:pt>
                <c:pt idx="66">
                  <c:v>262</c:v>
                </c:pt>
                <c:pt idx="67">
                  <c:v>257</c:v>
                </c:pt>
                <c:pt idx="68">
                  <c:v>257</c:v>
                </c:pt>
                <c:pt idx="69">
                  <c:v>260</c:v>
                </c:pt>
                <c:pt idx="70">
                  <c:v>257</c:v>
                </c:pt>
                <c:pt idx="71">
                  <c:v>257</c:v>
                </c:pt>
                <c:pt idx="72">
                  <c:v>262</c:v>
                </c:pt>
                <c:pt idx="73">
                  <c:v>259</c:v>
                </c:pt>
                <c:pt idx="74">
                  <c:v>238</c:v>
                </c:pt>
                <c:pt idx="75">
                  <c:v>257</c:v>
                </c:pt>
                <c:pt idx="76">
                  <c:v>257</c:v>
                </c:pt>
                <c:pt idx="77">
                  <c:v>262</c:v>
                </c:pt>
                <c:pt idx="78">
                  <c:v>257</c:v>
                </c:pt>
                <c:pt idx="79">
                  <c:v>257</c:v>
                </c:pt>
                <c:pt idx="80">
                  <c:v>262</c:v>
                </c:pt>
                <c:pt idx="81">
                  <c:v>257</c:v>
                </c:pt>
                <c:pt idx="82">
                  <c:v>257</c:v>
                </c:pt>
                <c:pt idx="83">
                  <c:v>257</c:v>
                </c:pt>
                <c:pt idx="84">
                  <c:v>257</c:v>
                </c:pt>
                <c:pt idx="85">
                  <c:v>259</c:v>
                </c:pt>
                <c:pt idx="86">
                  <c:v>238</c:v>
                </c:pt>
                <c:pt idx="87">
                  <c:v>254</c:v>
                </c:pt>
                <c:pt idx="88">
                  <c:v>257</c:v>
                </c:pt>
                <c:pt idx="89">
                  <c:v>257</c:v>
                </c:pt>
                <c:pt idx="90">
                  <c:v>259</c:v>
                </c:pt>
                <c:pt idx="91">
                  <c:v>260</c:v>
                </c:pt>
                <c:pt idx="92">
                  <c:v>257</c:v>
                </c:pt>
                <c:pt idx="93">
                  <c:v>259</c:v>
                </c:pt>
                <c:pt idx="94">
                  <c:v>262</c:v>
                </c:pt>
                <c:pt idx="95">
                  <c:v>257</c:v>
                </c:pt>
                <c:pt idx="96">
                  <c:v>259</c:v>
                </c:pt>
                <c:pt idx="97">
                  <c:v>257</c:v>
                </c:pt>
                <c:pt idx="98">
                  <c:v>238</c:v>
                </c:pt>
                <c:pt idx="99">
                  <c:v>262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08-4AD0-8021-872C270E1000}"/>
            </c:ext>
          </c:extLst>
        </c:ser>
        <c:ser>
          <c:idx val="1"/>
          <c:order val="1"/>
          <c:tx>
            <c:v>R2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seria_27_05!$DG$8:$DG$107</c:f>
              <c:numCache>
                <c:formatCode>General</c:formatCode>
                <c:ptCount val="100"/>
                <c:pt idx="0">
                  <c:v>8</c:v>
                </c:pt>
                <c:pt idx="1">
                  <c:v>12</c:v>
                </c:pt>
                <c:pt idx="2">
                  <c:v>207</c:v>
                </c:pt>
                <c:pt idx="3">
                  <c:v>12</c:v>
                </c:pt>
                <c:pt idx="4">
                  <c:v>210</c:v>
                </c:pt>
                <c:pt idx="5">
                  <c:v>3</c:v>
                </c:pt>
                <c:pt idx="6">
                  <c:v>5</c:v>
                </c:pt>
                <c:pt idx="7">
                  <c:v>74</c:v>
                </c:pt>
                <c:pt idx="8">
                  <c:v>74</c:v>
                </c:pt>
                <c:pt idx="9">
                  <c:v>74</c:v>
                </c:pt>
                <c:pt idx="10">
                  <c:v>74</c:v>
                </c:pt>
                <c:pt idx="11">
                  <c:v>74</c:v>
                </c:pt>
                <c:pt idx="12">
                  <c:v>69</c:v>
                </c:pt>
                <c:pt idx="13">
                  <c:v>74</c:v>
                </c:pt>
                <c:pt idx="14">
                  <c:v>77</c:v>
                </c:pt>
                <c:pt idx="15">
                  <c:v>74</c:v>
                </c:pt>
                <c:pt idx="16">
                  <c:v>69</c:v>
                </c:pt>
                <c:pt idx="17">
                  <c:v>77</c:v>
                </c:pt>
                <c:pt idx="18">
                  <c:v>69</c:v>
                </c:pt>
                <c:pt idx="19">
                  <c:v>74</c:v>
                </c:pt>
                <c:pt idx="20">
                  <c:v>74</c:v>
                </c:pt>
                <c:pt idx="21">
                  <c:v>74</c:v>
                </c:pt>
                <c:pt idx="22">
                  <c:v>74</c:v>
                </c:pt>
                <c:pt idx="23">
                  <c:v>66</c:v>
                </c:pt>
                <c:pt idx="24">
                  <c:v>69</c:v>
                </c:pt>
                <c:pt idx="25">
                  <c:v>69</c:v>
                </c:pt>
                <c:pt idx="26">
                  <c:v>77</c:v>
                </c:pt>
                <c:pt idx="27">
                  <c:v>69</c:v>
                </c:pt>
                <c:pt idx="28">
                  <c:v>69</c:v>
                </c:pt>
                <c:pt idx="29">
                  <c:v>74</c:v>
                </c:pt>
                <c:pt idx="30">
                  <c:v>69</c:v>
                </c:pt>
                <c:pt idx="31">
                  <c:v>74</c:v>
                </c:pt>
                <c:pt idx="32">
                  <c:v>74</c:v>
                </c:pt>
                <c:pt idx="33">
                  <c:v>74</c:v>
                </c:pt>
                <c:pt idx="34">
                  <c:v>69</c:v>
                </c:pt>
                <c:pt idx="35">
                  <c:v>77</c:v>
                </c:pt>
                <c:pt idx="36">
                  <c:v>74</c:v>
                </c:pt>
                <c:pt idx="37">
                  <c:v>69</c:v>
                </c:pt>
                <c:pt idx="38">
                  <c:v>74</c:v>
                </c:pt>
                <c:pt idx="39">
                  <c:v>74</c:v>
                </c:pt>
                <c:pt idx="40">
                  <c:v>77</c:v>
                </c:pt>
                <c:pt idx="41">
                  <c:v>74</c:v>
                </c:pt>
                <c:pt idx="42">
                  <c:v>74</c:v>
                </c:pt>
                <c:pt idx="43">
                  <c:v>77</c:v>
                </c:pt>
                <c:pt idx="44">
                  <c:v>69</c:v>
                </c:pt>
                <c:pt idx="45">
                  <c:v>74</c:v>
                </c:pt>
                <c:pt idx="46">
                  <c:v>74</c:v>
                </c:pt>
                <c:pt idx="47">
                  <c:v>74</c:v>
                </c:pt>
                <c:pt idx="48">
                  <c:v>69</c:v>
                </c:pt>
                <c:pt idx="49">
                  <c:v>69</c:v>
                </c:pt>
                <c:pt idx="50">
                  <c:v>77</c:v>
                </c:pt>
                <c:pt idx="51">
                  <c:v>74</c:v>
                </c:pt>
                <c:pt idx="52">
                  <c:v>74</c:v>
                </c:pt>
                <c:pt idx="53">
                  <c:v>74</c:v>
                </c:pt>
                <c:pt idx="54">
                  <c:v>74</c:v>
                </c:pt>
                <c:pt idx="55">
                  <c:v>69</c:v>
                </c:pt>
                <c:pt idx="56">
                  <c:v>69</c:v>
                </c:pt>
                <c:pt idx="57">
                  <c:v>82</c:v>
                </c:pt>
                <c:pt idx="58">
                  <c:v>69</c:v>
                </c:pt>
                <c:pt idx="59">
                  <c:v>74</c:v>
                </c:pt>
                <c:pt idx="60">
                  <c:v>66</c:v>
                </c:pt>
                <c:pt idx="61">
                  <c:v>77</c:v>
                </c:pt>
                <c:pt idx="62">
                  <c:v>74</c:v>
                </c:pt>
                <c:pt idx="63">
                  <c:v>66</c:v>
                </c:pt>
                <c:pt idx="64">
                  <c:v>77</c:v>
                </c:pt>
                <c:pt idx="65">
                  <c:v>77</c:v>
                </c:pt>
                <c:pt idx="66">
                  <c:v>66</c:v>
                </c:pt>
                <c:pt idx="67">
                  <c:v>74</c:v>
                </c:pt>
                <c:pt idx="68">
                  <c:v>74</c:v>
                </c:pt>
                <c:pt idx="69">
                  <c:v>74</c:v>
                </c:pt>
                <c:pt idx="70">
                  <c:v>66</c:v>
                </c:pt>
                <c:pt idx="71">
                  <c:v>69</c:v>
                </c:pt>
                <c:pt idx="72">
                  <c:v>69</c:v>
                </c:pt>
                <c:pt idx="73">
                  <c:v>69</c:v>
                </c:pt>
                <c:pt idx="74">
                  <c:v>69</c:v>
                </c:pt>
                <c:pt idx="75">
                  <c:v>69</c:v>
                </c:pt>
                <c:pt idx="76">
                  <c:v>69</c:v>
                </c:pt>
                <c:pt idx="77">
                  <c:v>69</c:v>
                </c:pt>
                <c:pt idx="78">
                  <c:v>69</c:v>
                </c:pt>
                <c:pt idx="79">
                  <c:v>69</c:v>
                </c:pt>
                <c:pt idx="80">
                  <c:v>69</c:v>
                </c:pt>
                <c:pt idx="81">
                  <c:v>74</c:v>
                </c:pt>
                <c:pt idx="82">
                  <c:v>69</c:v>
                </c:pt>
                <c:pt idx="83">
                  <c:v>69</c:v>
                </c:pt>
                <c:pt idx="84">
                  <c:v>69</c:v>
                </c:pt>
                <c:pt idx="85">
                  <c:v>69</c:v>
                </c:pt>
                <c:pt idx="86">
                  <c:v>74</c:v>
                </c:pt>
                <c:pt idx="87">
                  <c:v>66</c:v>
                </c:pt>
                <c:pt idx="88">
                  <c:v>69</c:v>
                </c:pt>
                <c:pt idx="89">
                  <c:v>66</c:v>
                </c:pt>
                <c:pt idx="90">
                  <c:v>69</c:v>
                </c:pt>
                <c:pt idx="91">
                  <c:v>66</c:v>
                </c:pt>
                <c:pt idx="92">
                  <c:v>66</c:v>
                </c:pt>
                <c:pt idx="93">
                  <c:v>74</c:v>
                </c:pt>
                <c:pt idx="94">
                  <c:v>69</c:v>
                </c:pt>
                <c:pt idx="95">
                  <c:v>46</c:v>
                </c:pt>
                <c:pt idx="96">
                  <c:v>74</c:v>
                </c:pt>
                <c:pt idx="97">
                  <c:v>69</c:v>
                </c:pt>
                <c:pt idx="98">
                  <c:v>69</c:v>
                </c:pt>
                <c:pt idx="99">
                  <c:v>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08-4AD0-8021-872C270E1000}"/>
            </c:ext>
          </c:extLst>
        </c:ser>
        <c:ser>
          <c:idx val="2"/>
          <c:order val="2"/>
          <c:tx>
            <c:v>Szacowany R1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seria_27_05!$DC$8:$DC$107</c:f>
              <c:numCache>
                <c:formatCode>General</c:formatCode>
                <c:ptCount val="100"/>
                <c:pt idx="0">
                  <c:v>270</c:v>
                </c:pt>
                <c:pt idx="1">
                  <c:v>270</c:v>
                </c:pt>
                <c:pt idx="2">
                  <c:v>270</c:v>
                </c:pt>
                <c:pt idx="3">
                  <c:v>270</c:v>
                </c:pt>
                <c:pt idx="4">
                  <c:v>270</c:v>
                </c:pt>
                <c:pt idx="5">
                  <c:v>270</c:v>
                </c:pt>
                <c:pt idx="6">
                  <c:v>270</c:v>
                </c:pt>
                <c:pt idx="7">
                  <c:v>270</c:v>
                </c:pt>
                <c:pt idx="8">
                  <c:v>270</c:v>
                </c:pt>
                <c:pt idx="9">
                  <c:v>270</c:v>
                </c:pt>
                <c:pt idx="10">
                  <c:v>270</c:v>
                </c:pt>
                <c:pt idx="11">
                  <c:v>270</c:v>
                </c:pt>
                <c:pt idx="12">
                  <c:v>270</c:v>
                </c:pt>
                <c:pt idx="13">
                  <c:v>270</c:v>
                </c:pt>
                <c:pt idx="14">
                  <c:v>270</c:v>
                </c:pt>
                <c:pt idx="15">
                  <c:v>270</c:v>
                </c:pt>
                <c:pt idx="16">
                  <c:v>270</c:v>
                </c:pt>
                <c:pt idx="17">
                  <c:v>270</c:v>
                </c:pt>
                <c:pt idx="18">
                  <c:v>270</c:v>
                </c:pt>
                <c:pt idx="19">
                  <c:v>270</c:v>
                </c:pt>
                <c:pt idx="20">
                  <c:v>270</c:v>
                </c:pt>
                <c:pt idx="21">
                  <c:v>270</c:v>
                </c:pt>
                <c:pt idx="22">
                  <c:v>270</c:v>
                </c:pt>
                <c:pt idx="23">
                  <c:v>270</c:v>
                </c:pt>
                <c:pt idx="24">
                  <c:v>270</c:v>
                </c:pt>
                <c:pt idx="25">
                  <c:v>270</c:v>
                </c:pt>
                <c:pt idx="26">
                  <c:v>270</c:v>
                </c:pt>
                <c:pt idx="27">
                  <c:v>270</c:v>
                </c:pt>
                <c:pt idx="28">
                  <c:v>270</c:v>
                </c:pt>
                <c:pt idx="29">
                  <c:v>270</c:v>
                </c:pt>
                <c:pt idx="30">
                  <c:v>270</c:v>
                </c:pt>
                <c:pt idx="31">
                  <c:v>270</c:v>
                </c:pt>
                <c:pt idx="32">
                  <c:v>270</c:v>
                </c:pt>
                <c:pt idx="33">
                  <c:v>270</c:v>
                </c:pt>
                <c:pt idx="34">
                  <c:v>270</c:v>
                </c:pt>
                <c:pt idx="35">
                  <c:v>270</c:v>
                </c:pt>
                <c:pt idx="36">
                  <c:v>270</c:v>
                </c:pt>
                <c:pt idx="37">
                  <c:v>270</c:v>
                </c:pt>
                <c:pt idx="38">
                  <c:v>270</c:v>
                </c:pt>
                <c:pt idx="39">
                  <c:v>270</c:v>
                </c:pt>
                <c:pt idx="40">
                  <c:v>270</c:v>
                </c:pt>
                <c:pt idx="41">
                  <c:v>270</c:v>
                </c:pt>
                <c:pt idx="42">
                  <c:v>270</c:v>
                </c:pt>
                <c:pt idx="43">
                  <c:v>270</c:v>
                </c:pt>
                <c:pt idx="44">
                  <c:v>270</c:v>
                </c:pt>
                <c:pt idx="45">
                  <c:v>270</c:v>
                </c:pt>
                <c:pt idx="46">
                  <c:v>270</c:v>
                </c:pt>
                <c:pt idx="47">
                  <c:v>270</c:v>
                </c:pt>
                <c:pt idx="48">
                  <c:v>270</c:v>
                </c:pt>
                <c:pt idx="49">
                  <c:v>270</c:v>
                </c:pt>
                <c:pt idx="50">
                  <c:v>270</c:v>
                </c:pt>
                <c:pt idx="51">
                  <c:v>270</c:v>
                </c:pt>
                <c:pt idx="52">
                  <c:v>270</c:v>
                </c:pt>
                <c:pt idx="53">
                  <c:v>270</c:v>
                </c:pt>
                <c:pt idx="54">
                  <c:v>270</c:v>
                </c:pt>
                <c:pt idx="55">
                  <c:v>270</c:v>
                </c:pt>
                <c:pt idx="56">
                  <c:v>270</c:v>
                </c:pt>
                <c:pt idx="57">
                  <c:v>270</c:v>
                </c:pt>
                <c:pt idx="58">
                  <c:v>270</c:v>
                </c:pt>
                <c:pt idx="59">
                  <c:v>270</c:v>
                </c:pt>
                <c:pt idx="60">
                  <c:v>270</c:v>
                </c:pt>
                <c:pt idx="61">
                  <c:v>270</c:v>
                </c:pt>
                <c:pt idx="62">
                  <c:v>270</c:v>
                </c:pt>
                <c:pt idx="63">
                  <c:v>270</c:v>
                </c:pt>
                <c:pt idx="64">
                  <c:v>270</c:v>
                </c:pt>
                <c:pt idx="65">
                  <c:v>270</c:v>
                </c:pt>
                <c:pt idx="66">
                  <c:v>270</c:v>
                </c:pt>
                <c:pt idx="67">
                  <c:v>270</c:v>
                </c:pt>
                <c:pt idx="68">
                  <c:v>270</c:v>
                </c:pt>
                <c:pt idx="69">
                  <c:v>270</c:v>
                </c:pt>
                <c:pt idx="70">
                  <c:v>270</c:v>
                </c:pt>
                <c:pt idx="71">
                  <c:v>270</c:v>
                </c:pt>
                <c:pt idx="72">
                  <c:v>270</c:v>
                </c:pt>
                <c:pt idx="73">
                  <c:v>270</c:v>
                </c:pt>
                <c:pt idx="74">
                  <c:v>270</c:v>
                </c:pt>
                <c:pt idx="75">
                  <c:v>270</c:v>
                </c:pt>
                <c:pt idx="76">
                  <c:v>270</c:v>
                </c:pt>
                <c:pt idx="77">
                  <c:v>270</c:v>
                </c:pt>
                <c:pt idx="78">
                  <c:v>270</c:v>
                </c:pt>
                <c:pt idx="79">
                  <c:v>270</c:v>
                </c:pt>
                <c:pt idx="80">
                  <c:v>270</c:v>
                </c:pt>
                <c:pt idx="81">
                  <c:v>270</c:v>
                </c:pt>
                <c:pt idx="82">
                  <c:v>270</c:v>
                </c:pt>
                <c:pt idx="83">
                  <c:v>270</c:v>
                </c:pt>
                <c:pt idx="84">
                  <c:v>270</c:v>
                </c:pt>
                <c:pt idx="85">
                  <c:v>270</c:v>
                </c:pt>
                <c:pt idx="86">
                  <c:v>270</c:v>
                </c:pt>
                <c:pt idx="87">
                  <c:v>270</c:v>
                </c:pt>
                <c:pt idx="88">
                  <c:v>270</c:v>
                </c:pt>
                <c:pt idx="89">
                  <c:v>270</c:v>
                </c:pt>
                <c:pt idx="90">
                  <c:v>270</c:v>
                </c:pt>
                <c:pt idx="91">
                  <c:v>270</c:v>
                </c:pt>
                <c:pt idx="92">
                  <c:v>270</c:v>
                </c:pt>
                <c:pt idx="93">
                  <c:v>270</c:v>
                </c:pt>
                <c:pt idx="94">
                  <c:v>270</c:v>
                </c:pt>
                <c:pt idx="95">
                  <c:v>270</c:v>
                </c:pt>
                <c:pt idx="96">
                  <c:v>270</c:v>
                </c:pt>
                <c:pt idx="97">
                  <c:v>270</c:v>
                </c:pt>
                <c:pt idx="98">
                  <c:v>270</c:v>
                </c:pt>
                <c:pt idx="99">
                  <c:v>270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F08-4AD0-8021-872C270E1000}"/>
            </c:ext>
          </c:extLst>
        </c:ser>
        <c:ser>
          <c:idx val="3"/>
          <c:order val="3"/>
          <c:tx>
            <c:v>Szacowany R2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seria_27_05!$DF$8:$DF$107</c:f>
              <c:numCache>
                <c:formatCode>General</c:formatCode>
                <c:ptCount val="100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90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  <c:pt idx="15">
                  <c:v>90</c:v>
                </c:pt>
                <c:pt idx="16">
                  <c:v>90</c:v>
                </c:pt>
                <c:pt idx="17">
                  <c:v>90</c:v>
                </c:pt>
                <c:pt idx="18">
                  <c:v>90</c:v>
                </c:pt>
                <c:pt idx="19">
                  <c:v>90</c:v>
                </c:pt>
                <c:pt idx="20">
                  <c:v>90</c:v>
                </c:pt>
                <c:pt idx="21">
                  <c:v>90</c:v>
                </c:pt>
                <c:pt idx="22">
                  <c:v>90</c:v>
                </c:pt>
                <c:pt idx="23">
                  <c:v>90</c:v>
                </c:pt>
                <c:pt idx="24">
                  <c:v>90</c:v>
                </c:pt>
                <c:pt idx="25">
                  <c:v>90</c:v>
                </c:pt>
                <c:pt idx="26">
                  <c:v>90</c:v>
                </c:pt>
                <c:pt idx="27">
                  <c:v>90</c:v>
                </c:pt>
                <c:pt idx="28">
                  <c:v>90</c:v>
                </c:pt>
                <c:pt idx="29">
                  <c:v>90</c:v>
                </c:pt>
                <c:pt idx="30">
                  <c:v>90</c:v>
                </c:pt>
                <c:pt idx="31">
                  <c:v>90</c:v>
                </c:pt>
                <c:pt idx="32">
                  <c:v>90</c:v>
                </c:pt>
                <c:pt idx="33">
                  <c:v>90</c:v>
                </c:pt>
                <c:pt idx="34">
                  <c:v>90</c:v>
                </c:pt>
                <c:pt idx="35">
                  <c:v>90</c:v>
                </c:pt>
                <c:pt idx="36">
                  <c:v>90</c:v>
                </c:pt>
                <c:pt idx="37">
                  <c:v>90</c:v>
                </c:pt>
                <c:pt idx="38">
                  <c:v>90</c:v>
                </c:pt>
                <c:pt idx="39">
                  <c:v>90</c:v>
                </c:pt>
                <c:pt idx="40">
                  <c:v>90</c:v>
                </c:pt>
                <c:pt idx="41">
                  <c:v>90</c:v>
                </c:pt>
                <c:pt idx="42">
                  <c:v>90</c:v>
                </c:pt>
                <c:pt idx="43">
                  <c:v>90</c:v>
                </c:pt>
                <c:pt idx="44">
                  <c:v>90</c:v>
                </c:pt>
                <c:pt idx="45">
                  <c:v>90</c:v>
                </c:pt>
                <c:pt idx="46">
                  <c:v>90</c:v>
                </c:pt>
                <c:pt idx="47">
                  <c:v>90</c:v>
                </c:pt>
                <c:pt idx="48">
                  <c:v>90</c:v>
                </c:pt>
                <c:pt idx="49">
                  <c:v>90</c:v>
                </c:pt>
                <c:pt idx="50">
                  <c:v>90</c:v>
                </c:pt>
                <c:pt idx="51">
                  <c:v>90</c:v>
                </c:pt>
                <c:pt idx="52">
                  <c:v>90</c:v>
                </c:pt>
                <c:pt idx="53">
                  <c:v>90</c:v>
                </c:pt>
                <c:pt idx="54">
                  <c:v>90</c:v>
                </c:pt>
                <c:pt idx="55">
                  <c:v>90</c:v>
                </c:pt>
                <c:pt idx="56">
                  <c:v>90</c:v>
                </c:pt>
                <c:pt idx="57">
                  <c:v>90</c:v>
                </c:pt>
                <c:pt idx="58">
                  <c:v>90</c:v>
                </c:pt>
                <c:pt idx="59">
                  <c:v>90</c:v>
                </c:pt>
                <c:pt idx="60">
                  <c:v>90</c:v>
                </c:pt>
                <c:pt idx="61">
                  <c:v>90</c:v>
                </c:pt>
                <c:pt idx="62">
                  <c:v>90</c:v>
                </c:pt>
                <c:pt idx="63">
                  <c:v>90</c:v>
                </c:pt>
                <c:pt idx="64">
                  <c:v>90</c:v>
                </c:pt>
                <c:pt idx="65">
                  <c:v>90</c:v>
                </c:pt>
                <c:pt idx="66">
                  <c:v>90</c:v>
                </c:pt>
                <c:pt idx="67">
                  <c:v>90</c:v>
                </c:pt>
                <c:pt idx="68">
                  <c:v>90</c:v>
                </c:pt>
                <c:pt idx="69">
                  <c:v>90</c:v>
                </c:pt>
                <c:pt idx="70">
                  <c:v>90</c:v>
                </c:pt>
                <c:pt idx="71">
                  <c:v>90</c:v>
                </c:pt>
                <c:pt idx="72">
                  <c:v>90</c:v>
                </c:pt>
                <c:pt idx="73">
                  <c:v>90</c:v>
                </c:pt>
                <c:pt idx="74">
                  <c:v>90</c:v>
                </c:pt>
                <c:pt idx="75">
                  <c:v>90</c:v>
                </c:pt>
                <c:pt idx="76">
                  <c:v>90</c:v>
                </c:pt>
                <c:pt idx="77">
                  <c:v>90</c:v>
                </c:pt>
                <c:pt idx="78">
                  <c:v>90</c:v>
                </c:pt>
                <c:pt idx="79">
                  <c:v>90</c:v>
                </c:pt>
                <c:pt idx="80">
                  <c:v>90</c:v>
                </c:pt>
                <c:pt idx="81">
                  <c:v>90</c:v>
                </c:pt>
                <c:pt idx="82">
                  <c:v>90</c:v>
                </c:pt>
                <c:pt idx="83">
                  <c:v>90</c:v>
                </c:pt>
                <c:pt idx="84">
                  <c:v>90</c:v>
                </c:pt>
                <c:pt idx="85">
                  <c:v>90</c:v>
                </c:pt>
                <c:pt idx="86">
                  <c:v>90</c:v>
                </c:pt>
                <c:pt idx="87">
                  <c:v>90</c:v>
                </c:pt>
                <c:pt idx="88">
                  <c:v>90</c:v>
                </c:pt>
                <c:pt idx="89">
                  <c:v>90</c:v>
                </c:pt>
                <c:pt idx="90">
                  <c:v>90</c:v>
                </c:pt>
                <c:pt idx="91">
                  <c:v>90</c:v>
                </c:pt>
                <c:pt idx="92">
                  <c:v>90</c:v>
                </c:pt>
                <c:pt idx="93">
                  <c:v>90</c:v>
                </c:pt>
                <c:pt idx="94">
                  <c:v>90</c:v>
                </c:pt>
                <c:pt idx="95">
                  <c:v>90</c:v>
                </c:pt>
                <c:pt idx="96">
                  <c:v>90</c:v>
                </c:pt>
                <c:pt idx="97">
                  <c:v>90</c:v>
                </c:pt>
                <c:pt idx="98">
                  <c:v>90</c:v>
                </c:pt>
                <c:pt idx="99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F08-4AD0-8021-872C270E10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782048"/>
        <c:axId val="144759008"/>
      </c:lineChart>
      <c:catAx>
        <c:axId val="1447820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4759008"/>
        <c:crosses val="autoZero"/>
        <c:auto val="1"/>
        <c:lblAlgn val="ctr"/>
        <c:lblOffset val="100"/>
        <c:noMultiLvlLbl val="0"/>
      </c:catAx>
      <c:valAx>
        <c:axId val="14475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4782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Kąt wertykalny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seria_27_05!$DE$8:$DE$107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20</c:v>
                </c:pt>
                <c:pt idx="3">
                  <c:v>32</c:v>
                </c:pt>
                <c:pt idx="4">
                  <c:v>14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4C-4150-887B-704F993239C0}"/>
            </c:ext>
          </c:extLst>
        </c:ser>
        <c:ser>
          <c:idx val="1"/>
          <c:order val="1"/>
          <c:tx>
            <c:v>R2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seria_27_05!$DH$8:$DH$107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14</c:v>
                </c:pt>
                <c:pt idx="3">
                  <c:v>20</c:v>
                </c:pt>
                <c:pt idx="4">
                  <c:v>39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20</c:v>
                </c:pt>
                <c:pt idx="24">
                  <c:v>14</c:v>
                </c:pt>
                <c:pt idx="25">
                  <c:v>0</c:v>
                </c:pt>
                <c:pt idx="26">
                  <c:v>14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14</c:v>
                </c:pt>
                <c:pt idx="49">
                  <c:v>0</c:v>
                </c:pt>
                <c:pt idx="50">
                  <c:v>0</c:v>
                </c:pt>
                <c:pt idx="51">
                  <c:v>14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14</c:v>
                </c:pt>
                <c:pt idx="67">
                  <c:v>0</c:v>
                </c:pt>
                <c:pt idx="68">
                  <c:v>20</c:v>
                </c:pt>
                <c:pt idx="69">
                  <c:v>0</c:v>
                </c:pt>
                <c:pt idx="70">
                  <c:v>29</c:v>
                </c:pt>
                <c:pt idx="71">
                  <c:v>14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14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14</c:v>
                </c:pt>
                <c:pt idx="81">
                  <c:v>14</c:v>
                </c:pt>
                <c:pt idx="82">
                  <c:v>0</c:v>
                </c:pt>
                <c:pt idx="83">
                  <c:v>0</c:v>
                </c:pt>
                <c:pt idx="84">
                  <c:v>14</c:v>
                </c:pt>
                <c:pt idx="85">
                  <c:v>14</c:v>
                </c:pt>
                <c:pt idx="86">
                  <c:v>0</c:v>
                </c:pt>
                <c:pt idx="87">
                  <c:v>14</c:v>
                </c:pt>
                <c:pt idx="88">
                  <c:v>14</c:v>
                </c:pt>
                <c:pt idx="89">
                  <c:v>0</c:v>
                </c:pt>
                <c:pt idx="90">
                  <c:v>0</c:v>
                </c:pt>
                <c:pt idx="91">
                  <c:v>14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20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4C-4150-887B-704F993239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770528"/>
        <c:axId val="144774368"/>
      </c:lineChart>
      <c:catAx>
        <c:axId val="144770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4774368"/>
        <c:crosses val="autoZero"/>
        <c:auto val="1"/>
        <c:lblAlgn val="ctr"/>
        <c:lblOffset val="100"/>
        <c:noMultiLvlLbl val="0"/>
      </c:catAx>
      <c:valAx>
        <c:axId val="14477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4770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Kąt horyzontalny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seria_27_05!$DR$8:$DR$107</c:f>
              <c:numCache>
                <c:formatCode>General</c:formatCode>
                <c:ptCount val="100"/>
                <c:pt idx="0">
                  <c:v>303</c:v>
                </c:pt>
                <c:pt idx="1">
                  <c:v>314</c:v>
                </c:pt>
                <c:pt idx="2">
                  <c:v>312</c:v>
                </c:pt>
                <c:pt idx="3">
                  <c:v>308</c:v>
                </c:pt>
                <c:pt idx="4">
                  <c:v>305</c:v>
                </c:pt>
                <c:pt idx="5">
                  <c:v>308</c:v>
                </c:pt>
                <c:pt idx="6">
                  <c:v>305</c:v>
                </c:pt>
                <c:pt idx="7">
                  <c:v>26</c:v>
                </c:pt>
                <c:pt idx="8">
                  <c:v>29</c:v>
                </c:pt>
                <c:pt idx="9">
                  <c:v>26</c:v>
                </c:pt>
                <c:pt idx="10">
                  <c:v>21</c:v>
                </c:pt>
                <c:pt idx="11">
                  <c:v>21</c:v>
                </c:pt>
                <c:pt idx="12">
                  <c:v>22</c:v>
                </c:pt>
                <c:pt idx="13">
                  <c:v>26</c:v>
                </c:pt>
                <c:pt idx="14">
                  <c:v>26</c:v>
                </c:pt>
                <c:pt idx="15">
                  <c:v>26</c:v>
                </c:pt>
                <c:pt idx="16">
                  <c:v>26</c:v>
                </c:pt>
                <c:pt idx="17">
                  <c:v>18</c:v>
                </c:pt>
                <c:pt idx="18">
                  <c:v>21</c:v>
                </c:pt>
                <c:pt idx="19">
                  <c:v>26</c:v>
                </c:pt>
                <c:pt idx="20">
                  <c:v>12</c:v>
                </c:pt>
                <c:pt idx="21">
                  <c:v>26</c:v>
                </c:pt>
                <c:pt idx="22">
                  <c:v>26</c:v>
                </c:pt>
                <c:pt idx="23">
                  <c:v>26</c:v>
                </c:pt>
                <c:pt idx="24">
                  <c:v>18</c:v>
                </c:pt>
                <c:pt idx="25">
                  <c:v>18</c:v>
                </c:pt>
                <c:pt idx="26">
                  <c:v>18</c:v>
                </c:pt>
                <c:pt idx="27">
                  <c:v>18</c:v>
                </c:pt>
                <c:pt idx="28">
                  <c:v>18</c:v>
                </c:pt>
                <c:pt idx="29">
                  <c:v>18</c:v>
                </c:pt>
                <c:pt idx="30">
                  <c:v>18</c:v>
                </c:pt>
                <c:pt idx="31">
                  <c:v>18</c:v>
                </c:pt>
                <c:pt idx="32">
                  <c:v>18</c:v>
                </c:pt>
                <c:pt idx="33">
                  <c:v>18</c:v>
                </c:pt>
                <c:pt idx="34">
                  <c:v>18</c:v>
                </c:pt>
                <c:pt idx="35">
                  <c:v>18</c:v>
                </c:pt>
                <c:pt idx="36">
                  <c:v>18</c:v>
                </c:pt>
                <c:pt idx="37">
                  <c:v>18</c:v>
                </c:pt>
                <c:pt idx="38">
                  <c:v>18</c:v>
                </c:pt>
                <c:pt idx="39">
                  <c:v>18</c:v>
                </c:pt>
                <c:pt idx="40">
                  <c:v>18</c:v>
                </c:pt>
                <c:pt idx="41">
                  <c:v>18</c:v>
                </c:pt>
                <c:pt idx="42">
                  <c:v>18</c:v>
                </c:pt>
                <c:pt idx="43">
                  <c:v>18</c:v>
                </c:pt>
                <c:pt idx="44">
                  <c:v>18</c:v>
                </c:pt>
                <c:pt idx="45">
                  <c:v>18</c:v>
                </c:pt>
                <c:pt idx="46">
                  <c:v>18</c:v>
                </c:pt>
                <c:pt idx="47">
                  <c:v>18</c:v>
                </c:pt>
                <c:pt idx="48">
                  <c:v>22</c:v>
                </c:pt>
                <c:pt idx="49">
                  <c:v>26</c:v>
                </c:pt>
                <c:pt idx="50">
                  <c:v>18</c:v>
                </c:pt>
                <c:pt idx="51">
                  <c:v>18</c:v>
                </c:pt>
                <c:pt idx="52">
                  <c:v>18</c:v>
                </c:pt>
                <c:pt idx="53">
                  <c:v>18</c:v>
                </c:pt>
                <c:pt idx="54">
                  <c:v>22</c:v>
                </c:pt>
                <c:pt idx="55">
                  <c:v>26</c:v>
                </c:pt>
                <c:pt idx="56">
                  <c:v>18</c:v>
                </c:pt>
                <c:pt idx="57">
                  <c:v>26</c:v>
                </c:pt>
                <c:pt idx="58">
                  <c:v>26</c:v>
                </c:pt>
                <c:pt idx="59">
                  <c:v>26</c:v>
                </c:pt>
                <c:pt idx="60">
                  <c:v>18</c:v>
                </c:pt>
                <c:pt idx="61">
                  <c:v>18</c:v>
                </c:pt>
                <c:pt idx="62">
                  <c:v>18</c:v>
                </c:pt>
                <c:pt idx="63">
                  <c:v>26</c:v>
                </c:pt>
                <c:pt idx="64">
                  <c:v>18</c:v>
                </c:pt>
                <c:pt idx="65">
                  <c:v>26</c:v>
                </c:pt>
                <c:pt idx="66">
                  <c:v>18</c:v>
                </c:pt>
                <c:pt idx="67">
                  <c:v>18</c:v>
                </c:pt>
                <c:pt idx="68">
                  <c:v>18</c:v>
                </c:pt>
                <c:pt idx="69">
                  <c:v>18</c:v>
                </c:pt>
                <c:pt idx="70">
                  <c:v>26</c:v>
                </c:pt>
                <c:pt idx="71">
                  <c:v>26</c:v>
                </c:pt>
                <c:pt idx="72">
                  <c:v>18</c:v>
                </c:pt>
                <c:pt idx="73">
                  <c:v>26</c:v>
                </c:pt>
                <c:pt idx="74">
                  <c:v>18</c:v>
                </c:pt>
                <c:pt idx="75">
                  <c:v>26</c:v>
                </c:pt>
                <c:pt idx="76">
                  <c:v>26</c:v>
                </c:pt>
                <c:pt idx="77">
                  <c:v>18</c:v>
                </c:pt>
                <c:pt idx="78">
                  <c:v>22</c:v>
                </c:pt>
                <c:pt idx="79">
                  <c:v>22</c:v>
                </c:pt>
                <c:pt idx="80">
                  <c:v>26</c:v>
                </c:pt>
                <c:pt idx="81">
                  <c:v>223</c:v>
                </c:pt>
                <c:pt idx="82">
                  <c:v>18</c:v>
                </c:pt>
                <c:pt idx="83">
                  <c:v>26</c:v>
                </c:pt>
                <c:pt idx="84">
                  <c:v>26</c:v>
                </c:pt>
                <c:pt idx="85">
                  <c:v>26</c:v>
                </c:pt>
                <c:pt idx="86">
                  <c:v>26</c:v>
                </c:pt>
                <c:pt idx="87">
                  <c:v>26</c:v>
                </c:pt>
                <c:pt idx="88">
                  <c:v>26</c:v>
                </c:pt>
                <c:pt idx="89">
                  <c:v>26</c:v>
                </c:pt>
                <c:pt idx="90">
                  <c:v>26</c:v>
                </c:pt>
                <c:pt idx="91">
                  <c:v>26</c:v>
                </c:pt>
                <c:pt idx="92">
                  <c:v>26</c:v>
                </c:pt>
                <c:pt idx="93">
                  <c:v>18</c:v>
                </c:pt>
                <c:pt idx="94">
                  <c:v>18</c:v>
                </c:pt>
                <c:pt idx="95">
                  <c:v>18</c:v>
                </c:pt>
                <c:pt idx="96">
                  <c:v>18</c:v>
                </c:pt>
                <c:pt idx="97">
                  <c:v>18</c:v>
                </c:pt>
                <c:pt idx="98">
                  <c:v>18</c:v>
                </c:pt>
                <c:pt idx="99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24-4E3B-9600-2555FFBF46D8}"/>
            </c:ext>
          </c:extLst>
        </c:ser>
        <c:ser>
          <c:idx val="1"/>
          <c:order val="1"/>
          <c:tx>
            <c:v>R2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seria_27_05!$DU$8:$DU$107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359</c:v>
                </c:pt>
                <c:pt idx="3">
                  <c:v>2</c:v>
                </c:pt>
                <c:pt idx="4">
                  <c:v>347</c:v>
                </c:pt>
                <c:pt idx="5">
                  <c:v>14</c:v>
                </c:pt>
                <c:pt idx="6">
                  <c:v>347</c:v>
                </c:pt>
                <c:pt idx="7">
                  <c:v>58</c:v>
                </c:pt>
                <c:pt idx="8">
                  <c:v>58</c:v>
                </c:pt>
                <c:pt idx="9">
                  <c:v>58</c:v>
                </c:pt>
                <c:pt idx="10">
                  <c:v>58</c:v>
                </c:pt>
                <c:pt idx="11">
                  <c:v>49</c:v>
                </c:pt>
                <c:pt idx="12">
                  <c:v>61</c:v>
                </c:pt>
                <c:pt idx="13">
                  <c:v>58</c:v>
                </c:pt>
                <c:pt idx="14">
                  <c:v>58</c:v>
                </c:pt>
                <c:pt idx="15">
                  <c:v>49</c:v>
                </c:pt>
                <c:pt idx="16">
                  <c:v>46</c:v>
                </c:pt>
                <c:pt idx="17">
                  <c:v>49</c:v>
                </c:pt>
                <c:pt idx="18">
                  <c:v>58</c:v>
                </c:pt>
                <c:pt idx="19">
                  <c:v>61</c:v>
                </c:pt>
                <c:pt idx="20">
                  <c:v>56</c:v>
                </c:pt>
                <c:pt idx="21">
                  <c:v>58</c:v>
                </c:pt>
                <c:pt idx="22">
                  <c:v>58</c:v>
                </c:pt>
                <c:pt idx="23">
                  <c:v>53</c:v>
                </c:pt>
                <c:pt idx="24">
                  <c:v>49</c:v>
                </c:pt>
                <c:pt idx="25">
                  <c:v>49</c:v>
                </c:pt>
                <c:pt idx="26">
                  <c:v>46</c:v>
                </c:pt>
                <c:pt idx="27">
                  <c:v>49</c:v>
                </c:pt>
                <c:pt idx="28">
                  <c:v>49</c:v>
                </c:pt>
                <c:pt idx="29">
                  <c:v>66</c:v>
                </c:pt>
                <c:pt idx="30">
                  <c:v>56</c:v>
                </c:pt>
                <c:pt idx="31">
                  <c:v>53</c:v>
                </c:pt>
                <c:pt idx="32">
                  <c:v>46</c:v>
                </c:pt>
                <c:pt idx="33">
                  <c:v>47</c:v>
                </c:pt>
                <c:pt idx="34">
                  <c:v>47</c:v>
                </c:pt>
                <c:pt idx="35">
                  <c:v>58</c:v>
                </c:pt>
                <c:pt idx="36">
                  <c:v>58</c:v>
                </c:pt>
                <c:pt idx="37">
                  <c:v>58</c:v>
                </c:pt>
                <c:pt idx="38">
                  <c:v>58</c:v>
                </c:pt>
                <c:pt idx="39">
                  <c:v>58</c:v>
                </c:pt>
                <c:pt idx="40">
                  <c:v>61</c:v>
                </c:pt>
                <c:pt idx="41">
                  <c:v>58</c:v>
                </c:pt>
                <c:pt idx="42">
                  <c:v>58</c:v>
                </c:pt>
                <c:pt idx="43">
                  <c:v>58</c:v>
                </c:pt>
                <c:pt idx="44">
                  <c:v>58</c:v>
                </c:pt>
                <c:pt idx="45">
                  <c:v>61</c:v>
                </c:pt>
                <c:pt idx="46">
                  <c:v>89</c:v>
                </c:pt>
                <c:pt idx="47">
                  <c:v>61</c:v>
                </c:pt>
                <c:pt idx="48">
                  <c:v>58</c:v>
                </c:pt>
                <c:pt idx="49">
                  <c:v>58</c:v>
                </c:pt>
                <c:pt idx="50">
                  <c:v>49</c:v>
                </c:pt>
                <c:pt idx="51">
                  <c:v>46</c:v>
                </c:pt>
                <c:pt idx="52">
                  <c:v>58</c:v>
                </c:pt>
                <c:pt idx="53">
                  <c:v>58</c:v>
                </c:pt>
                <c:pt idx="54">
                  <c:v>58</c:v>
                </c:pt>
                <c:pt idx="55">
                  <c:v>58</c:v>
                </c:pt>
                <c:pt idx="56">
                  <c:v>58</c:v>
                </c:pt>
                <c:pt idx="57">
                  <c:v>58</c:v>
                </c:pt>
                <c:pt idx="58">
                  <c:v>61</c:v>
                </c:pt>
                <c:pt idx="59">
                  <c:v>58</c:v>
                </c:pt>
                <c:pt idx="60">
                  <c:v>58</c:v>
                </c:pt>
                <c:pt idx="61">
                  <c:v>58</c:v>
                </c:pt>
                <c:pt idx="62">
                  <c:v>58</c:v>
                </c:pt>
                <c:pt idx="63">
                  <c:v>58</c:v>
                </c:pt>
                <c:pt idx="64">
                  <c:v>58</c:v>
                </c:pt>
                <c:pt idx="65">
                  <c:v>58</c:v>
                </c:pt>
                <c:pt idx="66">
                  <c:v>58</c:v>
                </c:pt>
                <c:pt idx="67">
                  <c:v>61</c:v>
                </c:pt>
                <c:pt idx="68">
                  <c:v>61</c:v>
                </c:pt>
                <c:pt idx="69">
                  <c:v>58</c:v>
                </c:pt>
                <c:pt idx="70">
                  <c:v>58</c:v>
                </c:pt>
                <c:pt idx="71">
                  <c:v>58</c:v>
                </c:pt>
                <c:pt idx="72">
                  <c:v>58</c:v>
                </c:pt>
                <c:pt idx="73">
                  <c:v>66</c:v>
                </c:pt>
                <c:pt idx="74">
                  <c:v>61</c:v>
                </c:pt>
                <c:pt idx="75">
                  <c:v>53</c:v>
                </c:pt>
                <c:pt idx="76">
                  <c:v>56</c:v>
                </c:pt>
                <c:pt idx="77">
                  <c:v>58</c:v>
                </c:pt>
                <c:pt idx="78">
                  <c:v>66</c:v>
                </c:pt>
                <c:pt idx="79">
                  <c:v>58</c:v>
                </c:pt>
                <c:pt idx="80">
                  <c:v>58</c:v>
                </c:pt>
                <c:pt idx="81">
                  <c:v>66</c:v>
                </c:pt>
                <c:pt idx="82">
                  <c:v>58</c:v>
                </c:pt>
                <c:pt idx="83">
                  <c:v>58</c:v>
                </c:pt>
                <c:pt idx="84">
                  <c:v>58</c:v>
                </c:pt>
                <c:pt idx="85">
                  <c:v>49</c:v>
                </c:pt>
                <c:pt idx="86">
                  <c:v>53</c:v>
                </c:pt>
                <c:pt idx="87">
                  <c:v>58</c:v>
                </c:pt>
                <c:pt idx="88">
                  <c:v>61</c:v>
                </c:pt>
                <c:pt idx="89">
                  <c:v>58</c:v>
                </c:pt>
                <c:pt idx="90">
                  <c:v>58</c:v>
                </c:pt>
                <c:pt idx="91">
                  <c:v>49</c:v>
                </c:pt>
                <c:pt idx="92">
                  <c:v>58</c:v>
                </c:pt>
                <c:pt idx="93">
                  <c:v>49</c:v>
                </c:pt>
                <c:pt idx="94">
                  <c:v>56</c:v>
                </c:pt>
                <c:pt idx="95">
                  <c:v>53</c:v>
                </c:pt>
                <c:pt idx="96">
                  <c:v>53</c:v>
                </c:pt>
                <c:pt idx="97">
                  <c:v>61</c:v>
                </c:pt>
                <c:pt idx="98">
                  <c:v>61</c:v>
                </c:pt>
                <c:pt idx="99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24-4E3B-9600-2555FFBF46D8}"/>
            </c:ext>
          </c:extLst>
        </c:ser>
        <c:ser>
          <c:idx val="2"/>
          <c:order val="2"/>
          <c:tx>
            <c:v>Szacowany R1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seria_27_05!$DQ$8:$DQ$107</c:f>
              <c:numCache>
                <c:formatCode>General</c:formatCode>
                <c:ptCount val="100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  <c:pt idx="15">
                  <c:v>25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25</c:v>
                </c:pt>
                <c:pt idx="20">
                  <c:v>25</c:v>
                </c:pt>
                <c:pt idx="21">
                  <c:v>25</c:v>
                </c:pt>
                <c:pt idx="22">
                  <c:v>25</c:v>
                </c:pt>
                <c:pt idx="23">
                  <c:v>25</c:v>
                </c:pt>
                <c:pt idx="24">
                  <c:v>25</c:v>
                </c:pt>
                <c:pt idx="25">
                  <c:v>25</c:v>
                </c:pt>
                <c:pt idx="26">
                  <c:v>25</c:v>
                </c:pt>
                <c:pt idx="27">
                  <c:v>25</c:v>
                </c:pt>
                <c:pt idx="28">
                  <c:v>25</c:v>
                </c:pt>
                <c:pt idx="29">
                  <c:v>25</c:v>
                </c:pt>
                <c:pt idx="30">
                  <c:v>25</c:v>
                </c:pt>
                <c:pt idx="31">
                  <c:v>25</c:v>
                </c:pt>
                <c:pt idx="32">
                  <c:v>25</c:v>
                </c:pt>
                <c:pt idx="33">
                  <c:v>25</c:v>
                </c:pt>
                <c:pt idx="34">
                  <c:v>25</c:v>
                </c:pt>
                <c:pt idx="35">
                  <c:v>25</c:v>
                </c:pt>
                <c:pt idx="36">
                  <c:v>25</c:v>
                </c:pt>
                <c:pt idx="37">
                  <c:v>25</c:v>
                </c:pt>
                <c:pt idx="38">
                  <c:v>25</c:v>
                </c:pt>
                <c:pt idx="39">
                  <c:v>25</c:v>
                </c:pt>
                <c:pt idx="40">
                  <c:v>25</c:v>
                </c:pt>
                <c:pt idx="41">
                  <c:v>25</c:v>
                </c:pt>
                <c:pt idx="42">
                  <c:v>25</c:v>
                </c:pt>
                <c:pt idx="43">
                  <c:v>25</c:v>
                </c:pt>
                <c:pt idx="44">
                  <c:v>25</c:v>
                </c:pt>
                <c:pt idx="45">
                  <c:v>25</c:v>
                </c:pt>
                <c:pt idx="46">
                  <c:v>25</c:v>
                </c:pt>
                <c:pt idx="47">
                  <c:v>25</c:v>
                </c:pt>
                <c:pt idx="48">
                  <c:v>25</c:v>
                </c:pt>
                <c:pt idx="49">
                  <c:v>25</c:v>
                </c:pt>
                <c:pt idx="50">
                  <c:v>25</c:v>
                </c:pt>
                <c:pt idx="51">
                  <c:v>25</c:v>
                </c:pt>
                <c:pt idx="52">
                  <c:v>25</c:v>
                </c:pt>
                <c:pt idx="53">
                  <c:v>25</c:v>
                </c:pt>
                <c:pt idx="54">
                  <c:v>25</c:v>
                </c:pt>
                <c:pt idx="55">
                  <c:v>25</c:v>
                </c:pt>
                <c:pt idx="56">
                  <c:v>25</c:v>
                </c:pt>
                <c:pt idx="57">
                  <c:v>25</c:v>
                </c:pt>
                <c:pt idx="58">
                  <c:v>25</c:v>
                </c:pt>
                <c:pt idx="59">
                  <c:v>25</c:v>
                </c:pt>
                <c:pt idx="60">
                  <c:v>25</c:v>
                </c:pt>
                <c:pt idx="61">
                  <c:v>25</c:v>
                </c:pt>
                <c:pt idx="62">
                  <c:v>25</c:v>
                </c:pt>
                <c:pt idx="63">
                  <c:v>25</c:v>
                </c:pt>
                <c:pt idx="64">
                  <c:v>25</c:v>
                </c:pt>
                <c:pt idx="65">
                  <c:v>25</c:v>
                </c:pt>
                <c:pt idx="66">
                  <c:v>25</c:v>
                </c:pt>
                <c:pt idx="67">
                  <c:v>25</c:v>
                </c:pt>
                <c:pt idx="68">
                  <c:v>25</c:v>
                </c:pt>
                <c:pt idx="69">
                  <c:v>25</c:v>
                </c:pt>
                <c:pt idx="70">
                  <c:v>25</c:v>
                </c:pt>
                <c:pt idx="71">
                  <c:v>25</c:v>
                </c:pt>
                <c:pt idx="72">
                  <c:v>25</c:v>
                </c:pt>
                <c:pt idx="73">
                  <c:v>25</c:v>
                </c:pt>
                <c:pt idx="74">
                  <c:v>25</c:v>
                </c:pt>
                <c:pt idx="75">
                  <c:v>25</c:v>
                </c:pt>
                <c:pt idx="76">
                  <c:v>25</c:v>
                </c:pt>
                <c:pt idx="77">
                  <c:v>25</c:v>
                </c:pt>
                <c:pt idx="78">
                  <c:v>25</c:v>
                </c:pt>
                <c:pt idx="79">
                  <c:v>25</c:v>
                </c:pt>
                <c:pt idx="80">
                  <c:v>25</c:v>
                </c:pt>
                <c:pt idx="81">
                  <c:v>25</c:v>
                </c:pt>
                <c:pt idx="82">
                  <c:v>25</c:v>
                </c:pt>
                <c:pt idx="83">
                  <c:v>25</c:v>
                </c:pt>
                <c:pt idx="84">
                  <c:v>25</c:v>
                </c:pt>
                <c:pt idx="85">
                  <c:v>25</c:v>
                </c:pt>
                <c:pt idx="86">
                  <c:v>25</c:v>
                </c:pt>
                <c:pt idx="87">
                  <c:v>25</c:v>
                </c:pt>
                <c:pt idx="88">
                  <c:v>25</c:v>
                </c:pt>
                <c:pt idx="89">
                  <c:v>25</c:v>
                </c:pt>
                <c:pt idx="90">
                  <c:v>25</c:v>
                </c:pt>
                <c:pt idx="91">
                  <c:v>25</c:v>
                </c:pt>
                <c:pt idx="92">
                  <c:v>25</c:v>
                </c:pt>
                <c:pt idx="93">
                  <c:v>25</c:v>
                </c:pt>
                <c:pt idx="94">
                  <c:v>25</c:v>
                </c:pt>
                <c:pt idx="95">
                  <c:v>25</c:v>
                </c:pt>
                <c:pt idx="96">
                  <c:v>25</c:v>
                </c:pt>
                <c:pt idx="97">
                  <c:v>25</c:v>
                </c:pt>
                <c:pt idx="98">
                  <c:v>25</c:v>
                </c:pt>
                <c:pt idx="99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24-4E3B-9600-2555FFBF46D8}"/>
            </c:ext>
          </c:extLst>
        </c:ser>
        <c:ser>
          <c:idx val="3"/>
          <c:order val="3"/>
          <c:tx>
            <c:v>Szacowany R2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seria_27_05!$DT$8:$DT$107</c:f>
              <c:numCache>
                <c:formatCode>General</c:formatCode>
                <c:ptCount val="100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60</c:v>
                </c:pt>
                <c:pt idx="13">
                  <c:v>60</c:v>
                </c:pt>
                <c:pt idx="14">
                  <c:v>60</c:v>
                </c:pt>
                <c:pt idx="15">
                  <c:v>60</c:v>
                </c:pt>
                <c:pt idx="16">
                  <c:v>60</c:v>
                </c:pt>
                <c:pt idx="17">
                  <c:v>60</c:v>
                </c:pt>
                <c:pt idx="18">
                  <c:v>60</c:v>
                </c:pt>
                <c:pt idx="19">
                  <c:v>60</c:v>
                </c:pt>
                <c:pt idx="20">
                  <c:v>60</c:v>
                </c:pt>
                <c:pt idx="21">
                  <c:v>60</c:v>
                </c:pt>
                <c:pt idx="22">
                  <c:v>60</c:v>
                </c:pt>
                <c:pt idx="23">
                  <c:v>60</c:v>
                </c:pt>
                <c:pt idx="24">
                  <c:v>60</c:v>
                </c:pt>
                <c:pt idx="25">
                  <c:v>60</c:v>
                </c:pt>
                <c:pt idx="26">
                  <c:v>60</c:v>
                </c:pt>
                <c:pt idx="27">
                  <c:v>60</c:v>
                </c:pt>
                <c:pt idx="28">
                  <c:v>60</c:v>
                </c:pt>
                <c:pt idx="29">
                  <c:v>60</c:v>
                </c:pt>
                <c:pt idx="30">
                  <c:v>60</c:v>
                </c:pt>
                <c:pt idx="31">
                  <c:v>60</c:v>
                </c:pt>
                <c:pt idx="32">
                  <c:v>60</c:v>
                </c:pt>
                <c:pt idx="33">
                  <c:v>60</c:v>
                </c:pt>
                <c:pt idx="34">
                  <c:v>60</c:v>
                </c:pt>
                <c:pt idx="35">
                  <c:v>60</c:v>
                </c:pt>
                <c:pt idx="36">
                  <c:v>60</c:v>
                </c:pt>
                <c:pt idx="37">
                  <c:v>60</c:v>
                </c:pt>
                <c:pt idx="38">
                  <c:v>60</c:v>
                </c:pt>
                <c:pt idx="39">
                  <c:v>60</c:v>
                </c:pt>
                <c:pt idx="40">
                  <c:v>60</c:v>
                </c:pt>
                <c:pt idx="41">
                  <c:v>60</c:v>
                </c:pt>
                <c:pt idx="42">
                  <c:v>60</c:v>
                </c:pt>
                <c:pt idx="43">
                  <c:v>60</c:v>
                </c:pt>
                <c:pt idx="44">
                  <c:v>60</c:v>
                </c:pt>
                <c:pt idx="45">
                  <c:v>60</c:v>
                </c:pt>
                <c:pt idx="46">
                  <c:v>60</c:v>
                </c:pt>
                <c:pt idx="47">
                  <c:v>60</c:v>
                </c:pt>
                <c:pt idx="48">
                  <c:v>60</c:v>
                </c:pt>
                <c:pt idx="49">
                  <c:v>60</c:v>
                </c:pt>
                <c:pt idx="50">
                  <c:v>60</c:v>
                </c:pt>
                <c:pt idx="51">
                  <c:v>60</c:v>
                </c:pt>
                <c:pt idx="52">
                  <c:v>60</c:v>
                </c:pt>
                <c:pt idx="53">
                  <c:v>60</c:v>
                </c:pt>
                <c:pt idx="54">
                  <c:v>60</c:v>
                </c:pt>
                <c:pt idx="55">
                  <c:v>60</c:v>
                </c:pt>
                <c:pt idx="56">
                  <c:v>60</c:v>
                </c:pt>
                <c:pt idx="57">
                  <c:v>60</c:v>
                </c:pt>
                <c:pt idx="58">
                  <c:v>60</c:v>
                </c:pt>
                <c:pt idx="59">
                  <c:v>60</c:v>
                </c:pt>
                <c:pt idx="60">
                  <c:v>60</c:v>
                </c:pt>
                <c:pt idx="61">
                  <c:v>60</c:v>
                </c:pt>
                <c:pt idx="62">
                  <c:v>60</c:v>
                </c:pt>
                <c:pt idx="63">
                  <c:v>60</c:v>
                </c:pt>
                <c:pt idx="64">
                  <c:v>60</c:v>
                </c:pt>
                <c:pt idx="65">
                  <c:v>60</c:v>
                </c:pt>
                <c:pt idx="66">
                  <c:v>60</c:v>
                </c:pt>
                <c:pt idx="67">
                  <c:v>60</c:v>
                </c:pt>
                <c:pt idx="68">
                  <c:v>60</c:v>
                </c:pt>
                <c:pt idx="69">
                  <c:v>60</c:v>
                </c:pt>
                <c:pt idx="70">
                  <c:v>60</c:v>
                </c:pt>
                <c:pt idx="71">
                  <c:v>60</c:v>
                </c:pt>
                <c:pt idx="72">
                  <c:v>60</c:v>
                </c:pt>
                <c:pt idx="73">
                  <c:v>60</c:v>
                </c:pt>
                <c:pt idx="74">
                  <c:v>60</c:v>
                </c:pt>
                <c:pt idx="75">
                  <c:v>60</c:v>
                </c:pt>
                <c:pt idx="76">
                  <c:v>60</c:v>
                </c:pt>
                <c:pt idx="77">
                  <c:v>60</c:v>
                </c:pt>
                <c:pt idx="78">
                  <c:v>60</c:v>
                </c:pt>
                <c:pt idx="79">
                  <c:v>60</c:v>
                </c:pt>
                <c:pt idx="80">
                  <c:v>60</c:v>
                </c:pt>
                <c:pt idx="81">
                  <c:v>60</c:v>
                </c:pt>
                <c:pt idx="82">
                  <c:v>60</c:v>
                </c:pt>
                <c:pt idx="83">
                  <c:v>60</c:v>
                </c:pt>
                <c:pt idx="84">
                  <c:v>60</c:v>
                </c:pt>
                <c:pt idx="85">
                  <c:v>60</c:v>
                </c:pt>
                <c:pt idx="86">
                  <c:v>60</c:v>
                </c:pt>
                <c:pt idx="87">
                  <c:v>60</c:v>
                </c:pt>
                <c:pt idx="88">
                  <c:v>60</c:v>
                </c:pt>
                <c:pt idx="89">
                  <c:v>60</c:v>
                </c:pt>
                <c:pt idx="90">
                  <c:v>60</c:v>
                </c:pt>
                <c:pt idx="91">
                  <c:v>60</c:v>
                </c:pt>
                <c:pt idx="92">
                  <c:v>60</c:v>
                </c:pt>
                <c:pt idx="93">
                  <c:v>60</c:v>
                </c:pt>
                <c:pt idx="94">
                  <c:v>60</c:v>
                </c:pt>
                <c:pt idx="95">
                  <c:v>60</c:v>
                </c:pt>
                <c:pt idx="96">
                  <c:v>60</c:v>
                </c:pt>
                <c:pt idx="97">
                  <c:v>60</c:v>
                </c:pt>
                <c:pt idx="98">
                  <c:v>60</c:v>
                </c:pt>
                <c:pt idx="99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024-4E3B-9600-2555FFBF46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777248"/>
        <c:axId val="144780128"/>
      </c:lineChart>
      <c:catAx>
        <c:axId val="1447772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4780128"/>
        <c:crosses val="autoZero"/>
        <c:auto val="1"/>
        <c:lblAlgn val="ctr"/>
        <c:lblOffset val="100"/>
        <c:noMultiLvlLbl val="0"/>
      </c:catAx>
      <c:valAx>
        <c:axId val="14478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4777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Odbiornik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seria_13_05!$Y$6</c:f>
              <c:strCache>
                <c:ptCount val="1"/>
                <c:pt idx="0">
                  <c:v>Input Angle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seria_13_05!$Y$7:$Y$109</c:f>
              <c:numCache>
                <c:formatCode>General</c:formatCode>
                <c:ptCount val="103"/>
                <c:pt idx="0">
                  <c:v>122</c:v>
                </c:pt>
                <c:pt idx="1">
                  <c:v>122</c:v>
                </c:pt>
                <c:pt idx="2">
                  <c:v>122</c:v>
                </c:pt>
                <c:pt idx="3">
                  <c:v>127</c:v>
                </c:pt>
                <c:pt idx="4">
                  <c:v>132</c:v>
                </c:pt>
                <c:pt idx="5">
                  <c:v>131</c:v>
                </c:pt>
                <c:pt idx="6">
                  <c:v>131</c:v>
                </c:pt>
                <c:pt idx="7">
                  <c:v>128</c:v>
                </c:pt>
                <c:pt idx="8">
                  <c:v>119</c:v>
                </c:pt>
                <c:pt idx="9">
                  <c:v>132</c:v>
                </c:pt>
                <c:pt idx="10">
                  <c:v>132</c:v>
                </c:pt>
                <c:pt idx="11">
                  <c:v>122</c:v>
                </c:pt>
                <c:pt idx="12">
                  <c:v>132</c:v>
                </c:pt>
                <c:pt idx="13">
                  <c:v>127</c:v>
                </c:pt>
                <c:pt idx="14">
                  <c:v>132</c:v>
                </c:pt>
                <c:pt idx="15">
                  <c:v>136</c:v>
                </c:pt>
                <c:pt idx="16">
                  <c:v>132</c:v>
                </c:pt>
                <c:pt idx="17">
                  <c:v>136</c:v>
                </c:pt>
                <c:pt idx="18">
                  <c:v>132</c:v>
                </c:pt>
                <c:pt idx="19">
                  <c:v>136</c:v>
                </c:pt>
                <c:pt idx="20">
                  <c:v>134</c:v>
                </c:pt>
                <c:pt idx="21">
                  <c:v>121</c:v>
                </c:pt>
                <c:pt idx="22">
                  <c:v>136</c:v>
                </c:pt>
                <c:pt idx="23">
                  <c:v>132</c:v>
                </c:pt>
                <c:pt idx="24">
                  <c:v>132</c:v>
                </c:pt>
                <c:pt idx="25">
                  <c:v>121</c:v>
                </c:pt>
                <c:pt idx="26">
                  <c:v>132</c:v>
                </c:pt>
                <c:pt idx="27">
                  <c:v>132</c:v>
                </c:pt>
                <c:pt idx="28">
                  <c:v>130</c:v>
                </c:pt>
                <c:pt idx="29">
                  <c:v>132</c:v>
                </c:pt>
                <c:pt idx="30">
                  <c:v>132</c:v>
                </c:pt>
                <c:pt idx="31">
                  <c:v>132</c:v>
                </c:pt>
                <c:pt idx="32">
                  <c:v>132</c:v>
                </c:pt>
                <c:pt idx="33">
                  <c:v>132</c:v>
                </c:pt>
                <c:pt idx="34">
                  <c:v>121</c:v>
                </c:pt>
                <c:pt idx="35">
                  <c:v>127</c:v>
                </c:pt>
                <c:pt idx="36">
                  <c:v>132</c:v>
                </c:pt>
                <c:pt idx="37">
                  <c:v>121</c:v>
                </c:pt>
                <c:pt idx="38">
                  <c:v>124</c:v>
                </c:pt>
                <c:pt idx="39">
                  <c:v>128</c:v>
                </c:pt>
                <c:pt idx="40">
                  <c:v>123</c:v>
                </c:pt>
                <c:pt idx="41">
                  <c:v>127</c:v>
                </c:pt>
                <c:pt idx="42">
                  <c:v>127</c:v>
                </c:pt>
                <c:pt idx="43">
                  <c:v>127</c:v>
                </c:pt>
                <c:pt idx="44">
                  <c:v>121</c:v>
                </c:pt>
                <c:pt idx="45">
                  <c:v>122</c:v>
                </c:pt>
                <c:pt idx="46">
                  <c:v>124</c:v>
                </c:pt>
                <c:pt idx="47">
                  <c:v>116</c:v>
                </c:pt>
                <c:pt idx="48">
                  <c:v>120</c:v>
                </c:pt>
                <c:pt idx="49">
                  <c:v>121</c:v>
                </c:pt>
                <c:pt idx="50">
                  <c:v>132</c:v>
                </c:pt>
                <c:pt idx="51">
                  <c:v>130</c:v>
                </c:pt>
                <c:pt idx="52">
                  <c:v>127</c:v>
                </c:pt>
                <c:pt idx="53">
                  <c:v>121</c:v>
                </c:pt>
                <c:pt idx="54">
                  <c:v>116</c:v>
                </c:pt>
                <c:pt idx="55">
                  <c:v>116</c:v>
                </c:pt>
                <c:pt idx="56">
                  <c:v>119</c:v>
                </c:pt>
                <c:pt idx="57">
                  <c:v>119</c:v>
                </c:pt>
                <c:pt idx="58">
                  <c:v>121</c:v>
                </c:pt>
                <c:pt idx="59">
                  <c:v>119</c:v>
                </c:pt>
                <c:pt idx="60">
                  <c:v>127</c:v>
                </c:pt>
                <c:pt idx="61">
                  <c:v>127</c:v>
                </c:pt>
                <c:pt idx="62">
                  <c:v>128</c:v>
                </c:pt>
                <c:pt idx="63">
                  <c:v>122</c:v>
                </c:pt>
                <c:pt idx="64">
                  <c:v>122</c:v>
                </c:pt>
                <c:pt idx="65">
                  <c:v>122</c:v>
                </c:pt>
                <c:pt idx="66">
                  <c:v>122</c:v>
                </c:pt>
                <c:pt idx="67">
                  <c:v>119</c:v>
                </c:pt>
                <c:pt idx="68">
                  <c:v>116</c:v>
                </c:pt>
                <c:pt idx="69">
                  <c:v>116</c:v>
                </c:pt>
                <c:pt idx="70">
                  <c:v>116</c:v>
                </c:pt>
                <c:pt idx="71">
                  <c:v>121</c:v>
                </c:pt>
                <c:pt idx="72">
                  <c:v>116</c:v>
                </c:pt>
                <c:pt idx="73">
                  <c:v>121</c:v>
                </c:pt>
                <c:pt idx="74">
                  <c:v>119</c:v>
                </c:pt>
                <c:pt idx="75">
                  <c:v>119</c:v>
                </c:pt>
                <c:pt idx="76">
                  <c:v>121</c:v>
                </c:pt>
                <c:pt idx="77">
                  <c:v>121</c:v>
                </c:pt>
                <c:pt idx="78">
                  <c:v>116</c:v>
                </c:pt>
                <c:pt idx="79">
                  <c:v>120</c:v>
                </c:pt>
                <c:pt idx="80">
                  <c:v>118</c:v>
                </c:pt>
                <c:pt idx="81">
                  <c:v>116</c:v>
                </c:pt>
                <c:pt idx="82">
                  <c:v>123</c:v>
                </c:pt>
                <c:pt idx="83">
                  <c:v>116</c:v>
                </c:pt>
                <c:pt idx="84">
                  <c:v>127</c:v>
                </c:pt>
                <c:pt idx="85">
                  <c:v>121</c:v>
                </c:pt>
                <c:pt idx="86">
                  <c:v>116</c:v>
                </c:pt>
                <c:pt idx="87">
                  <c:v>127</c:v>
                </c:pt>
                <c:pt idx="88">
                  <c:v>127</c:v>
                </c:pt>
                <c:pt idx="89">
                  <c:v>115</c:v>
                </c:pt>
                <c:pt idx="90">
                  <c:v>123</c:v>
                </c:pt>
                <c:pt idx="91">
                  <c:v>121</c:v>
                </c:pt>
                <c:pt idx="92">
                  <c:v>121</c:v>
                </c:pt>
                <c:pt idx="93">
                  <c:v>127</c:v>
                </c:pt>
                <c:pt idx="94">
                  <c:v>121</c:v>
                </c:pt>
                <c:pt idx="95">
                  <c:v>118</c:v>
                </c:pt>
                <c:pt idx="96">
                  <c:v>118</c:v>
                </c:pt>
                <c:pt idx="97">
                  <c:v>128</c:v>
                </c:pt>
                <c:pt idx="98">
                  <c:v>121</c:v>
                </c:pt>
                <c:pt idx="99">
                  <c:v>121</c:v>
                </c:pt>
                <c:pt idx="100">
                  <c:v>120</c:v>
                </c:pt>
                <c:pt idx="101">
                  <c:v>121</c:v>
                </c:pt>
                <c:pt idx="102">
                  <c:v>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58-4611-B51B-DE562D23A4F6}"/>
            </c:ext>
          </c:extLst>
        </c:ser>
        <c:ser>
          <c:idx val="1"/>
          <c:order val="1"/>
          <c:tx>
            <c:strRef>
              <c:f>seria_13_05!$Z$6</c:f>
              <c:strCache>
                <c:ptCount val="1"/>
                <c:pt idx="0">
                  <c:v>Angle Avg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seria_13_05!$Z$7:$Z$109</c:f>
              <c:numCache>
                <c:formatCode>General</c:formatCode>
                <c:ptCount val="103"/>
                <c:pt idx="0">
                  <c:v>17</c:v>
                </c:pt>
                <c:pt idx="1">
                  <c:v>17</c:v>
                </c:pt>
                <c:pt idx="2">
                  <c:v>17</c:v>
                </c:pt>
                <c:pt idx="3">
                  <c:v>18</c:v>
                </c:pt>
                <c:pt idx="4">
                  <c:v>18</c:v>
                </c:pt>
                <c:pt idx="5">
                  <c:v>18</c:v>
                </c:pt>
                <c:pt idx="6">
                  <c:v>18</c:v>
                </c:pt>
                <c:pt idx="7">
                  <c:v>0</c:v>
                </c:pt>
                <c:pt idx="8">
                  <c:v>121</c:v>
                </c:pt>
                <c:pt idx="9">
                  <c:v>123</c:v>
                </c:pt>
                <c:pt idx="10">
                  <c:v>122</c:v>
                </c:pt>
                <c:pt idx="11">
                  <c:v>125</c:v>
                </c:pt>
                <c:pt idx="12">
                  <c:v>132</c:v>
                </c:pt>
                <c:pt idx="13">
                  <c:v>130</c:v>
                </c:pt>
                <c:pt idx="14">
                  <c:v>131</c:v>
                </c:pt>
                <c:pt idx="15">
                  <c:v>130</c:v>
                </c:pt>
                <c:pt idx="16">
                  <c:v>119</c:v>
                </c:pt>
                <c:pt idx="17">
                  <c:v>132</c:v>
                </c:pt>
                <c:pt idx="18">
                  <c:v>133</c:v>
                </c:pt>
                <c:pt idx="19">
                  <c:v>122</c:v>
                </c:pt>
                <c:pt idx="20">
                  <c:v>133</c:v>
                </c:pt>
                <c:pt idx="21">
                  <c:v>125</c:v>
                </c:pt>
                <c:pt idx="22">
                  <c:v>132</c:v>
                </c:pt>
                <c:pt idx="23">
                  <c:v>136</c:v>
                </c:pt>
                <c:pt idx="24">
                  <c:v>131</c:v>
                </c:pt>
                <c:pt idx="25">
                  <c:v>134</c:v>
                </c:pt>
                <c:pt idx="26">
                  <c:v>131</c:v>
                </c:pt>
                <c:pt idx="27">
                  <c:v>135</c:v>
                </c:pt>
                <c:pt idx="28">
                  <c:v>135</c:v>
                </c:pt>
                <c:pt idx="29">
                  <c:v>120</c:v>
                </c:pt>
                <c:pt idx="30">
                  <c:v>136</c:v>
                </c:pt>
                <c:pt idx="31">
                  <c:v>132</c:v>
                </c:pt>
                <c:pt idx="32">
                  <c:v>133</c:v>
                </c:pt>
                <c:pt idx="33">
                  <c:v>121</c:v>
                </c:pt>
                <c:pt idx="34">
                  <c:v>130</c:v>
                </c:pt>
                <c:pt idx="35">
                  <c:v>131</c:v>
                </c:pt>
                <c:pt idx="36">
                  <c:v>130</c:v>
                </c:pt>
                <c:pt idx="37">
                  <c:v>130</c:v>
                </c:pt>
                <c:pt idx="38">
                  <c:v>130</c:v>
                </c:pt>
                <c:pt idx="39">
                  <c:v>131</c:v>
                </c:pt>
                <c:pt idx="40">
                  <c:v>130</c:v>
                </c:pt>
                <c:pt idx="41">
                  <c:v>132</c:v>
                </c:pt>
                <c:pt idx="42">
                  <c:v>121</c:v>
                </c:pt>
                <c:pt idx="43">
                  <c:v>126</c:v>
                </c:pt>
                <c:pt idx="44">
                  <c:v>132</c:v>
                </c:pt>
                <c:pt idx="45">
                  <c:v>120</c:v>
                </c:pt>
                <c:pt idx="46">
                  <c:v>123</c:v>
                </c:pt>
                <c:pt idx="47">
                  <c:v>127</c:v>
                </c:pt>
                <c:pt idx="48">
                  <c:v>122</c:v>
                </c:pt>
                <c:pt idx="49">
                  <c:v>126</c:v>
                </c:pt>
                <c:pt idx="50">
                  <c:v>127</c:v>
                </c:pt>
                <c:pt idx="51">
                  <c:v>128</c:v>
                </c:pt>
                <c:pt idx="52">
                  <c:v>121</c:v>
                </c:pt>
                <c:pt idx="53">
                  <c:v>121</c:v>
                </c:pt>
                <c:pt idx="54">
                  <c:v>124</c:v>
                </c:pt>
                <c:pt idx="55">
                  <c:v>115</c:v>
                </c:pt>
                <c:pt idx="56">
                  <c:v>119</c:v>
                </c:pt>
                <c:pt idx="57">
                  <c:v>119</c:v>
                </c:pt>
                <c:pt idx="58">
                  <c:v>130</c:v>
                </c:pt>
                <c:pt idx="59">
                  <c:v>128</c:v>
                </c:pt>
                <c:pt idx="60">
                  <c:v>127</c:v>
                </c:pt>
                <c:pt idx="61">
                  <c:v>122</c:v>
                </c:pt>
                <c:pt idx="62">
                  <c:v>117</c:v>
                </c:pt>
                <c:pt idx="63">
                  <c:v>116</c:v>
                </c:pt>
                <c:pt idx="64">
                  <c:v>119</c:v>
                </c:pt>
                <c:pt idx="65">
                  <c:v>119</c:v>
                </c:pt>
                <c:pt idx="66">
                  <c:v>121</c:v>
                </c:pt>
                <c:pt idx="67">
                  <c:v>117</c:v>
                </c:pt>
                <c:pt idx="68">
                  <c:v>125</c:v>
                </c:pt>
                <c:pt idx="69">
                  <c:v>125</c:v>
                </c:pt>
                <c:pt idx="70">
                  <c:v>127</c:v>
                </c:pt>
                <c:pt idx="71">
                  <c:v>121</c:v>
                </c:pt>
                <c:pt idx="72">
                  <c:v>121</c:v>
                </c:pt>
                <c:pt idx="73">
                  <c:v>121</c:v>
                </c:pt>
                <c:pt idx="74">
                  <c:v>122</c:v>
                </c:pt>
                <c:pt idx="75">
                  <c:v>119</c:v>
                </c:pt>
                <c:pt idx="76">
                  <c:v>116</c:v>
                </c:pt>
                <c:pt idx="77">
                  <c:v>116</c:v>
                </c:pt>
                <c:pt idx="78">
                  <c:v>115</c:v>
                </c:pt>
                <c:pt idx="79">
                  <c:v>121</c:v>
                </c:pt>
                <c:pt idx="80">
                  <c:v>115</c:v>
                </c:pt>
                <c:pt idx="81">
                  <c:v>120</c:v>
                </c:pt>
                <c:pt idx="82">
                  <c:v>119</c:v>
                </c:pt>
                <c:pt idx="83">
                  <c:v>118</c:v>
                </c:pt>
                <c:pt idx="84">
                  <c:v>121</c:v>
                </c:pt>
                <c:pt idx="85">
                  <c:v>121</c:v>
                </c:pt>
                <c:pt idx="86">
                  <c:v>115</c:v>
                </c:pt>
                <c:pt idx="87">
                  <c:v>121</c:v>
                </c:pt>
                <c:pt idx="88">
                  <c:v>119</c:v>
                </c:pt>
                <c:pt idx="89">
                  <c:v>114</c:v>
                </c:pt>
                <c:pt idx="90">
                  <c:v>124</c:v>
                </c:pt>
                <c:pt idx="91">
                  <c:v>115</c:v>
                </c:pt>
                <c:pt idx="92">
                  <c:v>127</c:v>
                </c:pt>
                <c:pt idx="93">
                  <c:v>122</c:v>
                </c:pt>
                <c:pt idx="94">
                  <c:v>115</c:v>
                </c:pt>
                <c:pt idx="95">
                  <c:v>125</c:v>
                </c:pt>
                <c:pt idx="96">
                  <c:v>127</c:v>
                </c:pt>
                <c:pt idx="97">
                  <c:v>115</c:v>
                </c:pt>
                <c:pt idx="98">
                  <c:v>123</c:v>
                </c:pt>
                <c:pt idx="99">
                  <c:v>121</c:v>
                </c:pt>
                <c:pt idx="100">
                  <c:v>120</c:v>
                </c:pt>
                <c:pt idx="101">
                  <c:v>127</c:v>
                </c:pt>
                <c:pt idx="102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58-4611-B51B-DE562D23A4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1688239"/>
        <c:axId val="1931670959"/>
      </c:lineChart>
      <c:catAx>
        <c:axId val="19316882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31670959"/>
        <c:crosses val="autoZero"/>
        <c:auto val="1"/>
        <c:lblAlgn val="ctr"/>
        <c:lblOffset val="100"/>
        <c:noMultiLvlLbl val="0"/>
      </c:catAx>
      <c:valAx>
        <c:axId val="1931670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31688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Kąt wertykalny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seria_27_05!$DS$8:$DS$107</c:f>
              <c:numCache>
                <c:formatCode>General</c:formatCode>
                <c:ptCount val="100"/>
                <c:pt idx="0">
                  <c:v>39</c:v>
                </c:pt>
                <c:pt idx="1">
                  <c:v>39</c:v>
                </c:pt>
                <c:pt idx="2">
                  <c:v>39</c:v>
                </c:pt>
                <c:pt idx="3">
                  <c:v>39</c:v>
                </c:pt>
                <c:pt idx="4">
                  <c:v>41</c:v>
                </c:pt>
                <c:pt idx="5">
                  <c:v>39</c:v>
                </c:pt>
                <c:pt idx="6">
                  <c:v>41</c:v>
                </c:pt>
                <c:pt idx="7">
                  <c:v>20</c:v>
                </c:pt>
                <c:pt idx="8">
                  <c:v>14</c:v>
                </c:pt>
                <c:pt idx="9">
                  <c:v>20</c:v>
                </c:pt>
                <c:pt idx="10">
                  <c:v>25</c:v>
                </c:pt>
                <c:pt idx="11">
                  <c:v>20</c:v>
                </c:pt>
                <c:pt idx="12">
                  <c:v>29</c:v>
                </c:pt>
                <c:pt idx="13">
                  <c:v>20</c:v>
                </c:pt>
                <c:pt idx="14">
                  <c:v>14</c:v>
                </c:pt>
                <c:pt idx="15">
                  <c:v>20</c:v>
                </c:pt>
                <c:pt idx="16">
                  <c:v>14</c:v>
                </c:pt>
                <c:pt idx="17">
                  <c:v>25</c:v>
                </c:pt>
                <c:pt idx="18">
                  <c:v>25</c:v>
                </c:pt>
                <c:pt idx="19">
                  <c:v>20</c:v>
                </c:pt>
                <c:pt idx="20">
                  <c:v>25</c:v>
                </c:pt>
                <c:pt idx="21">
                  <c:v>14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14</c:v>
                </c:pt>
                <c:pt idx="29">
                  <c:v>20</c:v>
                </c:pt>
                <c:pt idx="30">
                  <c:v>14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14</c:v>
                </c:pt>
                <c:pt idx="39">
                  <c:v>20</c:v>
                </c:pt>
                <c:pt idx="40">
                  <c:v>14</c:v>
                </c:pt>
                <c:pt idx="41">
                  <c:v>14</c:v>
                </c:pt>
                <c:pt idx="42">
                  <c:v>20</c:v>
                </c:pt>
                <c:pt idx="43">
                  <c:v>20</c:v>
                </c:pt>
                <c:pt idx="44">
                  <c:v>14</c:v>
                </c:pt>
                <c:pt idx="45">
                  <c:v>20</c:v>
                </c:pt>
                <c:pt idx="46">
                  <c:v>20</c:v>
                </c:pt>
                <c:pt idx="47">
                  <c:v>14</c:v>
                </c:pt>
                <c:pt idx="48">
                  <c:v>20</c:v>
                </c:pt>
                <c:pt idx="49">
                  <c:v>14</c:v>
                </c:pt>
                <c:pt idx="50">
                  <c:v>14</c:v>
                </c:pt>
                <c:pt idx="51">
                  <c:v>14</c:v>
                </c:pt>
                <c:pt idx="52">
                  <c:v>14</c:v>
                </c:pt>
                <c:pt idx="53">
                  <c:v>14</c:v>
                </c:pt>
                <c:pt idx="54">
                  <c:v>14</c:v>
                </c:pt>
                <c:pt idx="55">
                  <c:v>20</c:v>
                </c:pt>
                <c:pt idx="56">
                  <c:v>0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  <c:pt idx="60">
                  <c:v>14</c:v>
                </c:pt>
                <c:pt idx="61">
                  <c:v>20</c:v>
                </c:pt>
                <c:pt idx="62">
                  <c:v>0</c:v>
                </c:pt>
                <c:pt idx="63">
                  <c:v>20</c:v>
                </c:pt>
                <c:pt idx="64">
                  <c:v>20</c:v>
                </c:pt>
                <c:pt idx="65">
                  <c:v>20</c:v>
                </c:pt>
                <c:pt idx="66">
                  <c:v>0</c:v>
                </c:pt>
                <c:pt idx="67">
                  <c:v>20</c:v>
                </c:pt>
                <c:pt idx="68">
                  <c:v>0</c:v>
                </c:pt>
                <c:pt idx="69">
                  <c:v>20</c:v>
                </c:pt>
                <c:pt idx="70">
                  <c:v>20</c:v>
                </c:pt>
                <c:pt idx="71">
                  <c:v>20</c:v>
                </c:pt>
                <c:pt idx="72">
                  <c:v>14</c:v>
                </c:pt>
                <c:pt idx="73">
                  <c:v>14</c:v>
                </c:pt>
                <c:pt idx="74">
                  <c:v>20</c:v>
                </c:pt>
                <c:pt idx="75">
                  <c:v>20</c:v>
                </c:pt>
                <c:pt idx="76">
                  <c:v>20</c:v>
                </c:pt>
                <c:pt idx="77">
                  <c:v>20</c:v>
                </c:pt>
                <c:pt idx="78">
                  <c:v>20</c:v>
                </c:pt>
                <c:pt idx="79">
                  <c:v>29</c:v>
                </c:pt>
                <c:pt idx="80">
                  <c:v>14</c:v>
                </c:pt>
                <c:pt idx="81">
                  <c:v>14</c:v>
                </c:pt>
                <c:pt idx="82">
                  <c:v>20</c:v>
                </c:pt>
                <c:pt idx="83">
                  <c:v>14</c:v>
                </c:pt>
                <c:pt idx="84">
                  <c:v>20</c:v>
                </c:pt>
                <c:pt idx="85">
                  <c:v>14</c:v>
                </c:pt>
                <c:pt idx="86">
                  <c:v>20</c:v>
                </c:pt>
                <c:pt idx="87">
                  <c:v>20</c:v>
                </c:pt>
                <c:pt idx="88">
                  <c:v>20</c:v>
                </c:pt>
                <c:pt idx="89">
                  <c:v>20</c:v>
                </c:pt>
                <c:pt idx="90">
                  <c:v>14</c:v>
                </c:pt>
                <c:pt idx="91">
                  <c:v>20</c:v>
                </c:pt>
                <c:pt idx="92">
                  <c:v>20</c:v>
                </c:pt>
                <c:pt idx="93">
                  <c:v>20</c:v>
                </c:pt>
                <c:pt idx="94">
                  <c:v>25</c:v>
                </c:pt>
                <c:pt idx="95">
                  <c:v>25</c:v>
                </c:pt>
                <c:pt idx="96">
                  <c:v>25</c:v>
                </c:pt>
                <c:pt idx="97">
                  <c:v>25</c:v>
                </c:pt>
                <c:pt idx="98">
                  <c:v>25</c:v>
                </c:pt>
                <c:pt idx="99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66-45DD-8972-851176329FE6}"/>
            </c:ext>
          </c:extLst>
        </c:ser>
        <c:ser>
          <c:idx val="1"/>
          <c:order val="1"/>
          <c:tx>
            <c:v>R2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seria_27_05!$DV$8:$DV$107</c:f>
              <c:numCache>
                <c:formatCode>General</c:formatCode>
                <c:ptCount val="100"/>
                <c:pt idx="0">
                  <c:v>25</c:v>
                </c:pt>
                <c:pt idx="1">
                  <c:v>25</c:v>
                </c:pt>
                <c:pt idx="2">
                  <c:v>20</c:v>
                </c:pt>
                <c:pt idx="3">
                  <c:v>20</c:v>
                </c:pt>
                <c:pt idx="4">
                  <c:v>29</c:v>
                </c:pt>
                <c:pt idx="5">
                  <c:v>20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14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14</c:v>
                </c:pt>
                <c:pt idx="21">
                  <c:v>14</c:v>
                </c:pt>
                <c:pt idx="22">
                  <c:v>14</c:v>
                </c:pt>
                <c:pt idx="23">
                  <c:v>0</c:v>
                </c:pt>
                <c:pt idx="24">
                  <c:v>0</c:v>
                </c:pt>
                <c:pt idx="25">
                  <c:v>14</c:v>
                </c:pt>
                <c:pt idx="26">
                  <c:v>14</c:v>
                </c:pt>
                <c:pt idx="27">
                  <c:v>0</c:v>
                </c:pt>
                <c:pt idx="28">
                  <c:v>14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20</c:v>
                </c:pt>
                <c:pt idx="33">
                  <c:v>20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14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29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14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14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20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14</c:v>
                </c:pt>
                <c:pt idx="97">
                  <c:v>14</c:v>
                </c:pt>
                <c:pt idx="98">
                  <c:v>14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66-45DD-8972-851176329F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807488"/>
        <c:axId val="144788288"/>
      </c:lineChart>
      <c:catAx>
        <c:axId val="1448074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4788288"/>
        <c:crosses val="autoZero"/>
        <c:auto val="1"/>
        <c:lblAlgn val="ctr"/>
        <c:lblOffset val="100"/>
        <c:noMultiLvlLbl val="0"/>
      </c:catAx>
      <c:valAx>
        <c:axId val="14478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4807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Kąt horyzontalny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seria_27_05!$EI$8:$EI$107</c:f>
              <c:numCache>
                <c:formatCode>General</c:formatCode>
                <c:ptCount val="100"/>
                <c:pt idx="0">
                  <c:v>18</c:v>
                </c:pt>
                <c:pt idx="1">
                  <c:v>18</c:v>
                </c:pt>
                <c:pt idx="2">
                  <c:v>18</c:v>
                </c:pt>
                <c:pt idx="3">
                  <c:v>18</c:v>
                </c:pt>
                <c:pt idx="4">
                  <c:v>18</c:v>
                </c:pt>
                <c:pt idx="5">
                  <c:v>18</c:v>
                </c:pt>
                <c:pt idx="6">
                  <c:v>18</c:v>
                </c:pt>
                <c:pt idx="7">
                  <c:v>311</c:v>
                </c:pt>
                <c:pt idx="8">
                  <c:v>183</c:v>
                </c:pt>
                <c:pt idx="9">
                  <c:v>188</c:v>
                </c:pt>
                <c:pt idx="10">
                  <c:v>347</c:v>
                </c:pt>
                <c:pt idx="11">
                  <c:v>356</c:v>
                </c:pt>
                <c:pt idx="12">
                  <c:v>147</c:v>
                </c:pt>
                <c:pt idx="13">
                  <c:v>188</c:v>
                </c:pt>
                <c:pt idx="14">
                  <c:v>288</c:v>
                </c:pt>
                <c:pt idx="15">
                  <c:v>282</c:v>
                </c:pt>
                <c:pt idx="16">
                  <c:v>168</c:v>
                </c:pt>
                <c:pt idx="17">
                  <c:v>281</c:v>
                </c:pt>
                <c:pt idx="18">
                  <c:v>181</c:v>
                </c:pt>
                <c:pt idx="19">
                  <c:v>177</c:v>
                </c:pt>
                <c:pt idx="20">
                  <c:v>191</c:v>
                </c:pt>
                <c:pt idx="21">
                  <c:v>296</c:v>
                </c:pt>
                <c:pt idx="22">
                  <c:v>288</c:v>
                </c:pt>
                <c:pt idx="23">
                  <c:v>134</c:v>
                </c:pt>
                <c:pt idx="24">
                  <c:v>138</c:v>
                </c:pt>
                <c:pt idx="25">
                  <c:v>258</c:v>
                </c:pt>
                <c:pt idx="26">
                  <c:v>258</c:v>
                </c:pt>
                <c:pt idx="27">
                  <c:v>279</c:v>
                </c:pt>
                <c:pt idx="28">
                  <c:v>282</c:v>
                </c:pt>
                <c:pt idx="29">
                  <c:v>270</c:v>
                </c:pt>
                <c:pt idx="30">
                  <c:v>271</c:v>
                </c:pt>
                <c:pt idx="31">
                  <c:v>279</c:v>
                </c:pt>
                <c:pt idx="32">
                  <c:v>279</c:v>
                </c:pt>
                <c:pt idx="33">
                  <c:v>288</c:v>
                </c:pt>
                <c:pt idx="34">
                  <c:v>272</c:v>
                </c:pt>
                <c:pt idx="35">
                  <c:v>273</c:v>
                </c:pt>
                <c:pt idx="36">
                  <c:v>282</c:v>
                </c:pt>
                <c:pt idx="37">
                  <c:v>317</c:v>
                </c:pt>
                <c:pt idx="38">
                  <c:v>147</c:v>
                </c:pt>
                <c:pt idx="39">
                  <c:v>268</c:v>
                </c:pt>
                <c:pt idx="40">
                  <c:v>282</c:v>
                </c:pt>
                <c:pt idx="41">
                  <c:v>327</c:v>
                </c:pt>
                <c:pt idx="42">
                  <c:v>288</c:v>
                </c:pt>
                <c:pt idx="43">
                  <c:v>341</c:v>
                </c:pt>
                <c:pt idx="44">
                  <c:v>175</c:v>
                </c:pt>
                <c:pt idx="45">
                  <c:v>270</c:v>
                </c:pt>
                <c:pt idx="46">
                  <c:v>177</c:v>
                </c:pt>
                <c:pt idx="47">
                  <c:v>272</c:v>
                </c:pt>
                <c:pt idx="48">
                  <c:v>282</c:v>
                </c:pt>
                <c:pt idx="49">
                  <c:v>268</c:v>
                </c:pt>
                <c:pt idx="50">
                  <c:v>341</c:v>
                </c:pt>
                <c:pt idx="51">
                  <c:v>207</c:v>
                </c:pt>
                <c:pt idx="52">
                  <c:v>327</c:v>
                </c:pt>
                <c:pt idx="53">
                  <c:v>127</c:v>
                </c:pt>
                <c:pt idx="54">
                  <c:v>132</c:v>
                </c:pt>
                <c:pt idx="55">
                  <c:v>347</c:v>
                </c:pt>
                <c:pt idx="56">
                  <c:v>347</c:v>
                </c:pt>
                <c:pt idx="57">
                  <c:v>136</c:v>
                </c:pt>
                <c:pt idx="58">
                  <c:v>148</c:v>
                </c:pt>
                <c:pt idx="59">
                  <c:v>134</c:v>
                </c:pt>
                <c:pt idx="60">
                  <c:v>344</c:v>
                </c:pt>
                <c:pt idx="61">
                  <c:v>109</c:v>
                </c:pt>
                <c:pt idx="62">
                  <c:v>143</c:v>
                </c:pt>
                <c:pt idx="63">
                  <c:v>151</c:v>
                </c:pt>
                <c:pt idx="64">
                  <c:v>151</c:v>
                </c:pt>
                <c:pt idx="65">
                  <c:v>148</c:v>
                </c:pt>
                <c:pt idx="66">
                  <c:v>155</c:v>
                </c:pt>
                <c:pt idx="67">
                  <c:v>113</c:v>
                </c:pt>
                <c:pt idx="68">
                  <c:v>282</c:v>
                </c:pt>
                <c:pt idx="69">
                  <c:v>288</c:v>
                </c:pt>
                <c:pt idx="70">
                  <c:v>279</c:v>
                </c:pt>
                <c:pt idx="71">
                  <c:v>296</c:v>
                </c:pt>
                <c:pt idx="72">
                  <c:v>307</c:v>
                </c:pt>
                <c:pt idx="73">
                  <c:v>344</c:v>
                </c:pt>
                <c:pt idx="74">
                  <c:v>308</c:v>
                </c:pt>
                <c:pt idx="75">
                  <c:v>117</c:v>
                </c:pt>
                <c:pt idx="76">
                  <c:v>282</c:v>
                </c:pt>
                <c:pt idx="77">
                  <c:v>134</c:v>
                </c:pt>
                <c:pt idx="78">
                  <c:v>154</c:v>
                </c:pt>
                <c:pt idx="79">
                  <c:v>180</c:v>
                </c:pt>
                <c:pt idx="80">
                  <c:v>188</c:v>
                </c:pt>
                <c:pt idx="81">
                  <c:v>165</c:v>
                </c:pt>
                <c:pt idx="82">
                  <c:v>154</c:v>
                </c:pt>
                <c:pt idx="83">
                  <c:v>310</c:v>
                </c:pt>
                <c:pt idx="84">
                  <c:v>193</c:v>
                </c:pt>
                <c:pt idx="85">
                  <c:v>268</c:v>
                </c:pt>
                <c:pt idx="86">
                  <c:v>162</c:v>
                </c:pt>
                <c:pt idx="87">
                  <c:v>181</c:v>
                </c:pt>
                <c:pt idx="88">
                  <c:v>152</c:v>
                </c:pt>
                <c:pt idx="89">
                  <c:v>177</c:v>
                </c:pt>
                <c:pt idx="90">
                  <c:v>166</c:v>
                </c:pt>
                <c:pt idx="91">
                  <c:v>327</c:v>
                </c:pt>
                <c:pt idx="92">
                  <c:v>333</c:v>
                </c:pt>
                <c:pt idx="93">
                  <c:v>146</c:v>
                </c:pt>
                <c:pt idx="94">
                  <c:v>282</c:v>
                </c:pt>
                <c:pt idx="95">
                  <c:v>314</c:v>
                </c:pt>
                <c:pt idx="96">
                  <c:v>318</c:v>
                </c:pt>
                <c:pt idx="97">
                  <c:v>312</c:v>
                </c:pt>
                <c:pt idx="98">
                  <c:v>136</c:v>
                </c:pt>
                <c:pt idx="99">
                  <c:v>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72-4D02-BB8D-A23D8D70BAA7}"/>
            </c:ext>
          </c:extLst>
        </c:ser>
        <c:ser>
          <c:idx val="1"/>
          <c:order val="1"/>
          <c:tx>
            <c:v>R2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seria_27_05!$EL$8:$EL$107</c:f>
              <c:numCache>
                <c:formatCode>General</c:formatCode>
                <c:ptCount val="100"/>
                <c:pt idx="0">
                  <c:v>53</c:v>
                </c:pt>
                <c:pt idx="1">
                  <c:v>58</c:v>
                </c:pt>
                <c:pt idx="2">
                  <c:v>57</c:v>
                </c:pt>
                <c:pt idx="3">
                  <c:v>58</c:v>
                </c:pt>
                <c:pt idx="4">
                  <c:v>53</c:v>
                </c:pt>
                <c:pt idx="5">
                  <c:v>58</c:v>
                </c:pt>
                <c:pt idx="6">
                  <c:v>61</c:v>
                </c:pt>
                <c:pt idx="7">
                  <c:v>207</c:v>
                </c:pt>
                <c:pt idx="8">
                  <c:v>212</c:v>
                </c:pt>
                <c:pt idx="9">
                  <c:v>207</c:v>
                </c:pt>
                <c:pt idx="10">
                  <c:v>6</c:v>
                </c:pt>
                <c:pt idx="11">
                  <c:v>213</c:v>
                </c:pt>
                <c:pt idx="12">
                  <c:v>12</c:v>
                </c:pt>
                <c:pt idx="13">
                  <c:v>12</c:v>
                </c:pt>
                <c:pt idx="14">
                  <c:v>4</c:v>
                </c:pt>
                <c:pt idx="15">
                  <c:v>3</c:v>
                </c:pt>
                <c:pt idx="16">
                  <c:v>3</c:v>
                </c:pt>
                <c:pt idx="17">
                  <c:v>12</c:v>
                </c:pt>
                <c:pt idx="18">
                  <c:v>12</c:v>
                </c:pt>
                <c:pt idx="19">
                  <c:v>3</c:v>
                </c:pt>
                <c:pt idx="20">
                  <c:v>9</c:v>
                </c:pt>
                <c:pt idx="21">
                  <c:v>3</c:v>
                </c:pt>
                <c:pt idx="22">
                  <c:v>9</c:v>
                </c:pt>
                <c:pt idx="23">
                  <c:v>1</c:v>
                </c:pt>
                <c:pt idx="24">
                  <c:v>5</c:v>
                </c:pt>
                <c:pt idx="25">
                  <c:v>5</c:v>
                </c:pt>
                <c:pt idx="26">
                  <c:v>3</c:v>
                </c:pt>
                <c:pt idx="27">
                  <c:v>12</c:v>
                </c:pt>
                <c:pt idx="28">
                  <c:v>222</c:v>
                </c:pt>
                <c:pt idx="29">
                  <c:v>3</c:v>
                </c:pt>
                <c:pt idx="30">
                  <c:v>224</c:v>
                </c:pt>
                <c:pt idx="31">
                  <c:v>237</c:v>
                </c:pt>
                <c:pt idx="32">
                  <c:v>12</c:v>
                </c:pt>
                <c:pt idx="33">
                  <c:v>12</c:v>
                </c:pt>
                <c:pt idx="34">
                  <c:v>5</c:v>
                </c:pt>
                <c:pt idx="35">
                  <c:v>0</c:v>
                </c:pt>
                <c:pt idx="36">
                  <c:v>6</c:v>
                </c:pt>
                <c:pt idx="37">
                  <c:v>6</c:v>
                </c:pt>
                <c:pt idx="38">
                  <c:v>17</c:v>
                </c:pt>
                <c:pt idx="39">
                  <c:v>5</c:v>
                </c:pt>
                <c:pt idx="40">
                  <c:v>3</c:v>
                </c:pt>
                <c:pt idx="41">
                  <c:v>9</c:v>
                </c:pt>
                <c:pt idx="42">
                  <c:v>12</c:v>
                </c:pt>
                <c:pt idx="43">
                  <c:v>12</c:v>
                </c:pt>
                <c:pt idx="44">
                  <c:v>12</c:v>
                </c:pt>
                <c:pt idx="45">
                  <c:v>9</c:v>
                </c:pt>
                <c:pt idx="46">
                  <c:v>8</c:v>
                </c:pt>
                <c:pt idx="47">
                  <c:v>3</c:v>
                </c:pt>
                <c:pt idx="48">
                  <c:v>6</c:v>
                </c:pt>
                <c:pt idx="49">
                  <c:v>12</c:v>
                </c:pt>
                <c:pt idx="50">
                  <c:v>3</c:v>
                </c:pt>
                <c:pt idx="51">
                  <c:v>12</c:v>
                </c:pt>
                <c:pt idx="52">
                  <c:v>3</c:v>
                </c:pt>
                <c:pt idx="53">
                  <c:v>6</c:v>
                </c:pt>
                <c:pt idx="54">
                  <c:v>3</c:v>
                </c:pt>
                <c:pt idx="55">
                  <c:v>12</c:v>
                </c:pt>
                <c:pt idx="56">
                  <c:v>3</c:v>
                </c:pt>
                <c:pt idx="57">
                  <c:v>3</c:v>
                </c:pt>
                <c:pt idx="58">
                  <c:v>12</c:v>
                </c:pt>
                <c:pt idx="59">
                  <c:v>12</c:v>
                </c:pt>
                <c:pt idx="60">
                  <c:v>12</c:v>
                </c:pt>
                <c:pt idx="61">
                  <c:v>9</c:v>
                </c:pt>
                <c:pt idx="62">
                  <c:v>359</c:v>
                </c:pt>
                <c:pt idx="63">
                  <c:v>3</c:v>
                </c:pt>
                <c:pt idx="64">
                  <c:v>12</c:v>
                </c:pt>
                <c:pt idx="65">
                  <c:v>12</c:v>
                </c:pt>
                <c:pt idx="66">
                  <c:v>12</c:v>
                </c:pt>
                <c:pt idx="67">
                  <c:v>6</c:v>
                </c:pt>
                <c:pt idx="68">
                  <c:v>212</c:v>
                </c:pt>
                <c:pt idx="69">
                  <c:v>212</c:v>
                </c:pt>
                <c:pt idx="70">
                  <c:v>222</c:v>
                </c:pt>
                <c:pt idx="71">
                  <c:v>226</c:v>
                </c:pt>
                <c:pt idx="72">
                  <c:v>223</c:v>
                </c:pt>
                <c:pt idx="73">
                  <c:v>12</c:v>
                </c:pt>
                <c:pt idx="74">
                  <c:v>26</c:v>
                </c:pt>
                <c:pt idx="75">
                  <c:v>12</c:v>
                </c:pt>
                <c:pt idx="76">
                  <c:v>12</c:v>
                </c:pt>
                <c:pt idx="77">
                  <c:v>12</c:v>
                </c:pt>
                <c:pt idx="78">
                  <c:v>12</c:v>
                </c:pt>
                <c:pt idx="79">
                  <c:v>12</c:v>
                </c:pt>
                <c:pt idx="80">
                  <c:v>12</c:v>
                </c:pt>
                <c:pt idx="81">
                  <c:v>12</c:v>
                </c:pt>
                <c:pt idx="82">
                  <c:v>12</c:v>
                </c:pt>
                <c:pt idx="83">
                  <c:v>228</c:v>
                </c:pt>
                <c:pt idx="84">
                  <c:v>3</c:v>
                </c:pt>
                <c:pt idx="85">
                  <c:v>12</c:v>
                </c:pt>
                <c:pt idx="86">
                  <c:v>12</c:v>
                </c:pt>
                <c:pt idx="87">
                  <c:v>12</c:v>
                </c:pt>
                <c:pt idx="88">
                  <c:v>12</c:v>
                </c:pt>
                <c:pt idx="89">
                  <c:v>12</c:v>
                </c:pt>
                <c:pt idx="90">
                  <c:v>1</c:v>
                </c:pt>
                <c:pt idx="91">
                  <c:v>6</c:v>
                </c:pt>
                <c:pt idx="92">
                  <c:v>12</c:v>
                </c:pt>
                <c:pt idx="93">
                  <c:v>356</c:v>
                </c:pt>
                <c:pt idx="94">
                  <c:v>3</c:v>
                </c:pt>
                <c:pt idx="95">
                  <c:v>12</c:v>
                </c:pt>
                <c:pt idx="96">
                  <c:v>352</c:v>
                </c:pt>
                <c:pt idx="97">
                  <c:v>6</c:v>
                </c:pt>
                <c:pt idx="98">
                  <c:v>12</c:v>
                </c:pt>
                <c:pt idx="99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72-4D02-BB8D-A23D8D70BAA7}"/>
            </c:ext>
          </c:extLst>
        </c:ser>
        <c:ser>
          <c:idx val="2"/>
          <c:order val="2"/>
          <c:tx>
            <c:v>Szacowany R1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seria_27_05!$EH$8:$EH$107</c:f>
              <c:numCache>
                <c:formatCode>General</c:formatCode>
                <c:ptCount val="100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  <c:pt idx="4">
                  <c:v>300</c:v>
                </c:pt>
                <c:pt idx="5">
                  <c:v>300</c:v>
                </c:pt>
                <c:pt idx="6">
                  <c:v>300</c:v>
                </c:pt>
                <c:pt idx="7">
                  <c:v>300</c:v>
                </c:pt>
                <c:pt idx="8">
                  <c:v>300</c:v>
                </c:pt>
                <c:pt idx="9">
                  <c:v>300</c:v>
                </c:pt>
                <c:pt idx="10">
                  <c:v>300</c:v>
                </c:pt>
                <c:pt idx="11">
                  <c:v>300</c:v>
                </c:pt>
                <c:pt idx="12">
                  <c:v>300</c:v>
                </c:pt>
                <c:pt idx="13">
                  <c:v>300</c:v>
                </c:pt>
                <c:pt idx="14">
                  <c:v>300</c:v>
                </c:pt>
                <c:pt idx="15">
                  <c:v>300</c:v>
                </c:pt>
                <c:pt idx="16">
                  <c:v>300</c:v>
                </c:pt>
                <c:pt idx="17">
                  <c:v>300</c:v>
                </c:pt>
                <c:pt idx="18">
                  <c:v>300</c:v>
                </c:pt>
                <c:pt idx="19">
                  <c:v>300</c:v>
                </c:pt>
                <c:pt idx="20">
                  <c:v>300</c:v>
                </c:pt>
                <c:pt idx="21">
                  <c:v>300</c:v>
                </c:pt>
                <c:pt idx="22">
                  <c:v>300</c:v>
                </c:pt>
                <c:pt idx="23">
                  <c:v>300</c:v>
                </c:pt>
                <c:pt idx="24">
                  <c:v>300</c:v>
                </c:pt>
                <c:pt idx="25">
                  <c:v>300</c:v>
                </c:pt>
                <c:pt idx="26">
                  <c:v>300</c:v>
                </c:pt>
                <c:pt idx="27">
                  <c:v>300</c:v>
                </c:pt>
                <c:pt idx="28">
                  <c:v>300</c:v>
                </c:pt>
                <c:pt idx="29">
                  <c:v>300</c:v>
                </c:pt>
                <c:pt idx="30">
                  <c:v>300</c:v>
                </c:pt>
                <c:pt idx="31">
                  <c:v>300</c:v>
                </c:pt>
                <c:pt idx="32">
                  <c:v>300</c:v>
                </c:pt>
                <c:pt idx="33">
                  <c:v>300</c:v>
                </c:pt>
                <c:pt idx="34">
                  <c:v>300</c:v>
                </c:pt>
                <c:pt idx="35">
                  <c:v>300</c:v>
                </c:pt>
                <c:pt idx="36">
                  <c:v>300</c:v>
                </c:pt>
                <c:pt idx="37">
                  <c:v>300</c:v>
                </c:pt>
                <c:pt idx="38">
                  <c:v>300</c:v>
                </c:pt>
                <c:pt idx="39">
                  <c:v>300</c:v>
                </c:pt>
                <c:pt idx="40">
                  <c:v>300</c:v>
                </c:pt>
                <c:pt idx="41">
                  <c:v>300</c:v>
                </c:pt>
                <c:pt idx="42">
                  <c:v>300</c:v>
                </c:pt>
                <c:pt idx="43">
                  <c:v>300</c:v>
                </c:pt>
                <c:pt idx="44">
                  <c:v>300</c:v>
                </c:pt>
                <c:pt idx="45">
                  <c:v>300</c:v>
                </c:pt>
                <c:pt idx="46">
                  <c:v>300</c:v>
                </c:pt>
                <c:pt idx="47">
                  <c:v>300</c:v>
                </c:pt>
                <c:pt idx="48">
                  <c:v>300</c:v>
                </c:pt>
                <c:pt idx="49">
                  <c:v>300</c:v>
                </c:pt>
                <c:pt idx="50">
                  <c:v>300</c:v>
                </c:pt>
                <c:pt idx="51">
                  <c:v>300</c:v>
                </c:pt>
                <c:pt idx="52">
                  <c:v>300</c:v>
                </c:pt>
                <c:pt idx="53">
                  <c:v>300</c:v>
                </c:pt>
                <c:pt idx="54">
                  <c:v>300</c:v>
                </c:pt>
                <c:pt idx="55">
                  <c:v>300</c:v>
                </c:pt>
                <c:pt idx="56">
                  <c:v>300</c:v>
                </c:pt>
                <c:pt idx="57">
                  <c:v>300</c:v>
                </c:pt>
                <c:pt idx="58">
                  <c:v>300</c:v>
                </c:pt>
                <c:pt idx="59">
                  <c:v>300</c:v>
                </c:pt>
                <c:pt idx="60">
                  <c:v>300</c:v>
                </c:pt>
                <c:pt idx="61">
                  <c:v>300</c:v>
                </c:pt>
                <c:pt idx="62">
                  <c:v>300</c:v>
                </c:pt>
                <c:pt idx="63">
                  <c:v>300</c:v>
                </c:pt>
                <c:pt idx="64">
                  <c:v>300</c:v>
                </c:pt>
                <c:pt idx="65">
                  <c:v>300</c:v>
                </c:pt>
                <c:pt idx="66">
                  <c:v>300</c:v>
                </c:pt>
                <c:pt idx="67">
                  <c:v>300</c:v>
                </c:pt>
                <c:pt idx="68">
                  <c:v>300</c:v>
                </c:pt>
                <c:pt idx="69">
                  <c:v>300</c:v>
                </c:pt>
                <c:pt idx="70">
                  <c:v>300</c:v>
                </c:pt>
                <c:pt idx="71">
                  <c:v>300</c:v>
                </c:pt>
                <c:pt idx="72">
                  <c:v>300</c:v>
                </c:pt>
                <c:pt idx="73">
                  <c:v>300</c:v>
                </c:pt>
                <c:pt idx="74">
                  <c:v>300</c:v>
                </c:pt>
                <c:pt idx="75">
                  <c:v>300</c:v>
                </c:pt>
                <c:pt idx="76">
                  <c:v>300</c:v>
                </c:pt>
                <c:pt idx="77">
                  <c:v>300</c:v>
                </c:pt>
                <c:pt idx="78">
                  <c:v>300</c:v>
                </c:pt>
                <c:pt idx="79">
                  <c:v>300</c:v>
                </c:pt>
                <c:pt idx="80">
                  <c:v>300</c:v>
                </c:pt>
                <c:pt idx="81">
                  <c:v>300</c:v>
                </c:pt>
                <c:pt idx="82">
                  <c:v>300</c:v>
                </c:pt>
                <c:pt idx="83">
                  <c:v>300</c:v>
                </c:pt>
                <c:pt idx="84">
                  <c:v>300</c:v>
                </c:pt>
                <c:pt idx="85">
                  <c:v>300</c:v>
                </c:pt>
                <c:pt idx="86">
                  <c:v>300</c:v>
                </c:pt>
                <c:pt idx="87">
                  <c:v>300</c:v>
                </c:pt>
                <c:pt idx="88">
                  <c:v>300</c:v>
                </c:pt>
                <c:pt idx="89">
                  <c:v>300</c:v>
                </c:pt>
                <c:pt idx="90">
                  <c:v>300</c:v>
                </c:pt>
                <c:pt idx="91">
                  <c:v>300</c:v>
                </c:pt>
                <c:pt idx="92">
                  <c:v>300</c:v>
                </c:pt>
                <c:pt idx="93">
                  <c:v>300</c:v>
                </c:pt>
                <c:pt idx="94">
                  <c:v>300</c:v>
                </c:pt>
                <c:pt idx="95">
                  <c:v>300</c:v>
                </c:pt>
                <c:pt idx="96">
                  <c:v>300</c:v>
                </c:pt>
                <c:pt idx="97">
                  <c:v>300</c:v>
                </c:pt>
                <c:pt idx="98">
                  <c:v>300</c:v>
                </c:pt>
                <c:pt idx="99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72-4D02-BB8D-A23D8D70BAA7}"/>
            </c:ext>
          </c:extLst>
        </c:ser>
        <c:ser>
          <c:idx val="3"/>
          <c:order val="3"/>
          <c:tx>
            <c:v>Szacowany R2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seria_27_05!$EK$8:$EK$107</c:f>
              <c:numCache>
                <c:formatCode>General</c:formatCode>
                <c:ptCount val="100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  <c:pt idx="13">
                  <c:v>40</c:v>
                </c:pt>
                <c:pt idx="14">
                  <c:v>40</c:v>
                </c:pt>
                <c:pt idx="15">
                  <c:v>40</c:v>
                </c:pt>
                <c:pt idx="16">
                  <c:v>40</c:v>
                </c:pt>
                <c:pt idx="17">
                  <c:v>40</c:v>
                </c:pt>
                <c:pt idx="18">
                  <c:v>40</c:v>
                </c:pt>
                <c:pt idx="19">
                  <c:v>40</c:v>
                </c:pt>
                <c:pt idx="20">
                  <c:v>40</c:v>
                </c:pt>
                <c:pt idx="21">
                  <c:v>40</c:v>
                </c:pt>
                <c:pt idx="22">
                  <c:v>40</c:v>
                </c:pt>
                <c:pt idx="23">
                  <c:v>40</c:v>
                </c:pt>
                <c:pt idx="24">
                  <c:v>40</c:v>
                </c:pt>
                <c:pt idx="25">
                  <c:v>40</c:v>
                </c:pt>
                <c:pt idx="26">
                  <c:v>40</c:v>
                </c:pt>
                <c:pt idx="27">
                  <c:v>40</c:v>
                </c:pt>
                <c:pt idx="28">
                  <c:v>40</c:v>
                </c:pt>
                <c:pt idx="29">
                  <c:v>40</c:v>
                </c:pt>
                <c:pt idx="30">
                  <c:v>40</c:v>
                </c:pt>
                <c:pt idx="31">
                  <c:v>40</c:v>
                </c:pt>
                <c:pt idx="32">
                  <c:v>40</c:v>
                </c:pt>
                <c:pt idx="33">
                  <c:v>40</c:v>
                </c:pt>
                <c:pt idx="34">
                  <c:v>40</c:v>
                </c:pt>
                <c:pt idx="35">
                  <c:v>40</c:v>
                </c:pt>
                <c:pt idx="36">
                  <c:v>40</c:v>
                </c:pt>
                <c:pt idx="37">
                  <c:v>40</c:v>
                </c:pt>
                <c:pt idx="38">
                  <c:v>40</c:v>
                </c:pt>
                <c:pt idx="39">
                  <c:v>40</c:v>
                </c:pt>
                <c:pt idx="40">
                  <c:v>40</c:v>
                </c:pt>
                <c:pt idx="41">
                  <c:v>40</c:v>
                </c:pt>
                <c:pt idx="42">
                  <c:v>40</c:v>
                </c:pt>
                <c:pt idx="43">
                  <c:v>40</c:v>
                </c:pt>
                <c:pt idx="44">
                  <c:v>40</c:v>
                </c:pt>
                <c:pt idx="45">
                  <c:v>40</c:v>
                </c:pt>
                <c:pt idx="46">
                  <c:v>40</c:v>
                </c:pt>
                <c:pt idx="47">
                  <c:v>40</c:v>
                </c:pt>
                <c:pt idx="48">
                  <c:v>40</c:v>
                </c:pt>
                <c:pt idx="49">
                  <c:v>40</c:v>
                </c:pt>
                <c:pt idx="50">
                  <c:v>40</c:v>
                </c:pt>
                <c:pt idx="51">
                  <c:v>40</c:v>
                </c:pt>
                <c:pt idx="52">
                  <c:v>40</c:v>
                </c:pt>
                <c:pt idx="53">
                  <c:v>40</c:v>
                </c:pt>
                <c:pt idx="54">
                  <c:v>40</c:v>
                </c:pt>
                <c:pt idx="55">
                  <c:v>40</c:v>
                </c:pt>
                <c:pt idx="56">
                  <c:v>40</c:v>
                </c:pt>
                <c:pt idx="57">
                  <c:v>40</c:v>
                </c:pt>
                <c:pt idx="58">
                  <c:v>40</c:v>
                </c:pt>
                <c:pt idx="59">
                  <c:v>40</c:v>
                </c:pt>
                <c:pt idx="60">
                  <c:v>40</c:v>
                </c:pt>
                <c:pt idx="61">
                  <c:v>40</c:v>
                </c:pt>
                <c:pt idx="62">
                  <c:v>40</c:v>
                </c:pt>
                <c:pt idx="63">
                  <c:v>40</c:v>
                </c:pt>
                <c:pt idx="64">
                  <c:v>40</c:v>
                </c:pt>
                <c:pt idx="65">
                  <c:v>40</c:v>
                </c:pt>
                <c:pt idx="66">
                  <c:v>40</c:v>
                </c:pt>
                <c:pt idx="67">
                  <c:v>40</c:v>
                </c:pt>
                <c:pt idx="68">
                  <c:v>40</c:v>
                </c:pt>
                <c:pt idx="69">
                  <c:v>40</c:v>
                </c:pt>
                <c:pt idx="70">
                  <c:v>40</c:v>
                </c:pt>
                <c:pt idx="71">
                  <c:v>40</c:v>
                </c:pt>
                <c:pt idx="72">
                  <c:v>40</c:v>
                </c:pt>
                <c:pt idx="73">
                  <c:v>40</c:v>
                </c:pt>
                <c:pt idx="74">
                  <c:v>40</c:v>
                </c:pt>
                <c:pt idx="75">
                  <c:v>40</c:v>
                </c:pt>
                <c:pt idx="76">
                  <c:v>40</c:v>
                </c:pt>
                <c:pt idx="77">
                  <c:v>40</c:v>
                </c:pt>
                <c:pt idx="78">
                  <c:v>40</c:v>
                </c:pt>
                <c:pt idx="79">
                  <c:v>40</c:v>
                </c:pt>
                <c:pt idx="80">
                  <c:v>40</c:v>
                </c:pt>
                <c:pt idx="81">
                  <c:v>40</c:v>
                </c:pt>
                <c:pt idx="82">
                  <c:v>40</c:v>
                </c:pt>
                <c:pt idx="83">
                  <c:v>40</c:v>
                </c:pt>
                <c:pt idx="84">
                  <c:v>40</c:v>
                </c:pt>
                <c:pt idx="85">
                  <c:v>40</c:v>
                </c:pt>
                <c:pt idx="86">
                  <c:v>40</c:v>
                </c:pt>
                <c:pt idx="87">
                  <c:v>40</c:v>
                </c:pt>
                <c:pt idx="88">
                  <c:v>40</c:v>
                </c:pt>
                <c:pt idx="89">
                  <c:v>40</c:v>
                </c:pt>
                <c:pt idx="90">
                  <c:v>40</c:v>
                </c:pt>
                <c:pt idx="91">
                  <c:v>40</c:v>
                </c:pt>
                <c:pt idx="92">
                  <c:v>40</c:v>
                </c:pt>
                <c:pt idx="93">
                  <c:v>40</c:v>
                </c:pt>
                <c:pt idx="94">
                  <c:v>40</c:v>
                </c:pt>
                <c:pt idx="95">
                  <c:v>40</c:v>
                </c:pt>
                <c:pt idx="96">
                  <c:v>40</c:v>
                </c:pt>
                <c:pt idx="97">
                  <c:v>40</c:v>
                </c:pt>
                <c:pt idx="98">
                  <c:v>40</c:v>
                </c:pt>
                <c:pt idx="99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672-4D02-BB8D-A23D8D70BA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7256720"/>
        <c:axId val="267264400"/>
      </c:lineChart>
      <c:catAx>
        <c:axId val="267256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67264400"/>
        <c:crosses val="autoZero"/>
        <c:auto val="1"/>
        <c:lblAlgn val="ctr"/>
        <c:lblOffset val="100"/>
        <c:noMultiLvlLbl val="0"/>
      </c:catAx>
      <c:valAx>
        <c:axId val="26726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67256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Kąt wertykalny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seria_27_05!$EJ$8:$EJ$107</c:f>
              <c:numCache>
                <c:formatCode>General</c:formatCode>
                <c:ptCount val="100"/>
                <c:pt idx="0">
                  <c:v>25</c:v>
                </c:pt>
                <c:pt idx="1">
                  <c:v>20</c:v>
                </c:pt>
                <c:pt idx="2">
                  <c:v>14</c:v>
                </c:pt>
                <c:pt idx="3">
                  <c:v>20</c:v>
                </c:pt>
                <c:pt idx="4">
                  <c:v>20</c:v>
                </c:pt>
                <c:pt idx="5">
                  <c:v>25</c:v>
                </c:pt>
                <c:pt idx="6">
                  <c:v>25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14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25</c:v>
                </c:pt>
                <c:pt idx="31">
                  <c:v>0</c:v>
                </c:pt>
                <c:pt idx="32">
                  <c:v>14</c:v>
                </c:pt>
                <c:pt idx="33">
                  <c:v>0</c:v>
                </c:pt>
                <c:pt idx="34">
                  <c:v>14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20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32</c:v>
                </c:pt>
                <c:pt idx="62">
                  <c:v>0</c:v>
                </c:pt>
                <c:pt idx="63">
                  <c:v>0</c:v>
                </c:pt>
                <c:pt idx="64">
                  <c:v>14</c:v>
                </c:pt>
                <c:pt idx="65">
                  <c:v>44</c:v>
                </c:pt>
                <c:pt idx="66">
                  <c:v>25</c:v>
                </c:pt>
                <c:pt idx="67">
                  <c:v>0</c:v>
                </c:pt>
                <c:pt idx="68">
                  <c:v>0</c:v>
                </c:pt>
                <c:pt idx="69">
                  <c:v>14</c:v>
                </c:pt>
                <c:pt idx="70">
                  <c:v>14</c:v>
                </c:pt>
                <c:pt idx="71">
                  <c:v>20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25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14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14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51-4B0A-886D-9A0B325F7BD9}"/>
            </c:ext>
          </c:extLst>
        </c:ser>
        <c:ser>
          <c:idx val="1"/>
          <c:order val="1"/>
          <c:tx>
            <c:v>R2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seria_27_05!$EM$8:$EM$107</c:f>
              <c:numCache>
                <c:formatCode>General</c:formatCode>
                <c:ptCount val="100"/>
                <c:pt idx="0">
                  <c:v>14</c:v>
                </c:pt>
                <c:pt idx="1">
                  <c:v>14</c:v>
                </c:pt>
                <c:pt idx="2">
                  <c:v>14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14</c:v>
                </c:pt>
                <c:pt idx="7">
                  <c:v>20</c:v>
                </c:pt>
                <c:pt idx="8">
                  <c:v>0</c:v>
                </c:pt>
                <c:pt idx="9">
                  <c:v>20</c:v>
                </c:pt>
                <c:pt idx="10">
                  <c:v>0</c:v>
                </c:pt>
                <c:pt idx="11">
                  <c:v>41</c:v>
                </c:pt>
                <c:pt idx="12">
                  <c:v>0</c:v>
                </c:pt>
                <c:pt idx="13">
                  <c:v>0</c:v>
                </c:pt>
                <c:pt idx="14">
                  <c:v>32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14</c:v>
                </c:pt>
                <c:pt idx="20">
                  <c:v>32</c:v>
                </c:pt>
                <c:pt idx="21">
                  <c:v>0</c:v>
                </c:pt>
                <c:pt idx="22">
                  <c:v>49</c:v>
                </c:pt>
                <c:pt idx="23">
                  <c:v>25</c:v>
                </c:pt>
                <c:pt idx="24">
                  <c:v>0</c:v>
                </c:pt>
                <c:pt idx="25">
                  <c:v>20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25</c:v>
                </c:pt>
                <c:pt idx="31">
                  <c:v>25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20</c:v>
                </c:pt>
                <c:pt idx="42">
                  <c:v>20</c:v>
                </c:pt>
                <c:pt idx="43">
                  <c:v>14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14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20</c:v>
                </c:pt>
                <c:pt idx="63">
                  <c:v>20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14</c:v>
                </c:pt>
                <c:pt idx="69">
                  <c:v>20</c:v>
                </c:pt>
                <c:pt idx="70">
                  <c:v>25</c:v>
                </c:pt>
                <c:pt idx="71">
                  <c:v>25</c:v>
                </c:pt>
                <c:pt idx="72">
                  <c:v>14</c:v>
                </c:pt>
                <c:pt idx="73">
                  <c:v>0</c:v>
                </c:pt>
                <c:pt idx="74">
                  <c:v>32</c:v>
                </c:pt>
                <c:pt idx="75">
                  <c:v>14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14</c:v>
                </c:pt>
                <c:pt idx="84">
                  <c:v>32</c:v>
                </c:pt>
                <c:pt idx="85">
                  <c:v>0</c:v>
                </c:pt>
                <c:pt idx="86">
                  <c:v>14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14</c:v>
                </c:pt>
                <c:pt idx="91">
                  <c:v>32</c:v>
                </c:pt>
                <c:pt idx="92">
                  <c:v>14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51-4B0A-886D-9A0B325F7B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7246160"/>
        <c:axId val="267253360"/>
      </c:lineChart>
      <c:catAx>
        <c:axId val="267246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67253360"/>
        <c:crosses val="autoZero"/>
        <c:auto val="1"/>
        <c:lblAlgn val="ctr"/>
        <c:lblOffset val="100"/>
        <c:noMultiLvlLbl val="0"/>
      </c:catAx>
      <c:valAx>
        <c:axId val="26725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67246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Kąt horyzontalny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seria_27_05!$EW$8:$EW$107</c:f>
              <c:numCache>
                <c:formatCode>General</c:formatCode>
                <c:ptCount val="100"/>
                <c:pt idx="0">
                  <c:v>312</c:v>
                </c:pt>
                <c:pt idx="1">
                  <c:v>313</c:v>
                </c:pt>
                <c:pt idx="2">
                  <c:v>323</c:v>
                </c:pt>
                <c:pt idx="3">
                  <c:v>336</c:v>
                </c:pt>
                <c:pt idx="4">
                  <c:v>326</c:v>
                </c:pt>
                <c:pt idx="5">
                  <c:v>339</c:v>
                </c:pt>
                <c:pt idx="6">
                  <c:v>334</c:v>
                </c:pt>
                <c:pt idx="7">
                  <c:v>199</c:v>
                </c:pt>
                <c:pt idx="8">
                  <c:v>199</c:v>
                </c:pt>
                <c:pt idx="9">
                  <c:v>199</c:v>
                </c:pt>
                <c:pt idx="10">
                  <c:v>199</c:v>
                </c:pt>
                <c:pt idx="11">
                  <c:v>169</c:v>
                </c:pt>
                <c:pt idx="12">
                  <c:v>328</c:v>
                </c:pt>
                <c:pt idx="13">
                  <c:v>176</c:v>
                </c:pt>
                <c:pt idx="14">
                  <c:v>176</c:v>
                </c:pt>
                <c:pt idx="15">
                  <c:v>179</c:v>
                </c:pt>
                <c:pt idx="16">
                  <c:v>192</c:v>
                </c:pt>
                <c:pt idx="17">
                  <c:v>203</c:v>
                </c:pt>
                <c:pt idx="18">
                  <c:v>179</c:v>
                </c:pt>
                <c:pt idx="19">
                  <c:v>184</c:v>
                </c:pt>
                <c:pt idx="20">
                  <c:v>184</c:v>
                </c:pt>
                <c:pt idx="21">
                  <c:v>184</c:v>
                </c:pt>
                <c:pt idx="22">
                  <c:v>184</c:v>
                </c:pt>
                <c:pt idx="23">
                  <c:v>184</c:v>
                </c:pt>
                <c:pt idx="24">
                  <c:v>184</c:v>
                </c:pt>
                <c:pt idx="25">
                  <c:v>196</c:v>
                </c:pt>
                <c:pt idx="26">
                  <c:v>196</c:v>
                </c:pt>
                <c:pt idx="27">
                  <c:v>184</c:v>
                </c:pt>
                <c:pt idx="28">
                  <c:v>184</c:v>
                </c:pt>
                <c:pt idx="29">
                  <c:v>184</c:v>
                </c:pt>
                <c:pt idx="30">
                  <c:v>192</c:v>
                </c:pt>
                <c:pt idx="31">
                  <c:v>192</c:v>
                </c:pt>
                <c:pt idx="32">
                  <c:v>188</c:v>
                </c:pt>
                <c:pt idx="33">
                  <c:v>191</c:v>
                </c:pt>
                <c:pt idx="34">
                  <c:v>188</c:v>
                </c:pt>
                <c:pt idx="35">
                  <c:v>191</c:v>
                </c:pt>
                <c:pt idx="36">
                  <c:v>196</c:v>
                </c:pt>
                <c:pt idx="37">
                  <c:v>192</c:v>
                </c:pt>
                <c:pt idx="38">
                  <c:v>184</c:v>
                </c:pt>
                <c:pt idx="39">
                  <c:v>193</c:v>
                </c:pt>
                <c:pt idx="40">
                  <c:v>196</c:v>
                </c:pt>
                <c:pt idx="41">
                  <c:v>184</c:v>
                </c:pt>
                <c:pt idx="42">
                  <c:v>196</c:v>
                </c:pt>
                <c:pt idx="43">
                  <c:v>196</c:v>
                </c:pt>
                <c:pt idx="44">
                  <c:v>196</c:v>
                </c:pt>
                <c:pt idx="45">
                  <c:v>196</c:v>
                </c:pt>
                <c:pt idx="46">
                  <c:v>341</c:v>
                </c:pt>
                <c:pt idx="47">
                  <c:v>181</c:v>
                </c:pt>
                <c:pt idx="48">
                  <c:v>184</c:v>
                </c:pt>
                <c:pt idx="49">
                  <c:v>333</c:v>
                </c:pt>
                <c:pt idx="50">
                  <c:v>333</c:v>
                </c:pt>
                <c:pt idx="51">
                  <c:v>333</c:v>
                </c:pt>
                <c:pt idx="52">
                  <c:v>333</c:v>
                </c:pt>
                <c:pt idx="53">
                  <c:v>333</c:v>
                </c:pt>
                <c:pt idx="54">
                  <c:v>327</c:v>
                </c:pt>
                <c:pt idx="55">
                  <c:v>327</c:v>
                </c:pt>
                <c:pt idx="56">
                  <c:v>183</c:v>
                </c:pt>
                <c:pt idx="57">
                  <c:v>184</c:v>
                </c:pt>
                <c:pt idx="58">
                  <c:v>186</c:v>
                </c:pt>
                <c:pt idx="59">
                  <c:v>186</c:v>
                </c:pt>
                <c:pt idx="60">
                  <c:v>186</c:v>
                </c:pt>
                <c:pt idx="61">
                  <c:v>188</c:v>
                </c:pt>
                <c:pt idx="62">
                  <c:v>188</c:v>
                </c:pt>
                <c:pt idx="63">
                  <c:v>194</c:v>
                </c:pt>
                <c:pt idx="64">
                  <c:v>194</c:v>
                </c:pt>
                <c:pt idx="65">
                  <c:v>188</c:v>
                </c:pt>
                <c:pt idx="66">
                  <c:v>186</c:v>
                </c:pt>
                <c:pt idx="67">
                  <c:v>188</c:v>
                </c:pt>
                <c:pt idx="68">
                  <c:v>188</c:v>
                </c:pt>
                <c:pt idx="69">
                  <c:v>188</c:v>
                </c:pt>
                <c:pt idx="70">
                  <c:v>188</c:v>
                </c:pt>
                <c:pt idx="71">
                  <c:v>199</c:v>
                </c:pt>
                <c:pt idx="72">
                  <c:v>210</c:v>
                </c:pt>
                <c:pt idx="73">
                  <c:v>213</c:v>
                </c:pt>
                <c:pt idx="74">
                  <c:v>333</c:v>
                </c:pt>
                <c:pt idx="75">
                  <c:v>203</c:v>
                </c:pt>
                <c:pt idx="76">
                  <c:v>199</c:v>
                </c:pt>
                <c:pt idx="77">
                  <c:v>199</c:v>
                </c:pt>
                <c:pt idx="78">
                  <c:v>204</c:v>
                </c:pt>
                <c:pt idx="79">
                  <c:v>204</c:v>
                </c:pt>
                <c:pt idx="80">
                  <c:v>204</c:v>
                </c:pt>
                <c:pt idx="81">
                  <c:v>204</c:v>
                </c:pt>
                <c:pt idx="82">
                  <c:v>199</c:v>
                </c:pt>
                <c:pt idx="83">
                  <c:v>199</c:v>
                </c:pt>
                <c:pt idx="84">
                  <c:v>199</c:v>
                </c:pt>
                <c:pt idx="85">
                  <c:v>199</c:v>
                </c:pt>
                <c:pt idx="86">
                  <c:v>199</c:v>
                </c:pt>
                <c:pt idx="87">
                  <c:v>259</c:v>
                </c:pt>
                <c:pt idx="88">
                  <c:v>183</c:v>
                </c:pt>
                <c:pt idx="89">
                  <c:v>184</c:v>
                </c:pt>
                <c:pt idx="90">
                  <c:v>182</c:v>
                </c:pt>
                <c:pt idx="91">
                  <c:v>191</c:v>
                </c:pt>
                <c:pt idx="92">
                  <c:v>189</c:v>
                </c:pt>
                <c:pt idx="93">
                  <c:v>196</c:v>
                </c:pt>
                <c:pt idx="94">
                  <c:v>196</c:v>
                </c:pt>
                <c:pt idx="95">
                  <c:v>193</c:v>
                </c:pt>
                <c:pt idx="96">
                  <c:v>196</c:v>
                </c:pt>
                <c:pt idx="97">
                  <c:v>193</c:v>
                </c:pt>
                <c:pt idx="98">
                  <c:v>193</c:v>
                </c:pt>
                <c:pt idx="99">
                  <c:v>193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18-475B-BF22-060E733D9299}"/>
            </c:ext>
          </c:extLst>
        </c:ser>
        <c:ser>
          <c:idx val="1"/>
          <c:order val="1"/>
          <c:tx>
            <c:v>R2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seria_27_05!$EZ$8:$EZ$107</c:f>
              <c:numCache>
                <c:formatCode>General</c:formatCode>
                <c:ptCount val="100"/>
                <c:pt idx="0">
                  <c:v>165</c:v>
                </c:pt>
                <c:pt idx="1">
                  <c:v>149</c:v>
                </c:pt>
                <c:pt idx="2">
                  <c:v>150</c:v>
                </c:pt>
                <c:pt idx="3">
                  <c:v>162</c:v>
                </c:pt>
                <c:pt idx="4">
                  <c:v>156</c:v>
                </c:pt>
                <c:pt idx="5">
                  <c:v>161</c:v>
                </c:pt>
                <c:pt idx="6">
                  <c:v>161</c:v>
                </c:pt>
                <c:pt idx="7">
                  <c:v>153</c:v>
                </c:pt>
                <c:pt idx="8">
                  <c:v>150</c:v>
                </c:pt>
                <c:pt idx="9">
                  <c:v>147</c:v>
                </c:pt>
                <c:pt idx="10">
                  <c:v>149</c:v>
                </c:pt>
                <c:pt idx="11">
                  <c:v>153</c:v>
                </c:pt>
                <c:pt idx="12">
                  <c:v>147</c:v>
                </c:pt>
                <c:pt idx="13">
                  <c:v>147</c:v>
                </c:pt>
                <c:pt idx="14">
                  <c:v>150</c:v>
                </c:pt>
                <c:pt idx="15">
                  <c:v>150</c:v>
                </c:pt>
                <c:pt idx="16">
                  <c:v>50</c:v>
                </c:pt>
                <c:pt idx="17">
                  <c:v>161</c:v>
                </c:pt>
                <c:pt idx="18">
                  <c:v>161</c:v>
                </c:pt>
                <c:pt idx="19">
                  <c:v>152</c:v>
                </c:pt>
                <c:pt idx="20">
                  <c:v>150</c:v>
                </c:pt>
                <c:pt idx="21">
                  <c:v>157</c:v>
                </c:pt>
                <c:pt idx="22">
                  <c:v>157</c:v>
                </c:pt>
                <c:pt idx="23">
                  <c:v>157</c:v>
                </c:pt>
                <c:pt idx="24">
                  <c:v>165</c:v>
                </c:pt>
                <c:pt idx="25">
                  <c:v>165</c:v>
                </c:pt>
                <c:pt idx="26">
                  <c:v>162</c:v>
                </c:pt>
                <c:pt idx="27">
                  <c:v>158</c:v>
                </c:pt>
                <c:pt idx="28">
                  <c:v>162</c:v>
                </c:pt>
                <c:pt idx="29">
                  <c:v>162</c:v>
                </c:pt>
                <c:pt idx="30">
                  <c:v>162</c:v>
                </c:pt>
                <c:pt idx="31">
                  <c:v>155</c:v>
                </c:pt>
                <c:pt idx="32">
                  <c:v>154</c:v>
                </c:pt>
                <c:pt idx="33">
                  <c:v>153</c:v>
                </c:pt>
                <c:pt idx="34">
                  <c:v>134</c:v>
                </c:pt>
                <c:pt idx="35">
                  <c:v>155</c:v>
                </c:pt>
                <c:pt idx="36">
                  <c:v>150</c:v>
                </c:pt>
                <c:pt idx="37">
                  <c:v>168</c:v>
                </c:pt>
                <c:pt idx="38">
                  <c:v>168</c:v>
                </c:pt>
                <c:pt idx="39">
                  <c:v>162</c:v>
                </c:pt>
                <c:pt idx="40">
                  <c:v>177</c:v>
                </c:pt>
                <c:pt idx="41">
                  <c:v>154</c:v>
                </c:pt>
                <c:pt idx="42">
                  <c:v>177</c:v>
                </c:pt>
                <c:pt idx="43">
                  <c:v>156</c:v>
                </c:pt>
                <c:pt idx="44">
                  <c:v>168</c:v>
                </c:pt>
                <c:pt idx="45">
                  <c:v>147</c:v>
                </c:pt>
                <c:pt idx="46">
                  <c:v>268</c:v>
                </c:pt>
                <c:pt idx="47">
                  <c:v>266</c:v>
                </c:pt>
                <c:pt idx="48">
                  <c:v>175</c:v>
                </c:pt>
                <c:pt idx="49">
                  <c:v>137</c:v>
                </c:pt>
                <c:pt idx="50">
                  <c:v>56</c:v>
                </c:pt>
                <c:pt idx="51">
                  <c:v>157</c:v>
                </c:pt>
                <c:pt idx="52">
                  <c:v>149</c:v>
                </c:pt>
                <c:pt idx="53">
                  <c:v>147</c:v>
                </c:pt>
                <c:pt idx="54">
                  <c:v>154</c:v>
                </c:pt>
                <c:pt idx="55">
                  <c:v>150</c:v>
                </c:pt>
                <c:pt idx="56">
                  <c:v>149</c:v>
                </c:pt>
                <c:pt idx="57">
                  <c:v>157</c:v>
                </c:pt>
                <c:pt idx="58">
                  <c:v>155</c:v>
                </c:pt>
                <c:pt idx="59">
                  <c:v>162</c:v>
                </c:pt>
                <c:pt idx="60">
                  <c:v>158</c:v>
                </c:pt>
                <c:pt idx="61">
                  <c:v>160</c:v>
                </c:pt>
                <c:pt idx="62">
                  <c:v>168</c:v>
                </c:pt>
                <c:pt idx="63">
                  <c:v>162</c:v>
                </c:pt>
                <c:pt idx="64">
                  <c:v>162</c:v>
                </c:pt>
                <c:pt idx="65">
                  <c:v>153</c:v>
                </c:pt>
                <c:pt idx="66">
                  <c:v>157</c:v>
                </c:pt>
                <c:pt idx="67">
                  <c:v>162</c:v>
                </c:pt>
                <c:pt idx="68">
                  <c:v>163</c:v>
                </c:pt>
                <c:pt idx="69">
                  <c:v>167</c:v>
                </c:pt>
                <c:pt idx="70">
                  <c:v>156</c:v>
                </c:pt>
                <c:pt idx="71">
                  <c:v>159</c:v>
                </c:pt>
                <c:pt idx="72">
                  <c:v>164</c:v>
                </c:pt>
                <c:pt idx="73">
                  <c:v>156</c:v>
                </c:pt>
                <c:pt idx="74">
                  <c:v>151</c:v>
                </c:pt>
                <c:pt idx="75">
                  <c:v>154</c:v>
                </c:pt>
                <c:pt idx="76">
                  <c:v>154</c:v>
                </c:pt>
                <c:pt idx="77">
                  <c:v>154</c:v>
                </c:pt>
                <c:pt idx="78">
                  <c:v>161</c:v>
                </c:pt>
                <c:pt idx="79">
                  <c:v>147</c:v>
                </c:pt>
                <c:pt idx="80">
                  <c:v>150</c:v>
                </c:pt>
                <c:pt idx="81">
                  <c:v>154</c:v>
                </c:pt>
                <c:pt idx="82">
                  <c:v>168</c:v>
                </c:pt>
                <c:pt idx="83">
                  <c:v>147</c:v>
                </c:pt>
                <c:pt idx="84">
                  <c:v>159</c:v>
                </c:pt>
                <c:pt idx="85">
                  <c:v>156</c:v>
                </c:pt>
                <c:pt idx="86">
                  <c:v>198</c:v>
                </c:pt>
                <c:pt idx="87">
                  <c:v>175</c:v>
                </c:pt>
                <c:pt idx="88">
                  <c:v>170</c:v>
                </c:pt>
                <c:pt idx="89">
                  <c:v>131</c:v>
                </c:pt>
                <c:pt idx="90">
                  <c:v>196</c:v>
                </c:pt>
                <c:pt idx="91">
                  <c:v>154</c:v>
                </c:pt>
                <c:pt idx="92">
                  <c:v>180</c:v>
                </c:pt>
                <c:pt idx="93">
                  <c:v>157</c:v>
                </c:pt>
                <c:pt idx="94">
                  <c:v>161</c:v>
                </c:pt>
                <c:pt idx="95">
                  <c:v>157</c:v>
                </c:pt>
                <c:pt idx="96">
                  <c:v>182</c:v>
                </c:pt>
                <c:pt idx="97">
                  <c:v>150</c:v>
                </c:pt>
                <c:pt idx="98">
                  <c:v>178</c:v>
                </c:pt>
                <c:pt idx="99">
                  <c:v>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18-475B-BF22-060E733D9299}"/>
            </c:ext>
          </c:extLst>
        </c:ser>
        <c:ser>
          <c:idx val="2"/>
          <c:order val="2"/>
          <c:tx>
            <c:v>Szacowany R1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seria_27_05!$EV$8:$EV$107</c:f>
              <c:numCache>
                <c:formatCode>General</c:formatCode>
                <c:ptCount val="100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  <c:pt idx="8">
                  <c:v>200</c:v>
                </c:pt>
                <c:pt idx="9">
                  <c:v>200</c:v>
                </c:pt>
                <c:pt idx="10">
                  <c:v>200</c:v>
                </c:pt>
                <c:pt idx="11">
                  <c:v>200</c:v>
                </c:pt>
                <c:pt idx="12">
                  <c:v>200</c:v>
                </c:pt>
                <c:pt idx="13">
                  <c:v>200</c:v>
                </c:pt>
                <c:pt idx="14">
                  <c:v>200</c:v>
                </c:pt>
                <c:pt idx="15">
                  <c:v>200</c:v>
                </c:pt>
                <c:pt idx="16">
                  <c:v>200</c:v>
                </c:pt>
                <c:pt idx="17">
                  <c:v>200</c:v>
                </c:pt>
                <c:pt idx="18">
                  <c:v>200</c:v>
                </c:pt>
                <c:pt idx="19">
                  <c:v>200</c:v>
                </c:pt>
                <c:pt idx="20">
                  <c:v>200</c:v>
                </c:pt>
                <c:pt idx="21">
                  <c:v>200</c:v>
                </c:pt>
                <c:pt idx="22">
                  <c:v>200</c:v>
                </c:pt>
                <c:pt idx="23">
                  <c:v>200</c:v>
                </c:pt>
                <c:pt idx="24">
                  <c:v>200</c:v>
                </c:pt>
                <c:pt idx="25">
                  <c:v>200</c:v>
                </c:pt>
                <c:pt idx="26">
                  <c:v>200</c:v>
                </c:pt>
                <c:pt idx="27">
                  <c:v>200</c:v>
                </c:pt>
                <c:pt idx="28">
                  <c:v>200</c:v>
                </c:pt>
                <c:pt idx="29">
                  <c:v>200</c:v>
                </c:pt>
                <c:pt idx="30">
                  <c:v>200</c:v>
                </c:pt>
                <c:pt idx="31">
                  <c:v>200</c:v>
                </c:pt>
                <c:pt idx="32">
                  <c:v>200</c:v>
                </c:pt>
                <c:pt idx="33">
                  <c:v>200</c:v>
                </c:pt>
                <c:pt idx="34">
                  <c:v>200</c:v>
                </c:pt>
                <c:pt idx="35">
                  <c:v>200</c:v>
                </c:pt>
                <c:pt idx="36">
                  <c:v>200</c:v>
                </c:pt>
                <c:pt idx="37">
                  <c:v>200</c:v>
                </c:pt>
                <c:pt idx="38">
                  <c:v>200</c:v>
                </c:pt>
                <c:pt idx="39">
                  <c:v>200</c:v>
                </c:pt>
                <c:pt idx="40">
                  <c:v>200</c:v>
                </c:pt>
                <c:pt idx="41">
                  <c:v>200</c:v>
                </c:pt>
                <c:pt idx="42">
                  <c:v>200</c:v>
                </c:pt>
                <c:pt idx="43">
                  <c:v>200</c:v>
                </c:pt>
                <c:pt idx="44">
                  <c:v>200</c:v>
                </c:pt>
                <c:pt idx="45">
                  <c:v>200</c:v>
                </c:pt>
                <c:pt idx="46">
                  <c:v>200</c:v>
                </c:pt>
                <c:pt idx="47">
                  <c:v>200</c:v>
                </c:pt>
                <c:pt idx="48">
                  <c:v>200</c:v>
                </c:pt>
                <c:pt idx="49">
                  <c:v>200</c:v>
                </c:pt>
                <c:pt idx="50">
                  <c:v>200</c:v>
                </c:pt>
                <c:pt idx="51">
                  <c:v>200</c:v>
                </c:pt>
                <c:pt idx="52">
                  <c:v>200</c:v>
                </c:pt>
                <c:pt idx="53">
                  <c:v>200</c:v>
                </c:pt>
                <c:pt idx="54">
                  <c:v>200</c:v>
                </c:pt>
                <c:pt idx="55">
                  <c:v>200</c:v>
                </c:pt>
                <c:pt idx="56">
                  <c:v>200</c:v>
                </c:pt>
                <c:pt idx="57">
                  <c:v>200</c:v>
                </c:pt>
                <c:pt idx="58">
                  <c:v>200</c:v>
                </c:pt>
                <c:pt idx="59">
                  <c:v>200</c:v>
                </c:pt>
                <c:pt idx="60">
                  <c:v>200</c:v>
                </c:pt>
                <c:pt idx="61">
                  <c:v>200</c:v>
                </c:pt>
                <c:pt idx="62">
                  <c:v>200</c:v>
                </c:pt>
                <c:pt idx="63">
                  <c:v>200</c:v>
                </c:pt>
                <c:pt idx="64">
                  <c:v>200</c:v>
                </c:pt>
                <c:pt idx="65">
                  <c:v>200</c:v>
                </c:pt>
                <c:pt idx="66">
                  <c:v>200</c:v>
                </c:pt>
                <c:pt idx="67">
                  <c:v>200</c:v>
                </c:pt>
                <c:pt idx="68">
                  <c:v>200</c:v>
                </c:pt>
                <c:pt idx="69">
                  <c:v>200</c:v>
                </c:pt>
                <c:pt idx="70">
                  <c:v>200</c:v>
                </c:pt>
                <c:pt idx="71">
                  <c:v>200</c:v>
                </c:pt>
                <c:pt idx="72">
                  <c:v>200</c:v>
                </c:pt>
                <c:pt idx="73">
                  <c:v>200</c:v>
                </c:pt>
                <c:pt idx="74">
                  <c:v>200</c:v>
                </c:pt>
                <c:pt idx="75">
                  <c:v>200</c:v>
                </c:pt>
                <c:pt idx="76">
                  <c:v>200</c:v>
                </c:pt>
                <c:pt idx="77">
                  <c:v>200</c:v>
                </c:pt>
                <c:pt idx="78">
                  <c:v>200</c:v>
                </c:pt>
                <c:pt idx="79">
                  <c:v>200</c:v>
                </c:pt>
                <c:pt idx="80">
                  <c:v>200</c:v>
                </c:pt>
                <c:pt idx="81">
                  <c:v>200</c:v>
                </c:pt>
                <c:pt idx="82">
                  <c:v>200</c:v>
                </c:pt>
                <c:pt idx="83">
                  <c:v>200</c:v>
                </c:pt>
                <c:pt idx="84">
                  <c:v>200</c:v>
                </c:pt>
                <c:pt idx="85">
                  <c:v>200</c:v>
                </c:pt>
                <c:pt idx="86">
                  <c:v>200</c:v>
                </c:pt>
                <c:pt idx="87">
                  <c:v>200</c:v>
                </c:pt>
                <c:pt idx="88">
                  <c:v>200</c:v>
                </c:pt>
                <c:pt idx="89">
                  <c:v>200</c:v>
                </c:pt>
                <c:pt idx="90">
                  <c:v>200</c:v>
                </c:pt>
                <c:pt idx="91">
                  <c:v>200</c:v>
                </c:pt>
                <c:pt idx="92">
                  <c:v>200</c:v>
                </c:pt>
                <c:pt idx="93">
                  <c:v>200</c:v>
                </c:pt>
                <c:pt idx="94">
                  <c:v>200</c:v>
                </c:pt>
                <c:pt idx="95">
                  <c:v>200</c:v>
                </c:pt>
                <c:pt idx="96">
                  <c:v>200</c:v>
                </c:pt>
                <c:pt idx="97">
                  <c:v>200</c:v>
                </c:pt>
                <c:pt idx="98">
                  <c:v>200</c:v>
                </c:pt>
                <c:pt idx="99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18-475B-BF22-060E733D9299}"/>
            </c:ext>
          </c:extLst>
        </c:ser>
        <c:ser>
          <c:idx val="3"/>
          <c:order val="3"/>
          <c:tx>
            <c:v>Szacowany R2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seria_27_05!$EY$8:$EY$107</c:f>
              <c:numCache>
                <c:formatCode>General</c:formatCode>
                <c:ptCount val="100"/>
                <c:pt idx="0">
                  <c:v>160</c:v>
                </c:pt>
                <c:pt idx="1">
                  <c:v>160</c:v>
                </c:pt>
                <c:pt idx="2">
                  <c:v>160</c:v>
                </c:pt>
                <c:pt idx="3">
                  <c:v>160</c:v>
                </c:pt>
                <c:pt idx="4">
                  <c:v>160</c:v>
                </c:pt>
                <c:pt idx="5">
                  <c:v>160</c:v>
                </c:pt>
                <c:pt idx="6">
                  <c:v>160</c:v>
                </c:pt>
                <c:pt idx="7">
                  <c:v>160</c:v>
                </c:pt>
                <c:pt idx="8">
                  <c:v>160</c:v>
                </c:pt>
                <c:pt idx="9">
                  <c:v>160</c:v>
                </c:pt>
                <c:pt idx="10">
                  <c:v>160</c:v>
                </c:pt>
                <c:pt idx="11">
                  <c:v>160</c:v>
                </c:pt>
                <c:pt idx="12">
                  <c:v>160</c:v>
                </c:pt>
                <c:pt idx="13">
                  <c:v>160</c:v>
                </c:pt>
                <c:pt idx="14">
                  <c:v>160</c:v>
                </c:pt>
                <c:pt idx="15">
                  <c:v>160</c:v>
                </c:pt>
                <c:pt idx="16">
                  <c:v>160</c:v>
                </c:pt>
                <c:pt idx="17">
                  <c:v>160</c:v>
                </c:pt>
                <c:pt idx="18">
                  <c:v>160</c:v>
                </c:pt>
                <c:pt idx="19">
                  <c:v>160</c:v>
                </c:pt>
                <c:pt idx="20">
                  <c:v>160</c:v>
                </c:pt>
                <c:pt idx="21">
                  <c:v>160</c:v>
                </c:pt>
                <c:pt idx="22">
                  <c:v>160</c:v>
                </c:pt>
                <c:pt idx="23">
                  <c:v>160</c:v>
                </c:pt>
                <c:pt idx="24">
                  <c:v>160</c:v>
                </c:pt>
                <c:pt idx="25">
                  <c:v>160</c:v>
                </c:pt>
                <c:pt idx="26">
                  <c:v>160</c:v>
                </c:pt>
                <c:pt idx="27">
                  <c:v>160</c:v>
                </c:pt>
                <c:pt idx="28">
                  <c:v>160</c:v>
                </c:pt>
                <c:pt idx="29">
                  <c:v>160</c:v>
                </c:pt>
                <c:pt idx="30">
                  <c:v>160</c:v>
                </c:pt>
                <c:pt idx="31">
                  <c:v>160</c:v>
                </c:pt>
                <c:pt idx="32">
                  <c:v>160</c:v>
                </c:pt>
                <c:pt idx="33">
                  <c:v>160</c:v>
                </c:pt>
                <c:pt idx="34">
                  <c:v>160</c:v>
                </c:pt>
                <c:pt idx="35">
                  <c:v>160</c:v>
                </c:pt>
                <c:pt idx="36">
                  <c:v>160</c:v>
                </c:pt>
                <c:pt idx="37">
                  <c:v>160</c:v>
                </c:pt>
                <c:pt idx="38">
                  <c:v>160</c:v>
                </c:pt>
                <c:pt idx="39">
                  <c:v>160</c:v>
                </c:pt>
                <c:pt idx="40">
                  <c:v>160</c:v>
                </c:pt>
                <c:pt idx="41">
                  <c:v>160</c:v>
                </c:pt>
                <c:pt idx="42">
                  <c:v>160</c:v>
                </c:pt>
                <c:pt idx="43">
                  <c:v>160</c:v>
                </c:pt>
                <c:pt idx="44">
                  <c:v>160</c:v>
                </c:pt>
                <c:pt idx="45">
                  <c:v>160</c:v>
                </c:pt>
                <c:pt idx="46">
                  <c:v>160</c:v>
                </c:pt>
                <c:pt idx="47">
                  <c:v>160</c:v>
                </c:pt>
                <c:pt idx="48">
                  <c:v>160</c:v>
                </c:pt>
                <c:pt idx="49">
                  <c:v>160</c:v>
                </c:pt>
                <c:pt idx="50">
                  <c:v>160</c:v>
                </c:pt>
                <c:pt idx="51">
                  <c:v>160</c:v>
                </c:pt>
                <c:pt idx="52">
                  <c:v>160</c:v>
                </c:pt>
                <c:pt idx="53">
                  <c:v>160</c:v>
                </c:pt>
                <c:pt idx="54">
                  <c:v>160</c:v>
                </c:pt>
                <c:pt idx="55">
                  <c:v>160</c:v>
                </c:pt>
                <c:pt idx="56">
                  <c:v>160</c:v>
                </c:pt>
                <c:pt idx="57">
                  <c:v>160</c:v>
                </c:pt>
                <c:pt idx="58">
                  <c:v>160</c:v>
                </c:pt>
                <c:pt idx="59">
                  <c:v>160</c:v>
                </c:pt>
                <c:pt idx="60">
                  <c:v>160</c:v>
                </c:pt>
                <c:pt idx="61">
                  <c:v>160</c:v>
                </c:pt>
                <c:pt idx="62">
                  <c:v>160</c:v>
                </c:pt>
                <c:pt idx="63">
                  <c:v>160</c:v>
                </c:pt>
                <c:pt idx="64">
                  <c:v>160</c:v>
                </c:pt>
                <c:pt idx="65">
                  <c:v>160</c:v>
                </c:pt>
                <c:pt idx="66">
                  <c:v>160</c:v>
                </c:pt>
                <c:pt idx="67">
                  <c:v>160</c:v>
                </c:pt>
                <c:pt idx="68">
                  <c:v>160</c:v>
                </c:pt>
                <c:pt idx="69">
                  <c:v>160</c:v>
                </c:pt>
                <c:pt idx="70">
                  <c:v>160</c:v>
                </c:pt>
                <c:pt idx="71">
                  <c:v>160</c:v>
                </c:pt>
                <c:pt idx="72">
                  <c:v>160</c:v>
                </c:pt>
                <c:pt idx="73">
                  <c:v>160</c:v>
                </c:pt>
                <c:pt idx="74">
                  <c:v>160</c:v>
                </c:pt>
                <c:pt idx="75">
                  <c:v>160</c:v>
                </c:pt>
                <c:pt idx="76">
                  <c:v>160</c:v>
                </c:pt>
                <c:pt idx="77">
                  <c:v>160</c:v>
                </c:pt>
                <c:pt idx="78">
                  <c:v>160</c:v>
                </c:pt>
                <c:pt idx="79">
                  <c:v>160</c:v>
                </c:pt>
                <c:pt idx="80">
                  <c:v>160</c:v>
                </c:pt>
                <c:pt idx="81">
                  <c:v>160</c:v>
                </c:pt>
                <c:pt idx="82">
                  <c:v>160</c:v>
                </c:pt>
                <c:pt idx="83">
                  <c:v>160</c:v>
                </c:pt>
                <c:pt idx="84">
                  <c:v>160</c:v>
                </c:pt>
                <c:pt idx="85">
                  <c:v>160</c:v>
                </c:pt>
                <c:pt idx="86">
                  <c:v>160</c:v>
                </c:pt>
                <c:pt idx="87">
                  <c:v>160</c:v>
                </c:pt>
                <c:pt idx="88">
                  <c:v>160</c:v>
                </c:pt>
                <c:pt idx="89">
                  <c:v>160</c:v>
                </c:pt>
                <c:pt idx="90">
                  <c:v>160</c:v>
                </c:pt>
                <c:pt idx="91">
                  <c:v>160</c:v>
                </c:pt>
                <c:pt idx="92">
                  <c:v>160</c:v>
                </c:pt>
                <c:pt idx="93">
                  <c:v>160</c:v>
                </c:pt>
                <c:pt idx="94">
                  <c:v>160</c:v>
                </c:pt>
                <c:pt idx="95">
                  <c:v>160</c:v>
                </c:pt>
                <c:pt idx="96">
                  <c:v>160</c:v>
                </c:pt>
                <c:pt idx="97">
                  <c:v>160</c:v>
                </c:pt>
                <c:pt idx="98">
                  <c:v>160</c:v>
                </c:pt>
                <c:pt idx="99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718-475B-BF22-060E733D9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7246640"/>
        <c:axId val="267255760"/>
      </c:lineChart>
      <c:catAx>
        <c:axId val="2672466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67255760"/>
        <c:crosses val="autoZero"/>
        <c:auto val="1"/>
        <c:lblAlgn val="ctr"/>
        <c:lblOffset val="100"/>
        <c:noMultiLvlLbl val="0"/>
      </c:catAx>
      <c:valAx>
        <c:axId val="26725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67246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Kąt wertykalny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seria_27_05!$EX$8:$EX$107</c:f>
              <c:numCache>
                <c:formatCode>General</c:formatCode>
                <c:ptCount val="100"/>
                <c:pt idx="0">
                  <c:v>49</c:v>
                </c:pt>
                <c:pt idx="1">
                  <c:v>36</c:v>
                </c:pt>
                <c:pt idx="2">
                  <c:v>14</c:v>
                </c:pt>
                <c:pt idx="3">
                  <c:v>14</c:v>
                </c:pt>
                <c:pt idx="4">
                  <c:v>14</c:v>
                </c:pt>
                <c:pt idx="5">
                  <c:v>20</c:v>
                </c:pt>
                <c:pt idx="6">
                  <c:v>25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14</c:v>
                </c:pt>
                <c:pt idx="12">
                  <c:v>0</c:v>
                </c:pt>
                <c:pt idx="13">
                  <c:v>20</c:v>
                </c:pt>
                <c:pt idx="14">
                  <c:v>25</c:v>
                </c:pt>
                <c:pt idx="15">
                  <c:v>29</c:v>
                </c:pt>
                <c:pt idx="16">
                  <c:v>32</c:v>
                </c:pt>
                <c:pt idx="17">
                  <c:v>14</c:v>
                </c:pt>
                <c:pt idx="18">
                  <c:v>20</c:v>
                </c:pt>
                <c:pt idx="19">
                  <c:v>14</c:v>
                </c:pt>
                <c:pt idx="20">
                  <c:v>14</c:v>
                </c:pt>
                <c:pt idx="21">
                  <c:v>0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25</c:v>
                </c:pt>
                <c:pt idx="27">
                  <c:v>14</c:v>
                </c:pt>
                <c:pt idx="28">
                  <c:v>0</c:v>
                </c:pt>
                <c:pt idx="29">
                  <c:v>0</c:v>
                </c:pt>
                <c:pt idx="30">
                  <c:v>14</c:v>
                </c:pt>
                <c:pt idx="31">
                  <c:v>14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14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14</c:v>
                </c:pt>
                <c:pt idx="41">
                  <c:v>14</c:v>
                </c:pt>
                <c:pt idx="42">
                  <c:v>20</c:v>
                </c:pt>
                <c:pt idx="43">
                  <c:v>14</c:v>
                </c:pt>
                <c:pt idx="44">
                  <c:v>20</c:v>
                </c:pt>
                <c:pt idx="45">
                  <c:v>14</c:v>
                </c:pt>
                <c:pt idx="46">
                  <c:v>20</c:v>
                </c:pt>
                <c:pt idx="47">
                  <c:v>20</c:v>
                </c:pt>
                <c:pt idx="48">
                  <c:v>0</c:v>
                </c:pt>
                <c:pt idx="49">
                  <c:v>25</c:v>
                </c:pt>
                <c:pt idx="50">
                  <c:v>32</c:v>
                </c:pt>
                <c:pt idx="51">
                  <c:v>20</c:v>
                </c:pt>
                <c:pt idx="52">
                  <c:v>20</c:v>
                </c:pt>
                <c:pt idx="53">
                  <c:v>0</c:v>
                </c:pt>
                <c:pt idx="54">
                  <c:v>20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25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14</c:v>
                </c:pt>
                <c:pt idx="71">
                  <c:v>25</c:v>
                </c:pt>
                <c:pt idx="72">
                  <c:v>39</c:v>
                </c:pt>
                <c:pt idx="73">
                  <c:v>36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14</c:v>
                </c:pt>
                <c:pt idx="80">
                  <c:v>0</c:v>
                </c:pt>
                <c:pt idx="81">
                  <c:v>0</c:v>
                </c:pt>
                <c:pt idx="82">
                  <c:v>14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25</c:v>
                </c:pt>
                <c:pt idx="88">
                  <c:v>32</c:v>
                </c:pt>
                <c:pt idx="89">
                  <c:v>32</c:v>
                </c:pt>
                <c:pt idx="90">
                  <c:v>32</c:v>
                </c:pt>
                <c:pt idx="91">
                  <c:v>32</c:v>
                </c:pt>
                <c:pt idx="92">
                  <c:v>29</c:v>
                </c:pt>
                <c:pt idx="93">
                  <c:v>25</c:v>
                </c:pt>
                <c:pt idx="94">
                  <c:v>29</c:v>
                </c:pt>
                <c:pt idx="95">
                  <c:v>29</c:v>
                </c:pt>
                <c:pt idx="96">
                  <c:v>20</c:v>
                </c:pt>
                <c:pt idx="97">
                  <c:v>25</c:v>
                </c:pt>
                <c:pt idx="98">
                  <c:v>25</c:v>
                </c:pt>
                <c:pt idx="99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02-436A-85BD-73C437D46C7C}"/>
            </c:ext>
          </c:extLst>
        </c:ser>
        <c:ser>
          <c:idx val="1"/>
          <c:order val="1"/>
          <c:tx>
            <c:v>R2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seria_27_05!$FA$8:$FA$107</c:f>
              <c:numCache>
                <c:formatCode>General</c:formatCode>
                <c:ptCount val="100"/>
                <c:pt idx="0">
                  <c:v>47</c:v>
                </c:pt>
                <c:pt idx="1">
                  <c:v>51</c:v>
                </c:pt>
                <c:pt idx="2">
                  <c:v>54</c:v>
                </c:pt>
                <c:pt idx="3">
                  <c:v>44</c:v>
                </c:pt>
                <c:pt idx="4">
                  <c:v>39</c:v>
                </c:pt>
                <c:pt idx="5">
                  <c:v>0</c:v>
                </c:pt>
                <c:pt idx="6">
                  <c:v>20</c:v>
                </c:pt>
                <c:pt idx="7">
                  <c:v>29</c:v>
                </c:pt>
                <c:pt idx="8">
                  <c:v>32</c:v>
                </c:pt>
                <c:pt idx="9">
                  <c:v>36</c:v>
                </c:pt>
                <c:pt idx="10">
                  <c:v>39</c:v>
                </c:pt>
                <c:pt idx="11">
                  <c:v>0</c:v>
                </c:pt>
                <c:pt idx="12">
                  <c:v>41</c:v>
                </c:pt>
                <c:pt idx="13">
                  <c:v>29</c:v>
                </c:pt>
                <c:pt idx="14">
                  <c:v>36</c:v>
                </c:pt>
                <c:pt idx="15">
                  <c:v>20</c:v>
                </c:pt>
                <c:pt idx="16">
                  <c:v>56</c:v>
                </c:pt>
                <c:pt idx="17">
                  <c:v>20</c:v>
                </c:pt>
                <c:pt idx="18">
                  <c:v>29</c:v>
                </c:pt>
                <c:pt idx="19">
                  <c:v>32</c:v>
                </c:pt>
                <c:pt idx="20">
                  <c:v>39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25</c:v>
                </c:pt>
                <c:pt idx="26">
                  <c:v>25</c:v>
                </c:pt>
                <c:pt idx="27">
                  <c:v>32</c:v>
                </c:pt>
                <c:pt idx="28">
                  <c:v>36</c:v>
                </c:pt>
                <c:pt idx="29">
                  <c:v>29</c:v>
                </c:pt>
                <c:pt idx="30">
                  <c:v>29</c:v>
                </c:pt>
                <c:pt idx="31">
                  <c:v>25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14</c:v>
                </c:pt>
                <c:pt idx="36">
                  <c:v>49</c:v>
                </c:pt>
                <c:pt idx="37">
                  <c:v>0</c:v>
                </c:pt>
                <c:pt idx="38">
                  <c:v>14</c:v>
                </c:pt>
                <c:pt idx="39">
                  <c:v>14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20</c:v>
                </c:pt>
                <c:pt idx="44">
                  <c:v>0</c:v>
                </c:pt>
                <c:pt idx="45">
                  <c:v>14</c:v>
                </c:pt>
                <c:pt idx="46">
                  <c:v>0</c:v>
                </c:pt>
                <c:pt idx="47">
                  <c:v>0</c:v>
                </c:pt>
                <c:pt idx="48">
                  <c:v>14</c:v>
                </c:pt>
                <c:pt idx="49">
                  <c:v>14</c:v>
                </c:pt>
                <c:pt idx="50">
                  <c:v>0</c:v>
                </c:pt>
                <c:pt idx="51">
                  <c:v>0</c:v>
                </c:pt>
                <c:pt idx="52">
                  <c:v>39</c:v>
                </c:pt>
                <c:pt idx="53">
                  <c:v>39</c:v>
                </c:pt>
                <c:pt idx="54">
                  <c:v>36</c:v>
                </c:pt>
                <c:pt idx="55">
                  <c:v>29</c:v>
                </c:pt>
                <c:pt idx="56">
                  <c:v>25</c:v>
                </c:pt>
                <c:pt idx="57">
                  <c:v>29</c:v>
                </c:pt>
                <c:pt idx="58">
                  <c:v>32</c:v>
                </c:pt>
                <c:pt idx="59">
                  <c:v>36</c:v>
                </c:pt>
                <c:pt idx="60">
                  <c:v>25</c:v>
                </c:pt>
                <c:pt idx="61">
                  <c:v>0</c:v>
                </c:pt>
                <c:pt idx="62">
                  <c:v>14</c:v>
                </c:pt>
                <c:pt idx="63">
                  <c:v>32</c:v>
                </c:pt>
                <c:pt idx="64">
                  <c:v>20</c:v>
                </c:pt>
                <c:pt idx="65">
                  <c:v>0</c:v>
                </c:pt>
                <c:pt idx="66">
                  <c:v>14</c:v>
                </c:pt>
                <c:pt idx="67">
                  <c:v>36</c:v>
                </c:pt>
                <c:pt idx="68">
                  <c:v>36</c:v>
                </c:pt>
                <c:pt idx="69">
                  <c:v>20</c:v>
                </c:pt>
                <c:pt idx="70">
                  <c:v>14</c:v>
                </c:pt>
                <c:pt idx="71">
                  <c:v>36</c:v>
                </c:pt>
                <c:pt idx="72">
                  <c:v>36</c:v>
                </c:pt>
                <c:pt idx="73">
                  <c:v>14</c:v>
                </c:pt>
                <c:pt idx="74">
                  <c:v>36</c:v>
                </c:pt>
                <c:pt idx="75">
                  <c:v>20</c:v>
                </c:pt>
                <c:pt idx="76">
                  <c:v>25</c:v>
                </c:pt>
                <c:pt idx="77">
                  <c:v>20</c:v>
                </c:pt>
                <c:pt idx="78">
                  <c:v>20</c:v>
                </c:pt>
                <c:pt idx="79">
                  <c:v>0</c:v>
                </c:pt>
                <c:pt idx="80">
                  <c:v>14</c:v>
                </c:pt>
                <c:pt idx="81">
                  <c:v>25</c:v>
                </c:pt>
                <c:pt idx="82">
                  <c:v>36</c:v>
                </c:pt>
                <c:pt idx="83">
                  <c:v>25</c:v>
                </c:pt>
                <c:pt idx="84">
                  <c:v>0</c:v>
                </c:pt>
                <c:pt idx="85">
                  <c:v>0</c:v>
                </c:pt>
                <c:pt idx="86">
                  <c:v>14</c:v>
                </c:pt>
                <c:pt idx="87">
                  <c:v>14</c:v>
                </c:pt>
                <c:pt idx="88">
                  <c:v>14</c:v>
                </c:pt>
                <c:pt idx="89">
                  <c:v>20</c:v>
                </c:pt>
                <c:pt idx="90">
                  <c:v>20</c:v>
                </c:pt>
                <c:pt idx="91">
                  <c:v>14</c:v>
                </c:pt>
                <c:pt idx="92">
                  <c:v>14</c:v>
                </c:pt>
                <c:pt idx="93">
                  <c:v>14</c:v>
                </c:pt>
                <c:pt idx="94">
                  <c:v>14</c:v>
                </c:pt>
                <c:pt idx="95">
                  <c:v>0</c:v>
                </c:pt>
                <c:pt idx="96">
                  <c:v>14</c:v>
                </c:pt>
                <c:pt idx="97">
                  <c:v>0</c:v>
                </c:pt>
                <c:pt idx="98">
                  <c:v>14</c:v>
                </c:pt>
                <c:pt idx="99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02-436A-85BD-73C437D46C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7289840"/>
        <c:axId val="267284560"/>
      </c:lineChart>
      <c:catAx>
        <c:axId val="2672898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67284560"/>
        <c:crosses val="autoZero"/>
        <c:auto val="1"/>
        <c:lblAlgn val="ctr"/>
        <c:lblOffset val="100"/>
        <c:noMultiLvlLbl val="0"/>
      </c:catAx>
      <c:valAx>
        <c:axId val="26728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67289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Kąt horyzontalny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seria_27_05!$FK$8:$FK$107</c:f>
              <c:numCache>
                <c:formatCode>General</c:formatCode>
                <c:ptCount val="100"/>
                <c:pt idx="0">
                  <c:v>193</c:v>
                </c:pt>
                <c:pt idx="1">
                  <c:v>193</c:v>
                </c:pt>
                <c:pt idx="2">
                  <c:v>196</c:v>
                </c:pt>
                <c:pt idx="3">
                  <c:v>193</c:v>
                </c:pt>
                <c:pt idx="4">
                  <c:v>193</c:v>
                </c:pt>
                <c:pt idx="5">
                  <c:v>188</c:v>
                </c:pt>
                <c:pt idx="6">
                  <c:v>184</c:v>
                </c:pt>
                <c:pt idx="7">
                  <c:v>181</c:v>
                </c:pt>
                <c:pt idx="8">
                  <c:v>181</c:v>
                </c:pt>
                <c:pt idx="9">
                  <c:v>184</c:v>
                </c:pt>
                <c:pt idx="10">
                  <c:v>182</c:v>
                </c:pt>
                <c:pt idx="11">
                  <c:v>181</c:v>
                </c:pt>
                <c:pt idx="12">
                  <c:v>178</c:v>
                </c:pt>
                <c:pt idx="13">
                  <c:v>181</c:v>
                </c:pt>
                <c:pt idx="14">
                  <c:v>178</c:v>
                </c:pt>
                <c:pt idx="15">
                  <c:v>260</c:v>
                </c:pt>
                <c:pt idx="16">
                  <c:v>189</c:v>
                </c:pt>
                <c:pt idx="17">
                  <c:v>272</c:v>
                </c:pt>
                <c:pt idx="18">
                  <c:v>257</c:v>
                </c:pt>
                <c:pt idx="19">
                  <c:v>182</c:v>
                </c:pt>
                <c:pt idx="20">
                  <c:v>175</c:v>
                </c:pt>
                <c:pt idx="21">
                  <c:v>249</c:v>
                </c:pt>
                <c:pt idx="22">
                  <c:v>223</c:v>
                </c:pt>
                <c:pt idx="23">
                  <c:v>168</c:v>
                </c:pt>
                <c:pt idx="24">
                  <c:v>178</c:v>
                </c:pt>
                <c:pt idx="25">
                  <c:v>205</c:v>
                </c:pt>
                <c:pt idx="26">
                  <c:v>178</c:v>
                </c:pt>
                <c:pt idx="27">
                  <c:v>182</c:v>
                </c:pt>
                <c:pt idx="28">
                  <c:v>189</c:v>
                </c:pt>
                <c:pt idx="29">
                  <c:v>210</c:v>
                </c:pt>
                <c:pt idx="30">
                  <c:v>210</c:v>
                </c:pt>
                <c:pt idx="31">
                  <c:v>196</c:v>
                </c:pt>
                <c:pt idx="32">
                  <c:v>182</c:v>
                </c:pt>
                <c:pt idx="33">
                  <c:v>170</c:v>
                </c:pt>
                <c:pt idx="34">
                  <c:v>184</c:v>
                </c:pt>
                <c:pt idx="35">
                  <c:v>178</c:v>
                </c:pt>
                <c:pt idx="36">
                  <c:v>170</c:v>
                </c:pt>
                <c:pt idx="37">
                  <c:v>234</c:v>
                </c:pt>
                <c:pt idx="38">
                  <c:v>221</c:v>
                </c:pt>
                <c:pt idx="39">
                  <c:v>184</c:v>
                </c:pt>
                <c:pt idx="40">
                  <c:v>175</c:v>
                </c:pt>
                <c:pt idx="41">
                  <c:v>168</c:v>
                </c:pt>
                <c:pt idx="42">
                  <c:v>248</c:v>
                </c:pt>
                <c:pt idx="43">
                  <c:v>213</c:v>
                </c:pt>
                <c:pt idx="44">
                  <c:v>168</c:v>
                </c:pt>
                <c:pt idx="45">
                  <c:v>196</c:v>
                </c:pt>
                <c:pt idx="46">
                  <c:v>196</c:v>
                </c:pt>
                <c:pt idx="47">
                  <c:v>175</c:v>
                </c:pt>
                <c:pt idx="48">
                  <c:v>179</c:v>
                </c:pt>
                <c:pt idx="49">
                  <c:v>175</c:v>
                </c:pt>
                <c:pt idx="50">
                  <c:v>182</c:v>
                </c:pt>
                <c:pt idx="51">
                  <c:v>188</c:v>
                </c:pt>
                <c:pt idx="52">
                  <c:v>184</c:v>
                </c:pt>
                <c:pt idx="53">
                  <c:v>195</c:v>
                </c:pt>
                <c:pt idx="54">
                  <c:v>199</c:v>
                </c:pt>
                <c:pt idx="55">
                  <c:v>167</c:v>
                </c:pt>
                <c:pt idx="56">
                  <c:v>168</c:v>
                </c:pt>
                <c:pt idx="57">
                  <c:v>175</c:v>
                </c:pt>
                <c:pt idx="58">
                  <c:v>181</c:v>
                </c:pt>
                <c:pt idx="59">
                  <c:v>134</c:v>
                </c:pt>
                <c:pt idx="60">
                  <c:v>173</c:v>
                </c:pt>
                <c:pt idx="61">
                  <c:v>181</c:v>
                </c:pt>
                <c:pt idx="62">
                  <c:v>181</c:v>
                </c:pt>
                <c:pt idx="63">
                  <c:v>175</c:v>
                </c:pt>
                <c:pt idx="64">
                  <c:v>181</c:v>
                </c:pt>
                <c:pt idx="65">
                  <c:v>184</c:v>
                </c:pt>
                <c:pt idx="66">
                  <c:v>168</c:v>
                </c:pt>
                <c:pt idx="67">
                  <c:v>181</c:v>
                </c:pt>
                <c:pt idx="68">
                  <c:v>168</c:v>
                </c:pt>
                <c:pt idx="69">
                  <c:v>175</c:v>
                </c:pt>
                <c:pt idx="70">
                  <c:v>170</c:v>
                </c:pt>
                <c:pt idx="71">
                  <c:v>123</c:v>
                </c:pt>
                <c:pt idx="72">
                  <c:v>175</c:v>
                </c:pt>
                <c:pt idx="73">
                  <c:v>175</c:v>
                </c:pt>
                <c:pt idx="74">
                  <c:v>168</c:v>
                </c:pt>
                <c:pt idx="75">
                  <c:v>175</c:v>
                </c:pt>
                <c:pt idx="76">
                  <c:v>215</c:v>
                </c:pt>
                <c:pt idx="77">
                  <c:v>175</c:v>
                </c:pt>
                <c:pt idx="78">
                  <c:v>170</c:v>
                </c:pt>
                <c:pt idx="79">
                  <c:v>175</c:v>
                </c:pt>
                <c:pt idx="80">
                  <c:v>175</c:v>
                </c:pt>
                <c:pt idx="81">
                  <c:v>170</c:v>
                </c:pt>
                <c:pt idx="82">
                  <c:v>196</c:v>
                </c:pt>
                <c:pt idx="83">
                  <c:v>168</c:v>
                </c:pt>
                <c:pt idx="84">
                  <c:v>181</c:v>
                </c:pt>
                <c:pt idx="85">
                  <c:v>230</c:v>
                </c:pt>
                <c:pt idx="86">
                  <c:v>230</c:v>
                </c:pt>
                <c:pt idx="87">
                  <c:v>234</c:v>
                </c:pt>
                <c:pt idx="88">
                  <c:v>169</c:v>
                </c:pt>
                <c:pt idx="89">
                  <c:v>207</c:v>
                </c:pt>
                <c:pt idx="90">
                  <c:v>204</c:v>
                </c:pt>
                <c:pt idx="91">
                  <c:v>209</c:v>
                </c:pt>
                <c:pt idx="92">
                  <c:v>212</c:v>
                </c:pt>
                <c:pt idx="93">
                  <c:v>204</c:v>
                </c:pt>
                <c:pt idx="94">
                  <c:v>215</c:v>
                </c:pt>
                <c:pt idx="95">
                  <c:v>212</c:v>
                </c:pt>
                <c:pt idx="96">
                  <c:v>225</c:v>
                </c:pt>
                <c:pt idx="97">
                  <c:v>217</c:v>
                </c:pt>
                <c:pt idx="98">
                  <c:v>209</c:v>
                </c:pt>
                <c:pt idx="99">
                  <c:v>209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67-4C2F-A8C7-78CB8CFA2F00}"/>
            </c:ext>
          </c:extLst>
        </c:ser>
        <c:ser>
          <c:idx val="1"/>
          <c:order val="1"/>
          <c:tx>
            <c:v>R2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seria_27_05!$FN$8:$FN$107</c:f>
              <c:numCache>
                <c:formatCode>General</c:formatCode>
                <c:ptCount val="100"/>
                <c:pt idx="0">
                  <c:v>153</c:v>
                </c:pt>
                <c:pt idx="1">
                  <c:v>154</c:v>
                </c:pt>
                <c:pt idx="2">
                  <c:v>155</c:v>
                </c:pt>
                <c:pt idx="3">
                  <c:v>144</c:v>
                </c:pt>
                <c:pt idx="4">
                  <c:v>140</c:v>
                </c:pt>
                <c:pt idx="5">
                  <c:v>148</c:v>
                </c:pt>
                <c:pt idx="6">
                  <c:v>159</c:v>
                </c:pt>
                <c:pt idx="7">
                  <c:v>318</c:v>
                </c:pt>
                <c:pt idx="8">
                  <c:v>182</c:v>
                </c:pt>
                <c:pt idx="9">
                  <c:v>162</c:v>
                </c:pt>
                <c:pt idx="10">
                  <c:v>270</c:v>
                </c:pt>
                <c:pt idx="11">
                  <c:v>162</c:v>
                </c:pt>
                <c:pt idx="12">
                  <c:v>154</c:v>
                </c:pt>
                <c:pt idx="13">
                  <c:v>154</c:v>
                </c:pt>
                <c:pt idx="14">
                  <c:v>177</c:v>
                </c:pt>
                <c:pt idx="15">
                  <c:v>181</c:v>
                </c:pt>
                <c:pt idx="16">
                  <c:v>32</c:v>
                </c:pt>
                <c:pt idx="17">
                  <c:v>172</c:v>
                </c:pt>
                <c:pt idx="18">
                  <c:v>165</c:v>
                </c:pt>
                <c:pt idx="19">
                  <c:v>158</c:v>
                </c:pt>
                <c:pt idx="20">
                  <c:v>173</c:v>
                </c:pt>
                <c:pt idx="21">
                  <c:v>175</c:v>
                </c:pt>
                <c:pt idx="22">
                  <c:v>176</c:v>
                </c:pt>
                <c:pt idx="23">
                  <c:v>179</c:v>
                </c:pt>
                <c:pt idx="24">
                  <c:v>162</c:v>
                </c:pt>
                <c:pt idx="25">
                  <c:v>168</c:v>
                </c:pt>
                <c:pt idx="26">
                  <c:v>172</c:v>
                </c:pt>
                <c:pt idx="27">
                  <c:v>44</c:v>
                </c:pt>
                <c:pt idx="28">
                  <c:v>172</c:v>
                </c:pt>
                <c:pt idx="29">
                  <c:v>165</c:v>
                </c:pt>
                <c:pt idx="30">
                  <c:v>144</c:v>
                </c:pt>
                <c:pt idx="31">
                  <c:v>170</c:v>
                </c:pt>
                <c:pt idx="32">
                  <c:v>181</c:v>
                </c:pt>
                <c:pt idx="33">
                  <c:v>176</c:v>
                </c:pt>
                <c:pt idx="34">
                  <c:v>178</c:v>
                </c:pt>
                <c:pt idx="35">
                  <c:v>175</c:v>
                </c:pt>
                <c:pt idx="36">
                  <c:v>173</c:v>
                </c:pt>
                <c:pt idx="37">
                  <c:v>173</c:v>
                </c:pt>
                <c:pt idx="38">
                  <c:v>181</c:v>
                </c:pt>
                <c:pt idx="39">
                  <c:v>170</c:v>
                </c:pt>
                <c:pt idx="40">
                  <c:v>183</c:v>
                </c:pt>
                <c:pt idx="41">
                  <c:v>173</c:v>
                </c:pt>
                <c:pt idx="42">
                  <c:v>173</c:v>
                </c:pt>
                <c:pt idx="43">
                  <c:v>183</c:v>
                </c:pt>
                <c:pt idx="44">
                  <c:v>184</c:v>
                </c:pt>
                <c:pt idx="45">
                  <c:v>175</c:v>
                </c:pt>
                <c:pt idx="46">
                  <c:v>170</c:v>
                </c:pt>
                <c:pt idx="47">
                  <c:v>170</c:v>
                </c:pt>
                <c:pt idx="48">
                  <c:v>176</c:v>
                </c:pt>
                <c:pt idx="49">
                  <c:v>176</c:v>
                </c:pt>
                <c:pt idx="50">
                  <c:v>182</c:v>
                </c:pt>
                <c:pt idx="51">
                  <c:v>151</c:v>
                </c:pt>
                <c:pt idx="52">
                  <c:v>176</c:v>
                </c:pt>
                <c:pt idx="53">
                  <c:v>182</c:v>
                </c:pt>
                <c:pt idx="54">
                  <c:v>172</c:v>
                </c:pt>
                <c:pt idx="55">
                  <c:v>176</c:v>
                </c:pt>
                <c:pt idx="56">
                  <c:v>173</c:v>
                </c:pt>
                <c:pt idx="57">
                  <c:v>153</c:v>
                </c:pt>
                <c:pt idx="58">
                  <c:v>162</c:v>
                </c:pt>
                <c:pt idx="59">
                  <c:v>173</c:v>
                </c:pt>
                <c:pt idx="60">
                  <c:v>183</c:v>
                </c:pt>
                <c:pt idx="61">
                  <c:v>175</c:v>
                </c:pt>
                <c:pt idx="62">
                  <c:v>183</c:v>
                </c:pt>
                <c:pt idx="63">
                  <c:v>192</c:v>
                </c:pt>
                <c:pt idx="64">
                  <c:v>165</c:v>
                </c:pt>
                <c:pt idx="65">
                  <c:v>191</c:v>
                </c:pt>
                <c:pt idx="66">
                  <c:v>178</c:v>
                </c:pt>
                <c:pt idx="67">
                  <c:v>179</c:v>
                </c:pt>
                <c:pt idx="68">
                  <c:v>182</c:v>
                </c:pt>
                <c:pt idx="69">
                  <c:v>175</c:v>
                </c:pt>
                <c:pt idx="70">
                  <c:v>193</c:v>
                </c:pt>
                <c:pt idx="71">
                  <c:v>173</c:v>
                </c:pt>
                <c:pt idx="72">
                  <c:v>189</c:v>
                </c:pt>
                <c:pt idx="73">
                  <c:v>154</c:v>
                </c:pt>
                <c:pt idx="74">
                  <c:v>175</c:v>
                </c:pt>
                <c:pt idx="75">
                  <c:v>173</c:v>
                </c:pt>
                <c:pt idx="76">
                  <c:v>175</c:v>
                </c:pt>
                <c:pt idx="77">
                  <c:v>176</c:v>
                </c:pt>
                <c:pt idx="78">
                  <c:v>181</c:v>
                </c:pt>
                <c:pt idx="79">
                  <c:v>183</c:v>
                </c:pt>
                <c:pt idx="80">
                  <c:v>182</c:v>
                </c:pt>
                <c:pt idx="81">
                  <c:v>181</c:v>
                </c:pt>
                <c:pt idx="82">
                  <c:v>180</c:v>
                </c:pt>
                <c:pt idx="83">
                  <c:v>153</c:v>
                </c:pt>
                <c:pt idx="84">
                  <c:v>175</c:v>
                </c:pt>
                <c:pt idx="85">
                  <c:v>175</c:v>
                </c:pt>
                <c:pt idx="86">
                  <c:v>175</c:v>
                </c:pt>
                <c:pt idx="87">
                  <c:v>181</c:v>
                </c:pt>
                <c:pt idx="88">
                  <c:v>173</c:v>
                </c:pt>
                <c:pt idx="89">
                  <c:v>154</c:v>
                </c:pt>
                <c:pt idx="90">
                  <c:v>175</c:v>
                </c:pt>
                <c:pt idx="91">
                  <c:v>175</c:v>
                </c:pt>
                <c:pt idx="92">
                  <c:v>175</c:v>
                </c:pt>
                <c:pt idx="93">
                  <c:v>175</c:v>
                </c:pt>
                <c:pt idx="94">
                  <c:v>175</c:v>
                </c:pt>
                <c:pt idx="95">
                  <c:v>175</c:v>
                </c:pt>
                <c:pt idx="96">
                  <c:v>175</c:v>
                </c:pt>
                <c:pt idx="97">
                  <c:v>175</c:v>
                </c:pt>
                <c:pt idx="98">
                  <c:v>177</c:v>
                </c:pt>
                <c:pt idx="99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67-4C2F-A8C7-78CB8CFA2F00}"/>
            </c:ext>
          </c:extLst>
        </c:ser>
        <c:ser>
          <c:idx val="2"/>
          <c:order val="2"/>
          <c:tx>
            <c:v>Szacowane R1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seria_27_05!$FJ$8:$FJ$107</c:f>
              <c:numCache>
                <c:formatCode>General</c:formatCode>
                <c:ptCount val="100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  <c:pt idx="8">
                  <c:v>200</c:v>
                </c:pt>
                <c:pt idx="9">
                  <c:v>200</c:v>
                </c:pt>
                <c:pt idx="10">
                  <c:v>200</c:v>
                </c:pt>
                <c:pt idx="11">
                  <c:v>200</c:v>
                </c:pt>
                <c:pt idx="12">
                  <c:v>200</c:v>
                </c:pt>
                <c:pt idx="13">
                  <c:v>200</c:v>
                </c:pt>
                <c:pt idx="14">
                  <c:v>200</c:v>
                </c:pt>
                <c:pt idx="15">
                  <c:v>200</c:v>
                </c:pt>
                <c:pt idx="16">
                  <c:v>200</c:v>
                </c:pt>
                <c:pt idx="17">
                  <c:v>200</c:v>
                </c:pt>
                <c:pt idx="18">
                  <c:v>200</c:v>
                </c:pt>
                <c:pt idx="19">
                  <c:v>200</c:v>
                </c:pt>
                <c:pt idx="20">
                  <c:v>200</c:v>
                </c:pt>
                <c:pt idx="21">
                  <c:v>200</c:v>
                </c:pt>
                <c:pt idx="22">
                  <c:v>200</c:v>
                </c:pt>
                <c:pt idx="23">
                  <c:v>200</c:v>
                </c:pt>
                <c:pt idx="24">
                  <c:v>200</c:v>
                </c:pt>
                <c:pt idx="25">
                  <c:v>200</c:v>
                </c:pt>
                <c:pt idx="26">
                  <c:v>200</c:v>
                </c:pt>
                <c:pt idx="27">
                  <c:v>200</c:v>
                </c:pt>
                <c:pt idx="28">
                  <c:v>200</c:v>
                </c:pt>
                <c:pt idx="29">
                  <c:v>200</c:v>
                </c:pt>
                <c:pt idx="30">
                  <c:v>200</c:v>
                </c:pt>
                <c:pt idx="31">
                  <c:v>200</c:v>
                </c:pt>
                <c:pt idx="32">
                  <c:v>200</c:v>
                </c:pt>
                <c:pt idx="33">
                  <c:v>200</c:v>
                </c:pt>
                <c:pt idx="34">
                  <c:v>200</c:v>
                </c:pt>
                <c:pt idx="35">
                  <c:v>200</c:v>
                </c:pt>
                <c:pt idx="36">
                  <c:v>200</c:v>
                </c:pt>
                <c:pt idx="37">
                  <c:v>200</c:v>
                </c:pt>
                <c:pt idx="38">
                  <c:v>200</c:v>
                </c:pt>
                <c:pt idx="39">
                  <c:v>200</c:v>
                </c:pt>
                <c:pt idx="40">
                  <c:v>200</c:v>
                </c:pt>
                <c:pt idx="41">
                  <c:v>200</c:v>
                </c:pt>
                <c:pt idx="42">
                  <c:v>200</c:v>
                </c:pt>
                <c:pt idx="43">
                  <c:v>200</c:v>
                </c:pt>
                <c:pt idx="44">
                  <c:v>200</c:v>
                </c:pt>
                <c:pt idx="45">
                  <c:v>200</c:v>
                </c:pt>
                <c:pt idx="46">
                  <c:v>200</c:v>
                </c:pt>
                <c:pt idx="47">
                  <c:v>200</c:v>
                </c:pt>
                <c:pt idx="48">
                  <c:v>200</c:v>
                </c:pt>
                <c:pt idx="49">
                  <c:v>200</c:v>
                </c:pt>
                <c:pt idx="50">
                  <c:v>200</c:v>
                </c:pt>
                <c:pt idx="51">
                  <c:v>200</c:v>
                </c:pt>
                <c:pt idx="52">
                  <c:v>200</c:v>
                </c:pt>
                <c:pt idx="53">
                  <c:v>200</c:v>
                </c:pt>
                <c:pt idx="54">
                  <c:v>200</c:v>
                </c:pt>
                <c:pt idx="55">
                  <c:v>200</c:v>
                </c:pt>
                <c:pt idx="56">
                  <c:v>200</c:v>
                </c:pt>
                <c:pt idx="57">
                  <c:v>200</c:v>
                </c:pt>
                <c:pt idx="58">
                  <c:v>200</c:v>
                </c:pt>
                <c:pt idx="59">
                  <c:v>200</c:v>
                </c:pt>
                <c:pt idx="60">
                  <c:v>200</c:v>
                </c:pt>
                <c:pt idx="61">
                  <c:v>200</c:v>
                </c:pt>
                <c:pt idx="62">
                  <c:v>200</c:v>
                </c:pt>
                <c:pt idx="63">
                  <c:v>200</c:v>
                </c:pt>
                <c:pt idx="64">
                  <c:v>200</c:v>
                </c:pt>
                <c:pt idx="65">
                  <c:v>200</c:v>
                </c:pt>
                <c:pt idx="66">
                  <c:v>200</c:v>
                </c:pt>
                <c:pt idx="67">
                  <c:v>200</c:v>
                </c:pt>
                <c:pt idx="68">
                  <c:v>200</c:v>
                </c:pt>
                <c:pt idx="69">
                  <c:v>200</c:v>
                </c:pt>
                <c:pt idx="70">
                  <c:v>200</c:v>
                </c:pt>
                <c:pt idx="71">
                  <c:v>200</c:v>
                </c:pt>
                <c:pt idx="72">
                  <c:v>200</c:v>
                </c:pt>
                <c:pt idx="73">
                  <c:v>200</c:v>
                </c:pt>
                <c:pt idx="74">
                  <c:v>200</c:v>
                </c:pt>
                <c:pt idx="75">
                  <c:v>200</c:v>
                </c:pt>
                <c:pt idx="76">
                  <c:v>200</c:v>
                </c:pt>
                <c:pt idx="77">
                  <c:v>200</c:v>
                </c:pt>
                <c:pt idx="78">
                  <c:v>200</c:v>
                </c:pt>
                <c:pt idx="79">
                  <c:v>200</c:v>
                </c:pt>
                <c:pt idx="80">
                  <c:v>200</c:v>
                </c:pt>
                <c:pt idx="81">
                  <c:v>200</c:v>
                </c:pt>
                <c:pt idx="82">
                  <c:v>200</c:v>
                </c:pt>
                <c:pt idx="83">
                  <c:v>200</c:v>
                </c:pt>
                <c:pt idx="84">
                  <c:v>200</c:v>
                </c:pt>
                <c:pt idx="85">
                  <c:v>200</c:v>
                </c:pt>
                <c:pt idx="86">
                  <c:v>200</c:v>
                </c:pt>
                <c:pt idx="87">
                  <c:v>200</c:v>
                </c:pt>
                <c:pt idx="88">
                  <c:v>200</c:v>
                </c:pt>
                <c:pt idx="89">
                  <c:v>200</c:v>
                </c:pt>
                <c:pt idx="90">
                  <c:v>200</c:v>
                </c:pt>
                <c:pt idx="91">
                  <c:v>200</c:v>
                </c:pt>
                <c:pt idx="92">
                  <c:v>200</c:v>
                </c:pt>
                <c:pt idx="93">
                  <c:v>200</c:v>
                </c:pt>
                <c:pt idx="94">
                  <c:v>200</c:v>
                </c:pt>
                <c:pt idx="95">
                  <c:v>200</c:v>
                </c:pt>
                <c:pt idx="96">
                  <c:v>200</c:v>
                </c:pt>
                <c:pt idx="97">
                  <c:v>200</c:v>
                </c:pt>
                <c:pt idx="98">
                  <c:v>200</c:v>
                </c:pt>
                <c:pt idx="99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67-4C2F-A8C7-78CB8CFA2F00}"/>
            </c:ext>
          </c:extLst>
        </c:ser>
        <c:ser>
          <c:idx val="3"/>
          <c:order val="3"/>
          <c:tx>
            <c:v>Szacowany R2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seria_27_05!$FM$8:$FM$107</c:f>
              <c:numCache>
                <c:formatCode>General</c:formatCode>
                <c:ptCount val="100"/>
                <c:pt idx="0">
                  <c:v>160</c:v>
                </c:pt>
                <c:pt idx="1">
                  <c:v>160</c:v>
                </c:pt>
                <c:pt idx="2">
                  <c:v>160</c:v>
                </c:pt>
                <c:pt idx="3">
                  <c:v>160</c:v>
                </c:pt>
                <c:pt idx="4">
                  <c:v>160</c:v>
                </c:pt>
                <c:pt idx="5">
                  <c:v>160</c:v>
                </c:pt>
                <c:pt idx="6">
                  <c:v>160</c:v>
                </c:pt>
                <c:pt idx="7">
                  <c:v>160</c:v>
                </c:pt>
                <c:pt idx="8">
                  <c:v>160</c:v>
                </c:pt>
                <c:pt idx="9">
                  <c:v>160</c:v>
                </c:pt>
                <c:pt idx="10">
                  <c:v>160</c:v>
                </c:pt>
                <c:pt idx="11">
                  <c:v>160</c:v>
                </c:pt>
                <c:pt idx="12">
                  <c:v>160</c:v>
                </c:pt>
                <c:pt idx="13">
                  <c:v>160</c:v>
                </c:pt>
                <c:pt idx="14">
                  <c:v>160</c:v>
                </c:pt>
                <c:pt idx="15">
                  <c:v>160</c:v>
                </c:pt>
                <c:pt idx="16">
                  <c:v>160</c:v>
                </c:pt>
                <c:pt idx="17">
                  <c:v>160</c:v>
                </c:pt>
                <c:pt idx="18">
                  <c:v>160</c:v>
                </c:pt>
                <c:pt idx="19">
                  <c:v>160</c:v>
                </c:pt>
                <c:pt idx="20">
                  <c:v>160</c:v>
                </c:pt>
                <c:pt idx="21">
                  <c:v>160</c:v>
                </c:pt>
                <c:pt idx="22">
                  <c:v>160</c:v>
                </c:pt>
                <c:pt idx="23">
                  <c:v>160</c:v>
                </c:pt>
                <c:pt idx="24">
                  <c:v>160</c:v>
                </c:pt>
                <c:pt idx="25">
                  <c:v>160</c:v>
                </c:pt>
                <c:pt idx="26">
                  <c:v>160</c:v>
                </c:pt>
                <c:pt idx="27">
                  <c:v>160</c:v>
                </c:pt>
                <c:pt idx="28">
                  <c:v>160</c:v>
                </c:pt>
                <c:pt idx="29">
                  <c:v>160</c:v>
                </c:pt>
                <c:pt idx="30">
                  <c:v>160</c:v>
                </c:pt>
                <c:pt idx="31">
                  <c:v>160</c:v>
                </c:pt>
                <c:pt idx="32">
                  <c:v>160</c:v>
                </c:pt>
                <c:pt idx="33">
                  <c:v>160</c:v>
                </c:pt>
                <c:pt idx="34">
                  <c:v>160</c:v>
                </c:pt>
                <c:pt idx="35">
                  <c:v>160</c:v>
                </c:pt>
                <c:pt idx="36">
                  <c:v>160</c:v>
                </c:pt>
                <c:pt idx="37">
                  <c:v>160</c:v>
                </c:pt>
                <c:pt idx="38">
                  <c:v>160</c:v>
                </c:pt>
                <c:pt idx="39">
                  <c:v>160</c:v>
                </c:pt>
                <c:pt idx="40">
                  <c:v>160</c:v>
                </c:pt>
                <c:pt idx="41">
                  <c:v>160</c:v>
                </c:pt>
                <c:pt idx="42">
                  <c:v>160</c:v>
                </c:pt>
                <c:pt idx="43">
                  <c:v>160</c:v>
                </c:pt>
                <c:pt idx="44">
                  <c:v>160</c:v>
                </c:pt>
                <c:pt idx="45">
                  <c:v>160</c:v>
                </c:pt>
                <c:pt idx="46">
                  <c:v>160</c:v>
                </c:pt>
                <c:pt idx="47">
                  <c:v>160</c:v>
                </c:pt>
                <c:pt idx="48">
                  <c:v>160</c:v>
                </c:pt>
                <c:pt idx="49">
                  <c:v>160</c:v>
                </c:pt>
                <c:pt idx="50">
                  <c:v>160</c:v>
                </c:pt>
                <c:pt idx="51">
                  <c:v>160</c:v>
                </c:pt>
                <c:pt idx="52">
                  <c:v>160</c:v>
                </c:pt>
                <c:pt idx="53">
                  <c:v>160</c:v>
                </c:pt>
                <c:pt idx="54">
                  <c:v>160</c:v>
                </c:pt>
                <c:pt idx="55">
                  <c:v>160</c:v>
                </c:pt>
                <c:pt idx="56">
                  <c:v>160</c:v>
                </c:pt>
                <c:pt idx="57">
                  <c:v>160</c:v>
                </c:pt>
                <c:pt idx="58">
                  <c:v>160</c:v>
                </c:pt>
                <c:pt idx="59">
                  <c:v>160</c:v>
                </c:pt>
                <c:pt idx="60">
                  <c:v>160</c:v>
                </c:pt>
                <c:pt idx="61">
                  <c:v>160</c:v>
                </c:pt>
                <c:pt idx="62">
                  <c:v>160</c:v>
                </c:pt>
                <c:pt idx="63">
                  <c:v>160</c:v>
                </c:pt>
                <c:pt idx="64">
                  <c:v>160</c:v>
                </c:pt>
                <c:pt idx="65">
                  <c:v>160</c:v>
                </c:pt>
                <c:pt idx="66">
                  <c:v>160</c:v>
                </c:pt>
                <c:pt idx="67">
                  <c:v>160</c:v>
                </c:pt>
                <c:pt idx="68">
                  <c:v>160</c:v>
                </c:pt>
                <c:pt idx="69">
                  <c:v>160</c:v>
                </c:pt>
                <c:pt idx="70">
                  <c:v>160</c:v>
                </c:pt>
                <c:pt idx="71">
                  <c:v>160</c:v>
                </c:pt>
                <c:pt idx="72">
                  <c:v>160</c:v>
                </c:pt>
                <c:pt idx="73">
                  <c:v>160</c:v>
                </c:pt>
                <c:pt idx="74">
                  <c:v>160</c:v>
                </c:pt>
                <c:pt idx="75">
                  <c:v>160</c:v>
                </c:pt>
                <c:pt idx="76">
                  <c:v>160</c:v>
                </c:pt>
                <c:pt idx="77">
                  <c:v>160</c:v>
                </c:pt>
                <c:pt idx="78">
                  <c:v>160</c:v>
                </c:pt>
                <c:pt idx="79">
                  <c:v>160</c:v>
                </c:pt>
                <c:pt idx="80">
                  <c:v>160</c:v>
                </c:pt>
                <c:pt idx="81">
                  <c:v>160</c:v>
                </c:pt>
                <c:pt idx="82">
                  <c:v>160</c:v>
                </c:pt>
                <c:pt idx="83">
                  <c:v>160</c:v>
                </c:pt>
                <c:pt idx="84">
                  <c:v>160</c:v>
                </c:pt>
                <c:pt idx="85">
                  <c:v>160</c:v>
                </c:pt>
                <c:pt idx="86">
                  <c:v>160</c:v>
                </c:pt>
                <c:pt idx="87">
                  <c:v>160</c:v>
                </c:pt>
                <c:pt idx="88">
                  <c:v>160</c:v>
                </c:pt>
                <c:pt idx="89">
                  <c:v>160</c:v>
                </c:pt>
                <c:pt idx="90">
                  <c:v>160</c:v>
                </c:pt>
                <c:pt idx="91">
                  <c:v>160</c:v>
                </c:pt>
                <c:pt idx="92">
                  <c:v>160</c:v>
                </c:pt>
                <c:pt idx="93">
                  <c:v>160</c:v>
                </c:pt>
                <c:pt idx="94">
                  <c:v>160</c:v>
                </c:pt>
                <c:pt idx="95">
                  <c:v>160</c:v>
                </c:pt>
                <c:pt idx="96">
                  <c:v>160</c:v>
                </c:pt>
                <c:pt idx="97">
                  <c:v>160</c:v>
                </c:pt>
                <c:pt idx="98">
                  <c:v>160</c:v>
                </c:pt>
                <c:pt idx="99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767-4C2F-A8C7-78CB8CFA2F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9429471"/>
        <c:axId val="2119424191"/>
      </c:lineChart>
      <c:catAx>
        <c:axId val="21194294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19424191"/>
        <c:crosses val="autoZero"/>
        <c:auto val="1"/>
        <c:lblAlgn val="ctr"/>
        <c:lblOffset val="100"/>
        <c:noMultiLvlLbl val="0"/>
      </c:catAx>
      <c:valAx>
        <c:axId val="2119424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19429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Kąt wertykalny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seria_27_05!$FL$8:$FL$107</c:f>
              <c:numCache>
                <c:formatCode>General</c:formatCode>
                <c:ptCount val="100"/>
                <c:pt idx="0">
                  <c:v>20</c:v>
                </c:pt>
                <c:pt idx="1">
                  <c:v>29</c:v>
                </c:pt>
                <c:pt idx="2">
                  <c:v>25</c:v>
                </c:pt>
                <c:pt idx="3">
                  <c:v>25</c:v>
                </c:pt>
                <c:pt idx="4">
                  <c:v>20</c:v>
                </c:pt>
                <c:pt idx="5">
                  <c:v>0</c:v>
                </c:pt>
                <c:pt idx="6">
                  <c:v>20</c:v>
                </c:pt>
                <c:pt idx="7">
                  <c:v>32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32</c:v>
                </c:pt>
                <c:pt idx="12">
                  <c:v>29</c:v>
                </c:pt>
                <c:pt idx="13">
                  <c:v>25</c:v>
                </c:pt>
                <c:pt idx="14">
                  <c:v>20</c:v>
                </c:pt>
                <c:pt idx="15">
                  <c:v>29</c:v>
                </c:pt>
                <c:pt idx="16">
                  <c:v>14</c:v>
                </c:pt>
                <c:pt idx="17">
                  <c:v>32</c:v>
                </c:pt>
                <c:pt idx="18">
                  <c:v>44</c:v>
                </c:pt>
                <c:pt idx="19">
                  <c:v>20</c:v>
                </c:pt>
                <c:pt idx="20">
                  <c:v>36</c:v>
                </c:pt>
                <c:pt idx="21">
                  <c:v>47</c:v>
                </c:pt>
                <c:pt idx="22">
                  <c:v>39</c:v>
                </c:pt>
                <c:pt idx="23">
                  <c:v>25</c:v>
                </c:pt>
                <c:pt idx="24">
                  <c:v>25</c:v>
                </c:pt>
                <c:pt idx="25">
                  <c:v>25</c:v>
                </c:pt>
                <c:pt idx="26">
                  <c:v>14</c:v>
                </c:pt>
                <c:pt idx="27">
                  <c:v>14</c:v>
                </c:pt>
                <c:pt idx="28">
                  <c:v>20</c:v>
                </c:pt>
                <c:pt idx="29">
                  <c:v>14</c:v>
                </c:pt>
                <c:pt idx="30">
                  <c:v>39</c:v>
                </c:pt>
                <c:pt idx="31">
                  <c:v>44</c:v>
                </c:pt>
                <c:pt idx="32">
                  <c:v>25</c:v>
                </c:pt>
                <c:pt idx="33">
                  <c:v>25</c:v>
                </c:pt>
                <c:pt idx="34">
                  <c:v>20</c:v>
                </c:pt>
                <c:pt idx="35">
                  <c:v>25</c:v>
                </c:pt>
                <c:pt idx="36">
                  <c:v>25</c:v>
                </c:pt>
                <c:pt idx="37">
                  <c:v>29</c:v>
                </c:pt>
                <c:pt idx="38">
                  <c:v>39</c:v>
                </c:pt>
                <c:pt idx="39">
                  <c:v>14</c:v>
                </c:pt>
                <c:pt idx="40">
                  <c:v>20</c:v>
                </c:pt>
                <c:pt idx="41">
                  <c:v>29</c:v>
                </c:pt>
                <c:pt idx="42">
                  <c:v>54</c:v>
                </c:pt>
                <c:pt idx="43">
                  <c:v>32</c:v>
                </c:pt>
                <c:pt idx="44">
                  <c:v>14</c:v>
                </c:pt>
                <c:pt idx="45">
                  <c:v>39</c:v>
                </c:pt>
                <c:pt idx="46">
                  <c:v>32</c:v>
                </c:pt>
                <c:pt idx="47">
                  <c:v>29</c:v>
                </c:pt>
                <c:pt idx="48">
                  <c:v>51</c:v>
                </c:pt>
                <c:pt idx="49">
                  <c:v>20</c:v>
                </c:pt>
                <c:pt idx="50">
                  <c:v>14</c:v>
                </c:pt>
                <c:pt idx="51">
                  <c:v>20</c:v>
                </c:pt>
                <c:pt idx="52">
                  <c:v>14</c:v>
                </c:pt>
                <c:pt idx="53">
                  <c:v>29</c:v>
                </c:pt>
                <c:pt idx="54">
                  <c:v>32</c:v>
                </c:pt>
                <c:pt idx="55">
                  <c:v>20</c:v>
                </c:pt>
                <c:pt idx="56">
                  <c:v>20</c:v>
                </c:pt>
                <c:pt idx="57">
                  <c:v>0</c:v>
                </c:pt>
                <c:pt idx="58">
                  <c:v>14</c:v>
                </c:pt>
                <c:pt idx="59">
                  <c:v>68</c:v>
                </c:pt>
                <c:pt idx="60">
                  <c:v>0</c:v>
                </c:pt>
                <c:pt idx="61">
                  <c:v>14</c:v>
                </c:pt>
                <c:pt idx="62">
                  <c:v>20</c:v>
                </c:pt>
                <c:pt idx="63">
                  <c:v>20</c:v>
                </c:pt>
                <c:pt idx="64">
                  <c:v>0</c:v>
                </c:pt>
                <c:pt idx="65">
                  <c:v>14</c:v>
                </c:pt>
                <c:pt idx="66">
                  <c:v>0</c:v>
                </c:pt>
                <c:pt idx="67">
                  <c:v>25</c:v>
                </c:pt>
                <c:pt idx="68">
                  <c:v>25</c:v>
                </c:pt>
                <c:pt idx="69">
                  <c:v>20</c:v>
                </c:pt>
                <c:pt idx="70">
                  <c:v>20</c:v>
                </c:pt>
                <c:pt idx="71">
                  <c:v>64</c:v>
                </c:pt>
                <c:pt idx="72">
                  <c:v>20</c:v>
                </c:pt>
                <c:pt idx="73">
                  <c:v>20</c:v>
                </c:pt>
                <c:pt idx="74">
                  <c:v>20</c:v>
                </c:pt>
                <c:pt idx="75">
                  <c:v>25</c:v>
                </c:pt>
                <c:pt idx="76">
                  <c:v>14</c:v>
                </c:pt>
                <c:pt idx="77">
                  <c:v>20</c:v>
                </c:pt>
                <c:pt idx="78">
                  <c:v>25</c:v>
                </c:pt>
                <c:pt idx="79">
                  <c:v>20</c:v>
                </c:pt>
                <c:pt idx="80">
                  <c:v>20</c:v>
                </c:pt>
                <c:pt idx="81">
                  <c:v>20</c:v>
                </c:pt>
                <c:pt idx="82">
                  <c:v>20</c:v>
                </c:pt>
                <c:pt idx="83">
                  <c:v>25</c:v>
                </c:pt>
                <c:pt idx="84">
                  <c:v>32</c:v>
                </c:pt>
                <c:pt idx="85">
                  <c:v>41</c:v>
                </c:pt>
                <c:pt idx="86">
                  <c:v>32</c:v>
                </c:pt>
                <c:pt idx="87">
                  <c:v>36</c:v>
                </c:pt>
                <c:pt idx="88">
                  <c:v>32</c:v>
                </c:pt>
                <c:pt idx="89">
                  <c:v>29</c:v>
                </c:pt>
                <c:pt idx="90">
                  <c:v>36</c:v>
                </c:pt>
                <c:pt idx="91">
                  <c:v>36</c:v>
                </c:pt>
                <c:pt idx="92">
                  <c:v>36</c:v>
                </c:pt>
                <c:pt idx="93">
                  <c:v>32</c:v>
                </c:pt>
                <c:pt idx="94">
                  <c:v>32</c:v>
                </c:pt>
                <c:pt idx="95">
                  <c:v>36</c:v>
                </c:pt>
                <c:pt idx="96">
                  <c:v>36</c:v>
                </c:pt>
                <c:pt idx="97">
                  <c:v>36</c:v>
                </c:pt>
                <c:pt idx="98">
                  <c:v>39</c:v>
                </c:pt>
                <c:pt idx="99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A9-45AD-92E4-87EEB6F3CE05}"/>
            </c:ext>
          </c:extLst>
        </c:ser>
        <c:ser>
          <c:idx val="1"/>
          <c:order val="1"/>
          <c:tx>
            <c:v>R2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seria_27_05!$FO$8:$FO$107</c:f>
              <c:numCache>
                <c:formatCode>General</c:formatCode>
                <c:ptCount val="100"/>
                <c:pt idx="0">
                  <c:v>36</c:v>
                </c:pt>
                <c:pt idx="1">
                  <c:v>41</c:v>
                </c:pt>
                <c:pt idx="2">
                  <c:v>32</c:v>
                </c:pt>
                <c:pt idx="3">
                  <c:v>32</c:v>
                </c:pt>
                <c:pt idx="4">
                  <c:v>29</c:v>
                </c:pt>
                <c:pt idx="5">
                  <c:v>14</c:v>
                </c:pt>
                <c:pt idx="6">
                  <c:v>29</c:v>
                </c:pt>
                <c:pt idx="7">
                  <c:v>14</c:v>
                </c:pt>
                <c:pt idx="8">
                  <c:v>20</c:v>
                </c:pt>
                <c:pt idx="9">
                  <c:v>14</c:v>
                </c:pt>
                <c:pt idx="10">
                  <c:v>0</c:v>
                </c:pt>
                <c:pt idx="11">
                  <c:v>36</c:v>
                </c:pt>
                <c:pt idx="12">
                  <c:v>39</c:v>
                </c:pt>
                <c:pt idx="13">
                  <c:v>25</c:v>
                </c:pt>
                <c:pt idx="14">
                  <c:v>20</c:v>
                </c:pt>
                <c:pt idx="15">
                  <c:v>14</c:v>
                </c:pt>
                <c:pt idx="16">
                  <c:v>20</c:v>
                </c:pt>
                <c:pt idx="17">
                  <c:v>29</c:v>
                </c:pt>
                <c:pt idx="18">
                  <c:v>36</c:v>
                </c:pt>
                <c:pt idx="19">
                  <c:v>36</c:v>
                </c:pt>
                <c:pt idx="20">
                  <c:v>32</c:v>
                </c:pt>
                <c:pt idx="21">
                  <c:v>20</c:v>
                </c:pt>
                <c:pt idx="22">
                  <c:v>29</c:v>
                </c:pt>
                <c:pt idx="23">
                  <c:v>32</c:v>
                </c:pt>
                <c:pt idx="24">
                  <c:v>32</c:v>
                </c:pt>
                <c:pt idx="25">
                  <c:v>36</c:v>
                </c:pt>
                <c:pt idx="26">
                  <c:v>29</c:v>
                </c:pt>
                <c:pt idx="27">
                  <c:v>0</c:v>
                </c:pt>
                <c:pt idx="28">
                  <c:v>32</c:v>
                </c:pt>
                <c:pt idx="29">
                  <c:v>36</c:v>
                </c:pt>
                <c:pt idx="30">
                  <c:v>39</c:v>
                </c:pt>
                <c:pt idx="31">
                  <c:v>32</c:v>
                </c:pt>
                <c:pt idx="32">
                  <c:v>36</c:v>
                </c:pt>
                <c:pt idx="33">
                  <c:v>29</c:v>
                </c:pt>
                <c:pt idx="34">
                  <c:v>32</c:v>
                </c:pt>
                <c:pt idx="35">
                  <c:v>36</c:v>
                </c:pt>
                <c:pt idx="36">
                  <c:v>32</c:v>
                </c:pt>
                <c:pt idx="37">
                  <c:v>39</c:v>
                </c:pt>
                <c:pt idx="38">
                  <c:v>36</c:v>
                </c:pt>
                <c:pt idx="39">
                  <c:v>29</c:v>
                </c:pt>
                <c:pt idx="40">
                  <c:v>32</c:v>
                </c:pt>
                <c:pt idx="41">
                  <c:v>29</c:v>
                </c:pt>
                <c:pt idx="42">
                  <c:v>29</c:v>
                </c:pt>
                <c:pt idx="43">
                  <c:v>29</c:v>
                </c:pt>
                <c:pt idx="44">
                  <c:v>25</c:v>
                </c:pt>
                <c:pt idx="45">
                  <c:v>25</c:v>
                </c:pt>
                <c:pt idx="46">
                  <c:v>25</c:v>
                </c:pt>
                <c:pt idx="47">
                  <c:v>29</c:v>
                </c:pt>
                <c:pt idx="48">
                  <c:v>25</c:v>
                </c:pt>
                <c:pt idx="49">
                  <c:v>29</c:v>
                </c:pt>
                <c:pt idx="50">
                  <c:v>25</c:v>
                </c:pt>
                <c:pt idx="51">
                  <c:v>39</c:v>
                </c:pt>
                <c:pt idx="52">
                  <c:v>36</c:v>
                </c:pt>
                <c:pt idx="53">
                  <c:v>29</c:v>
                </c:pt>
                <c:pt idx="54">
                  <c:v>29</c:v>
                </c:pt>
                <c:pt idx="55">
                  <c:v>25</c:v>
                </c:pt>
                <c:pt idx="56">
                  <c:v>32</c:v>
                </c:pt>
                <c:pt idx="57">
                  <c:v>20</c:v>
                </c:pt>
                <c:pt idx="58">
                  <c:v>25</c:v>
                </c:pt>
                <c:pt idx="59">
                  <c:v>25</c:v>
                </c:pt>
                <c:pt idx="60">
                  <c:v>20</c:v>
                </c:pt>
                <c:pt idx="61">
                  <c:v>25</c:v>
                </c:pt>
                <c:pt idx="62">
                  <c:v>25</c:v>
                </c:pt>
                <c:pt idx="63">
                  <c:v>29</c:v>
                </c:pt>
                <c:pt idx="64">
                  <c:v>44</c:v>
                </c:pt>
                <c:pt idx="65">
                  <c:v>32</c:v>
                </c:pt>
                <c:pt idx="66">
                  <c:v>36</c:v>
                </c:pt>
                <c:pt idx="67">
                  <c:v>29</c:v>
                </c:pt>
                <c:pt idx="68">
                  <c:v>36</c:v>
                </c:pt>
                <c:pt idx="69">
                  <c:v>32</c:v>
                </c:pt>
                <c:pt idx="70">
                  <c:v>25</c:v>
                </c:pt>
                <c:pt idx="71">
                  <c:v>25</c:v>
                </c:pt>
                <c:pt idx="72">
                  <c:v>25</c:v>
                </c:pt>
                <c:pt idx="73">
                  <c:v>25</c:v>
                </c:pt>
                <c:pt idx="74">
                  <c:v>25</c:v>
                </c:pt>
                <c:pt idx="75">
                  <c:v>36</c:v>
                </c:pt>
                <c:pt idx="76">
                  <c:v>32</c:v>
                </c:pt>
                <c:pt idx="77">
                  <c:v>25</c:v>
                </c:pt>
                <c:pt idx="78">
                  <c:v>25</c:v>
                </c:pt>
                <c:pt idx="79">
                  <c:v>25</c:v>
                </c:pt>
                <c:pt idx="80">
                  <c:v>36</c:v>
                </c:pt>
                <c:pt idx="81">
                  <c:v>29</c:v>
                </c:pt>
                <c:pt idx="82">
                  <c:v>29</c:v>
                </c:pt>
                <c:pt idx="83">
                  <c:v>25</c:v>
                </c:pt>
                <c:pt idx="84">
                  <c:v>32</c:v>
                </c:pt>
                <c:pt idx="85">
                  <c:v>29</c:v>
                </c:pt>
                <c:pt idx="86">
                  <c:v>29</c:v>
                </c:pt>
                <c:pt idx="87">
                  <c:v>25</c:v>
                </c:pt>
                <c:pt idx="88">
                  <c:v>32</c:v>
                </c:pt>
                <c:pt idx="89">
                  <c:v>32</c:v>
                </c:pt>
                <c:pt idx="90">
                  <c:v>29</c:v>
                </c:pt>
                <c:pt idx="91">
                  <c:v>36</c:v>
                </c:pt>
                <c:pt idx="92">
                  <c:v>29</c:v>
                </c:pt>
                <c:pt idx="93">
                  <c:v>29</c:v>
                </c:pt>
                <c:pt idx="94">
                  <c:v>29</c:v>
                </c:pt>
                <c:pt idx="95">
                  <c:v>29</c:v>
                </c:pt>
                <c:pt idx="96">
                  <c:v>29</c:v>
                </c:pt>
                <c:pt idx="97">
                  <c:v>25</c:v>
                </c:pt>
                <c:pt idx="98">
                  <c:v>25</c:v>
                </c:pt>
                <c:pt idx="99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A9-45AD-92E4-87EEB6F3CE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7299920"/>
        <c:axId val="267320560"/>
      </c:lineChart>
      <c:catAx>
        <c:axId val="2672999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67320560"/>
        <c:crosses val="autoZero"/>
        <c:auto val="1"/>
        <c:lblAlgn val="ctr"/>
        <c:lblOffset val="100"/>
        <c:noMultiLvlLbl val="0"/>
      </c:catAx>
      <c:valAx>
        <c:axId val="26732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6729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Pomiar 1 - dane surowe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seria_10_06!$B$5</c:f>
              <c:strCache>
                <c:ptCount val="1"/>
                <c:pt idx="0">
                  <c:v>Oczekiwane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seria_10_06!$B$6:$B$105</c:f>
              <c:numCache>
                <c:formatCode>General</c:formatCode>
                <c:ptCount val="100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  <c:pt idx="6">
                  <c:v>45</c:v>
                </c:pt>
                <c:pt idx="7">
                  <c:v>45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45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45</c:v>
                </c:pt>
                <c:pt idx="17">
                  <c:v>45</c:v>
                </c:pt>
                <c:pt idx="18">
                  <c:v>45</c:v>
                </c:pt>
                <c:pt idx="19">
                  <c:v>45</c:v>
                </c:pt>
                <c:pt idx="20">
                  <c:v>45</c:v>
                </c:pt>
                <c:pt idx="21">
                  <c:v>45</c:v>
                </c:pt>
                <c:pt idx="22">
                  <c:v>45</c:v>
                </c:pt>
                <c:pt idx="23">
                  <c:v>45</c:v>
                </c:pt>
                <c:pt idx="24">
                  <c:v>45</c:v>
                </c:pt>
                <c:pt idx="25">
                  <c:v>45</c:v>
                </c:pt>
                <c:pt idx="26">
                  <c:v>45</c:v>
                </c:pt>
                <c:pt idx="27">
                  <c:v>45</c:v>
                </c:pt>
                <c:pt idx="28">
                  <c:v>45</c:v>
                </c:pt>
                <c:pt idx="29">
                  <c:v>45</c:v>
                </c:pt>
                <c:pt idx="30">
                  <c:v>45</c:v>
                </c:pt>
                <c:pt idx="31">
                  <c:v>45</c:v>
                </c:pt>
                <c:pt idx="32">
                  <c:v>45</c:v>
                </c:pt>
                <c:pt idx="33">
                  <c:v>45</c:v>
                </c:pt>
                <c:pt idx="34">
                  <c:v>45</c:v>
                </c:pt>
                <c:pt idx="35">
                  <c:v>45</c:v>
                </c:pt>
                <c:pt idx="36">
                  <c:v>45</c:v>
                </c:pt>
                <c:pt idx="37">
                  <c:v>45</c:v>
                </c:pt>
                <c:pt idx="38">
                  <c:v>45</c:v>
                </c:pt>
                <c:pt idx="39">
                  <c:v>45</c:v>
                </c:pt>
                <c:pt idx="40">
                  <c:v>45</c:v>
                </c:pt>
                <c:pt idx="41">
                  <c:v>45</c:v>
                </c:pt>
                <c:pt idx="42">
                  <c:v>45</c:v>
                </c:pt>
                <c:pt idx="43">
                  <c:v>45</c:v>
                </c:pt>
                <c:pt idx="44">
                  <c:v>45</c:v>
                </c:pt>
                <c:pt idx="45">
                  <c:v>45</c:v>
                </c:pt>
                <c:pt idx="46">
                  <c:v>45</c:v>
                </c:pt>
                <c:pt idx="47">
                  <c:v>45</c:v>
                </c:pt>
                <c:pt idx="48">
                  <c:v>45</c:v>
                </c:pt>
                <c:pt idx="49">
                  <c:v>45</c:v>
                </c:pt>
                <c:pt idx="50">
                  <c:v>45</c:v>
                </c:pt>
                <c:pt idx="51">
                  <c:v>45</c:v>
                </c:pt>
                <c:pt idx="52">
                  <c:v>45</c:v>
                </c:pt>
                <c:pt idx="53">
                  <c:v>45</c:v>
                </c:pt>
                <c:pt idx="54">
                  <c:v>45</c:v>
                </c:pt>
                <c:pt idx="55">
                  <c:v>45</c:v>
                </c:pt>
                <c:pt idx="56">
                  <c:v>45</c:v>
                </c:pt>
                <c:pt idx="57">
                  <c:v>45</c:v>
                </c:pt>
                <c:pt idx="58">
                  <c:v>45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45</c:v>
                </c:pt>
                <c:pt idx="63">
                  <c:v>45</c:v>
                </c:pt>
                <c:pt idx="64">
                  <c:v>45</c:v>
                </c:pt>
                <c:pt idx="65">
                  <c:v>45</c:v>
                </c:pt>
                <c:pt idx="66">
                  <c:v>45</c:v>
                </c:pt>
                <c:pt idx="67">
                  <c:v>45</c:v>
                </c:pt>
                <c:pt idx="68">
                  <c:v>45</c:v>
                </c:pt>
                <c:pt idx="69">
                  <c:v>45</c:v>
                </c:pt>
                <c:pt idx="70">
                  <c:v>45</c:v>
                </c:pt>
                <c:pt idx="71">
                  <c:v>45</c:v>
                </c:pt>
                <c:pt idx="72">
                  <c:v>45</c:v>
                </c:pt>
                <c:pt idx="73">
                  <c:v>45</c:v>
                </c:pt>
                <c:pt idx="74">
                  <c:v>45</c:v>
                </c:pt>
                <c:pt idx="75">
                  <c:v>45</c:v>
                </c:pt>
                <c:pt idx="76">
                  <c:v>45</c:v>
                </c:pt>
                <c:pt idx="77">
                  <c:v>45</c:v>
                </c:pt>
                <c:pt idx="78">
                  <c:v>45</c:v>
                </c:pt>
                <c:pt idx="79">
                  <c:v>45</c:v>
                </c:pt>
                <c:pt idx="80">
                  <c:v>45</c:v>
                </c:pt>
                <c:pt idx="81">
                  <c:v>45</c:v>
                </c:pt>
                <c:pt idx="82">
                  <c:v>45</c:v>
                </c:pt>
                <c:pt idx="83">
                  <c:v>45</c:v>
                </c:pt>
                <c:pt idx="84">
                  <c:v>45</c:v>
                </c:pt>
                <c:pt idx="85">
                  <c:v>45</c:v>
                </c:pt>
                <c:pt idx="86">
                  <c:v>45</c:v>
                </c:pt>
                <c:pt idx="87">
                  <c:v>45</c:v>
                </c:pt>
                <c:pt idx="88">
                  <c:v>45</c:v>
                </c:pt>
                <c:pt idx="89">
                  <c:v>45</c:v>
                </c:pt>
                <c:pt idx="90">
                  <c:v>45</c:v>
                </c:pt>
                <c:pt idx="91">
                  <c:v>45</c:v>
                </c:pt>
                <c:pt idx="92">
                  <c:v>45</c:v>
                </c:pt>
                <c:pt idx="93">
                  <c:v>45</c:v>
                </c:pt>
                <c:pt idx="94">
                  <c:v>45</c:v>
                </c:pt>
                <c:pt idx="95">
                  <c:v>45</c:v>
                </c:pt>
                <c:pt idx="96">
                  <c:v>45</c:v>
                </c:pt>
                <c:pt idx="97">
                  <c:v>45</c:v>
                </c:pt>
                <c:pt idx="98">
                  <c:v>45</c:v>
                </c:pt>
                <c:pt idx="99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B4-4185-9A8C-31A826CD2B3B}"/>
            </c:ext>
          </c:extLst>
        </c:ser>
        <c:ser>
          <c:idx val="1"/>
          <c:order val="1"/>
          <c:tx>
            <c:strRef>
              <c:f>seria_10_06!$C$5</c:f>
              <c:strCache>
                <c:ptCount val="1"/>
                <c:pt idx="0">
                  <c:v>R1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seria_10_06!$C$6:$C$105</c:f>
              <c:numCache>
                <c:formatCode>General</c:formatCode>
                <c:ptCount val="100"/>
                <c:pt idx="0">
                  <c:v>44</c:v>
                </c:pt>
                <c:pt idx="1">
                  <c:v>53</c:v>
                </c:pt>
                <c:pt idx="2">
                  <c:v>58</c:v>
                </c:pt>
                <c:pt idx="3">
                  <c:v>53</c:v>
                </c:pt>
                <c:pt idx="4">
                  <c:v>53</c:v>
                </c:pt>
                <c:pt idx="5">
                  <c:v>53</c:v>
                </c:pt>
                <c:pt idx="6">
                  <c:v>53</c:v>
                </c:pt>
                <c:pt idx="7">
                  <c:v>89</c:v>
                </c:pt>
                <c:pt idx="8">
                  <c:v>51</c:v>
                </c:pt>
                <c:pt idx="9">
                  <c:v>54</c:v>
                </c:pt>
                <c:pt idx="10">
                  <c:v>42</c:v>
                </c:pt>
                <c:pt idx="11">
                  <c:v>58</c:v>
                </c:pt>
                <c:pt idx="12">
                  <c:v>58</c:v>
                </c:pt>
                <c:pt idx="13">
                  <c:v>53</c:v>
                </c:pt>
                <c:pt idx="14">
                  <c:v>56</c:v>
                </c:pt>
                <c:pt idx="15">
                  <c:v>53</c:v>
                </c:pt>
                <c:pt idx="16">
                  <c:v>53</c:v>
                </c:pt>
                <c:pt idx="17">
                  <c:v>48</c:v>
                </c:pt>
                <c:pt idx="18">
                  <c:v>53</c:v>
                </c:pt>
                <c:pt idx="19">
                  <c:v>48</c:v>
                </c:pt>
                <c:pt idx="20">
                  <c:v>48</c:v>
                </c:pt>
                <c:pt idx="21">
                  <c:v>48</c:v>
                </c:pt>
                <c:pt idx="22">
                  <c:v>48</c:v>
                </c:pt>
                <c:pt idx="23">
                  <c:v>48</c:v>
                </c:pt>
                <c:pt idx="24">
                  <c:v>48</c:v>
                </c:pt>
                <c:pt idx="25">
                  <c:v>48</c:v>
                </c:pt>
                <c:pt idx="26">
                  <c:v>44</c:v>
                </c:pt>
                <c:pt idx="27">
                  <c:v>46</c:v>
                </c:pt>
                <c:pt idx="28">
                  <c:v>46</c:v>
                </c:pt>
                <c:pt idx="29">
                  <c:v>43</c:v>
                </c:pt>
                <c:pt idx="30">
                  <c:v>44</c:v>
                </c:pt>
                <c:pt idx="31">
                  <c:v>44</c:v>
                </c:pt>
                <c:pt idx="32">
                  <c:v>48</c:v>
                </c:pt>
                <c:pt idx="33">
                  <c:v>48</c:v>
                </c:pt>
                <c:pt idx="34">
                  <c:v>42</c:v>
                </c:pt>
                <c:pt idx="35">
                  <c:v>42</c:v>
                </c:pt>
                <c:pt idx="36">
                  <c:v>47</c:v>
                </c:pt>
                <c:pt idx="37">
                  <c:v>50</c:v>
                </c:pt>
                <c:pt idx="38">
                  <c:v>48</c:v>
                </c:pt>
                <c:pt idx="39">
                  <c:v>57</c:v>
                </c:pt>
                <c:pt idx="40">
                  <c:v>44</c:v>
                </c:pt>
                <c:pt idx="41">
                  <c:v>58</c:v>
                </c:pt>
                <c:pt idx="42">
                  <c:v>45</c:v>
                </c:pt>
                <c:pt idx="43">
                  <c:v>61</c:v>
                </c:pt>
                <c:pt idx="44">
                  <c:v>45</c:v>
                </c:pt>
                <c:pt idx="45">
                  <c:v>50</c:v>
                </c:pt>
                <c:pt idx="46">
                  <c:v>43</c:v>
                </c:pt>
                <c:pt idx="47">
                  <c:v>53</c:v>
                </c:pt>
                <c:pt idx="48">
                  <c:v>191</c:v>
                </c:pt>
                <c:pt idx="49">
                  <c:v>53</c:v>
                </c:pt>
                <c:pt idx="50">
                  <c:v>46</c:v>
                </c:pt>
                <c:pt idx="51">
                  <c:v>48</c:v>
                </c:pt>
                <c:pt idx="52">
                  <c:v>48</c:v>
                </c:pt>
                <c:pt idx="53">
                  <c:v>48</c:v>
                </c:pt>
                <c:pt idx="54">
                  <c:v>49</c:v>
                </c:pt>
                <c:pt idx="55">
                  <c:v>47</c:v>
                </c:pt>
                <c:pt idx="56">
                  <c:v>48</c:v>
                </c:pt>
                <c:pt idx="57">
                  <c:v>50</c:v>
                </c:pt>
                <c:pt idx="58">
                  <c:v>46</c:v>
                </c:pt>
                <c:pt idx="59">
                  <c:v>45</c:v>
                </c:pt>
                <c:pt idx="60">
                  <c:v>53</c:v>
                </c:pt>
                <c:pt idx="61">
                  <c:v>49</c:v>
                </c:pt>
                <c:pt idx="62">
                  <c:v>47</c:v>
                </c:pt>
                <c:pt idx="63">
                  <c:v>47</c:v>
                </c:pt>
                <c:pt idx="64">
                  <c:v>50</c:v>
                </c:pt>
                <c:pt idx="65">
                  <c:v>51</c:v>
                </c:pt>
                <c:pt idx="66">
                  <c:v>47</c:v>
                </c:pt>
                <c:pt idx="67">
                  <c:v>46</c:v>
                </c:pt>
                <c:pt idx="68">
                  <c:v>53</c:v>
                </c:pt>
                <c:pt idx="69">
                  <c:v>46</c:v>
                </c:pt>
                <c:pt idx="70">
                  <c:v>48</c:v>
                </c:pt>
                <c:pt idx="71">
                  <c:v>53</c:v>
                </c:pt>
                <c:pt idx="72">
                  <c:v>53</c:v>
                </c:pt>
                <c:pt idx="73">
                  <c:v>49</c:v>
                </c:pt>
                <c:pt idx="74">
                  <c:v>49</c:v>
                </c:pt>
                <c:pt idx="75">
                  <c:v>59</c:v>
                </c:pt>
                <c:pt idx="76">
                  <c:v>49</c:v>
                </c:pt>
                <c:pt idx="77">
                  <c:v>48</c:v>
                </c:pt>
                <c:pt idx="78">
                  <c:v>51</c:v>
                </c:pt>
                <c:pt idx="79">
                  <c:v>53</c:v>
                </c:pt>
                <c:pt idx="80">
                  <c:v>46</c:v>
                </c:pt>
                <c:pt idx="81">
                  <c:v>53</c:v>
                </c:pt>
                <c:pt idx="82">
                  <c:v>49</c:v>
                </c:pt>
                <c:pt idx="83">
                  <c:v>53</c:v>
                </c:pt>
                <c:pt idx="84">
                  <c:v>49</c:v>
                </c:pt>
                <c:pt idx="85">
                  <c:v>49</c:v>
                </c:pt>
                <c:pt idx="86">
                  <c:v>48</c:v>
                </c:pt>
                <c:pt idx="87">
                  <c:v>53</c:v>
                </c:pt>
                <c:pt idx="88">
                  <c:v>89</c:v>
                </c:pt>
                <c:pt idx="89">
                  <c:v>53</c:v>
                </c:pt>
                <c:pt idx="90">
                  <c:v>59</c:v>
                </c:pt>
                <c:pt idx="91">
                  <c:v>51</c:v>
                </c:pt>
                <c:pt idx="92">
                  <c:v>47</c:v>
                </c:pt>
                <c:pt idx="93">
                  <c:v>46</c:v>
                </c:pt>
                <c:pt idx="94">
                  <c:v>43</c:v>
                </c:pt>
                <c:pt idx="95">
                  <c:v>40</c:v>
                </c:pt>
                <c:pt idx="96">
                  <c:v>57</c:v>
                </c:pt>
                <c:pt idx="97">
                  <c:v>48</c:v>
                </c:pt>
                <c:pt idx="98">
                  <c:v>42</c:v>
                </c:pt>
                <c:pt idx="99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AB4-4185-9A8C-31A826CD2B3B}"/>
            </c:ext>
          </c:extLst>
        </c:ser>
        <c:ser>
          <c:idx val="2"/>
          <c:order val="2"/>
          <c:tx>
            <c:strRef>
              <c:f>seria_10_06!$D$5</c:f>
              <c:strCache>
                <c:ptCount val="1"/>
                <c:pt idx="0">
                  <c:v>R2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seria_10_06!$D$6:$D$105</c:f>
              <c:numCache>
                <c:formatCode>General</c:formatCode>
                <c:ptCount val="100"/>
                <c:pt idx="0">
                  <c:v>60</c:v>
                </c:pt>
                <c:pt idx="1">
                  <c:v>66</c:v>
                </c:pt>
                <c:pt idx="2">
                  <c:v>59</c:v>
                </c:pt>
                <c:pt idx="3">
                  <c:v>66</c:v>
                </c:pt>
                <c:pt idx="4">
                  <c:v>63</c:v>
                </c:pt>
                <c:pt idx="5">
                  <c:v>56</c:v>
                </c:pt>
                <c:pt idx="6">
                  <c:v>63</c:v>
                </c:pt>
                <c:pt idx="7">
                  <c:v>67</c:v>
                </c:pt>
                <c:pt idx="8">
                  <c:v>64</c:v>
                </c:pt>
                <c:pt idx="9">
                  <c:v>66</c:v>
                </c:pt>
                <c:pt idx="10">
                  <c:v>66</c:v>
                </c:pt>
                <c:pt idx="11">
                  <c:v>62</c:v>
                </c:pt>
                <c:pt idx="12">
                  <c:v>66</c:v>
                </c:pt>
                <c:pt idx="13">
                  <c:v>66</c:v>
                </c:pt>
                <c:pt idx="14">
                  <c:v>63</c:v>
                </c:pt>
                <c:pt idx="15">
                  <c:v>69</c:v>
                </c:pt>
                <c:pt idx="16">
                  <c:v>68</c:v>
                </c:pt>
                <c:pt idx="17">
                  <c:v>74</c:v>
                </c:pt>
                <c:pt idx="18">
                  <c:v>72</c:v>
                </c:pt>
                <c:pt idx="19">
                  <c:v>68</c:v>
                </c:pt>
                <c:pt idx="20">
                  <c:v>61</c:v>
                </c:pt>
                <c:pt idx="21">
                  <c:v>62</c:v>
                </c:pt>
                <c:pt idx="22">
                  <c:v>64</c:v>
                </c:pt>
                <c:pt idx="23">
                  <c:v>58</c:v>
                </c:pt>
                <c:pt idx="24">
                  <c:v>67</c:v>
                </c:pt>
                <c:pt idx="25">
                  <c:v>58</c:v>
                </c:pt>
                <c:pt idx="26">
                  <c:v>65</c:v>
                </c:pt>
                <c:pt idx="27">
                  <c:v>61</c:v>
                </c:pt>
                <c:pt idx="28">
                  <c:v>64</c:v>
                </c:pt>
                <c:pt idx="29">
                  <c:v>61</c:v>
                </c:pt>
                <c:pt idx="30">
                  <c:v>61</c:v>
                </c:pt>
                <c:pt idx="31">
                  <c:v>68</c:v>
                </c:pt>
                <c:pt idx="32">
                  <c:v>63</c:v>
                </c:pt>
                <c:pt idx="33">
                  <c:v>63</c:v>
                </c:pt>
                <c:pt idx="34">
                  <c:v>61</c:v>
                </c:pt>
                <c:pt idx="35">
                  <c:v>61</c:v>
                </c:pt>
                <c:pt idx="36">
                  <c:v>64</c:v>
                </c:pt>
                <c:pt idx="37">
                  <c:v>61</c:v>
                </c:pt>
                <c:pt idx="38">
                  <c:v>64</c:v>
                </c:pt>
                <c:pt idx="39">
                  <c:v>64</c:v>
                </c:pt>
                <c:pt idx="40">
                  <c:v>61</c:v>
                </c:pt>
                <c:pt idx="41">
                  <c:v>61</c:v>
                </c:pt>
                <c:pt idx="42">
                  <c:v>60</c:v>
                </c:pt>
                <c:pt idx="43">
                  <c:v>61</c:v>
                </c:pt>
                <c:pt idx="44">
                  <c:v>61</c:v>
                </c:pt>
                <c:pt idx="45">
                  <c:v>58</c:v>
                </c:pt>
                <c:pt idx="46">
                  <c:v>64</c:v>
                </c:pt>
                <c:pt idx="47">
                  <c:v>64</c:v>
                </c:pt>
                <c:pt idx="48">
                  <c:v>64</c:v>
                </c:pt>
                <c:pt idx="49">
                  <c:v>64</c:v>
                </c:pt>
                <c:pt idx="50">
                  <c:v>60</c:v>
                </c:pt>
                <c:pt idx="51">
                  <c:v>64</c:v>
                </c:pt>
                <c:pt idx="52">
                  <c:v>60</c:v>
                </c:pt>
                <c:pt idx="53">
                  <c:v>60</c:v>
                </c:pt>
                <c:pt idx="54">
                  <c:v>64</c:v>
                </c:pt>
                <c:pt idx="55">
                  <c:v>64</c:v>
                </c:pt>
                <c:pt idx="56">
                  <c:v>64</c:v>
                </c:pt>
                <c:pt idx="57">
                  <c:v>64</c:v>
                </c:pt>
                <c:pt idx="58">
                  <c:v>63</c:v>
                </c:pt>
                <c:pt idx="59">
                  <c:v>64</c:v>
                </c:pt>
                <c:pt idx="60">
                  <c:v>64</c:v>
                </c:pt>
                <c:pt idx="61">
                  <c:v>64</c:v>
                </c:pt>
                <c:pt idx="62">
                  <c:v>64</c:v>
                </c:pt>
                <c:pt idx="63">
                  <c:v>68</c:v>
                </c:pt>
                <c:pt idx="64">
                  <c:v>61</c:v>
                </c:pt>
                <c:pt idx="65">
                  <c:v>61</c:v>
                </c:pt>
                <c:pt idx="66">
                  <c:v>58</c:v>
                </c:pt>
                <c:pt idx="67">
                  <c:v>61</c:v>
                </c:pt>
                <c:pt idx="68">
                  <c:v>60</c:v>
                </c:pt>
                <c:pt idx="69">
                  <c:v>64</c:v>
                </c:pt>
                <c:pt idx="70">
                  <c:v>64</c:v>
                </c:pt>
                <c:pt idx="71">
                  <c:v>64</c:v>
                </c:pt>
                <c:pt idx="72">
                  <c:v>64</c:v>
                </c:pt>
                <c:pt idx="73">
                  <c:v>60</c:v>
                </c:pt>
                <c:pt idx="74">
                  <c:v>64</c:v>
                </c:pt>
                <c:pt idx="75">
                  <c:v>64</c:v>
                </c:pt>
                <c:pt idx="76">
                  <c:v>60</c:v>
                </c:pt>
                <c:pt idx="77">
                  <c:v>70</c:v>
                </c:pt>
                <c:pt idx="78">
                  <c:v>58</c:v>
                </c:pt>
                <c:pt idx="79">
                  <c:v>53</c:v>
                </c:pt>
                <c:pt idx="80">
                  <c:v>58</c:v>
                </c:pt>
                <c:pt idx="81">
                  <c:v>64</c:v>
                </c:pt>
                <c:pt idx="82">
                  <c:v>68</c:v>
                </c:pt>
                <c:pt idx="83">
                  <c:v>64</c:v>
                </c:pt>
                <c:pt idx="84">
                  <c:v>61</c:v>
                </c:pt>
                <c:pt idx="85">
                  <c:v>61</c:v>
                </c:pt>
                <c:pt idx="86">
                  <c:v>61</c:v>
                </c:pt>
                <c:pt idx="87">
                  <c:v>64</c:v>
                </c:pt>
                <c:pt idx="88">
                  <c:v>66</c:v>
                </c:pt>
                <c:pt idx="89">
                  <c:v>61</c:v>
                </c:pt>
                <c:pt idx="90">
                  <c:v>64</c:v>
                </c:pt>
                <c:pt idx="91">
                  <c:v>62</c:v>
                </c:pt>
                <c:pt idx="92">
                  <c:v>62</c:v>
                </c:pt>
                <c:pt idx="93">
                  <c:v>59</c:v>
                </c:pt>
                <c:pt idx="94">
                  <c:v>64</c:v>
                </c:pt>
                <c:pt idx="95">
                  <c:v>61</c:v>
                </c:pt>
                <c:pt idx="96">
                  <c:v>60</c:v>
                </c:pt>
                <c:pt idx="97">
                  <c:v>60</c:v>
                </c:pt>
                <c:pt idx="98">
                  <c:v>60</c:v>
                </c:pt>
                <c:pt idx="99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AB4-4185-9A8C-31A826CD2B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7170440"/>
        <c:axId val="817185800"/>
      </c:lineChart>
      <c:catAx>
        <c:axId val="817170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17185800"/>
        <c:crosses val="autoZero"/>
        <c:auto val="1"/>
        <c:lblAlgn val="ctr"/>
        <c:lblOffset val="100"/>
        <c:noMultiLvlLbl val="0"/>
      </c:catAx>
      <c:valAx>
        <c:axId val="817185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17170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Pomiar 1 - dane filtrowane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seria_10_06!$F$5</c:f>
              <c:strCache>
                <c:ptCount val="1"/>
                <c:pt idx="0">
                  <c:v>Oczekiwane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seria_10_06!$F$6:$F$103</c:f>
              <c:numCache>
                <c:formatCode>General</c:formatCode>
                <c:ptCount val="98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  <c:pt idx="6">
                  <c:v>45</c:v>
                </c:pt>
                <c:pt idx="7">
                  <c:v>45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45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45</c:v>
                </c:pt>
                <c:pt idx="17">
                  <c:v>45</c:v>
                </c:pt>
                <c:pt idx="18">
                  <c:v>45</c:v>
                </c:pt>
                <c:pt idx="19">
                  <c:v>45</c:v>
                </c:pt>
                <c:pt idx="20">
                  <c:v>45</c:v>
                </c:pt>
                <c:pt idx="21">
                  <c:v>45</c:v>
                </c:pt>
                <c:pt idx="22">
                  <c:v>45</c:v>
                </c:pt>
                <c:pt idx="23">
                  <c:v>45</c:v>
                </c:pt>
                <c:pt idx="24">
                  <c:v>45</c:v>
                </c:pt>
                <c:pt idx="25">
                  <c:v>45</c:v>
                </c:pt>
                <c:pt idx="26">
                  <c:v>45</c:v>
                </c:pt>
                <c:pt idx="27">
                  <c:v>45</c:v>
                </c:pt>
                <c:pt idx="28">
                  <c:v>45</c:v>
                </c:pt>
                <c:pt idx="29">
                  <c:v>45</c:v>
                </c:pt>
                <c:pt idx="30">
                  <c:v>45</c:v>
                </c:pt>
                <c:pt idx="31">
                  <c:v>45</c:v>
                </c:pt>
                <c:pt idx="32">
                  <c:v>45</c:v>
                </c:pt>
                <c:pt idx="33">
                  <c:v>45</c:v>
                </c:pt>
                <c:pt idx="34">
                  <c:v>45</c:v>
                </c:pt>
                <c:pt idx="35">
                  <c:v>45</c:v>
                </c:pt>
                <c:pt idx="36">
                  <c:v>45</c:v>
                </c:pt>
                <c:pt idx="37">
                  <c:v>45</c:v>
                </c:pt>
                <c:pt idx="38">
                  <c:v>45</c:v>
                </c:pt>
                <c:pt idx="39">
                  <c:v>45</c:v>
                </c:pt>
                <c:pt idx="40">
                  <c:v>45</c:v>
                </c:pt>
                <c:pt idx="41">
                  <c:v>45</c:v>
                </c:pt>
                <c:pt idx="42">
                  <c:v>45</c:v>
                </c:pt>
                <c:pt idx="43">
                  <c:v>45</c:v>
                </c:pt>
                <c:pt idx="44">
                  <c:v>45</c:v>
                </c:pt>
                <c:pt idx="45">
                  <c:v>45</c:v>
                </c:pt>
                <c:pt idx="46">
                  <c:v>45</c:v>
                </c:pt>
                <c:pt idx="47">
                  <c:v>45</c:v>
                </c:pt>
                <c:pt idx="48">
                  <c:v>45</c:v>
                </c:pt>
                <c:pt idx="49">
                  <c:v>45</c:v>
                </c:pt>
                <c:pt idx="50">
                  <c:v>45</c:v>
                </c:pt>
                <c:pt idx="51">
                  <c:v>45</c:v>
                </c:pt>
                <c:pt idx="52">
                  <c:v>45</c:v>
                </c:pt>
                <c:pt idx="53">
                  <c:v>45</c:v>
                </c:pt>
                <c:pt idx="54">
                  <c:v>45</c:v>
                </c:pt>
                <c:pt idx="55">
                  <c:v>45</c:v>
                </c:pt>
                <c:pt idx="56">
                  <c:v>45</c:v>
                </c:pt>
                <c:pt idx="57">
                  <c:v>45</c:v>
                </c:pt>
                <c:pt idx="58">
                  <c:v>45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45</c:v>
                </c:pt>
                <c:pt idx="63">
                  <c:v>45</c:v>
                </c:pt>
                <c:pt idx="64">
                  <c:v>45</c:v>
                </c:pt>
                <c:pt idx="65">
                  <c:v>45</c:v>
                </c:pt>
                <c:pt idx="66">
                  <c:v>45</c:v>
                </c:pt>
                <c:pt idx="67">
                  <c:v>45</c:v>
                </c:pt>
                <c:pt idx="68">
                  <c:v>45</c:v>
                </c:pt>
                <c:pt idx="69">
                  <c:v>45</c:v>
                </c:pt>
                <c:pt idx="70">
                  <c:v>45</c:v>
                </c:pt>
                <c:pt idx="71">
                  <c:v>45</c:v>
                </c:pt>
                <c:pt idx="72">
                  <c:v>45</c:v>
                </c:pt>
                <c:pt idx="73">
                  <c:v>45</c:v>
                </c:pt>
                <c:pt idx="74">
                  <c:v>45</c:v>
                </c:pt>
                <c:pt idx="75">
                  <c:v>45</c:v>
                </c:pt>
                <c:pt idx="76">
                  <c:v>45</c:v>
                </c:pt>
                <c:pt idx="77">
                  <c:v>45</c:v>
                </c:pt>
                <c:pt idx="78">
                  <c:v>45</c:v>
                </c:pt>
                <c:pt idx="79">
                  <c:v>45</c:v>
                </c:pt>
                <c:pt idx="80">
                  <c:v>45</c:v>
                </c:pt>
                <c:pt idx="81">
                  <c:v>45</c:v>
                </c:pt>
                <c:pt idx="82">
                  <c:v>45</c:v>
                </c:pt>
                <c:pt idx="83">
                  <c:v>45</c:v>
                </c:pt>
                <c:pt idx="84">
                  <c:v>45</c:v>
                </c:pt>
                <c:pt idx="85">
                  <c:v>45</c:v>
                </c:pt>
                <c:pt idx="86">
                  <c:v>45</c:v>
                </c:pt>
                <c:pt idx="87">
                  <c:v>45</c:v>
                </c:pt>
                <c:pt idx="88">
                  <c:v>45</c:v>
                </c:pt>
                <c:pt idx="89">
                  <c:v>45</c:v>
                </c:pt>
                <c:pt idx="90">
                  <c:v>45</c:v>
                </c:pt>
                <c:pt idx="91">
                  <c:v>45</c:v>
                </c:pt>
                <c:pt idx="92">
                  <c:v>45</c:v>
                </c:pt>
                <c:pt idx="93">
                  <c:v>45</c:v>
                </c:pt>
                <c:pt idx="94">
                  <c:v>45</c:v>
                </c:pt>
                <c:pt idx="95">
                  <c:v>45</c:v>
                </c:pt>
                <c:pt idx="96">
                  <c:v>45</c:v>
                </c:pt>
                <c:pt idx="97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21-45B5-8D32-E89D1577833F}"/>
            </c:ext>
          </c:extLst>
        </c:ser>
        <c:ser>
          <c:idx val="1"/>
          <c:order val="1"/>
          <c:tx>
            <c:strRef>
              <c:f>seria_10_06!$G$5</c:f>
              <c:strCache>
                <c:ptCount val="1"/>
                <c:pt idx="0">
                  <c:v>R1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seria_10_06!$G$6:$G$103</c:f>
              <c:numCache>
                <c:formatCode>General</c:formatCode>
                <c:ptCount val="98"/>
                <c:pt idx="0">
                  <c:v>49</c:v>
                </c:pt>
                <c:pt idx="1">
                  <c:v>52</c:v>
                </c:pt>
                <c:pt idx="2">
                  <c:v>52</c:v>
                </c:pt>
                <c:pt idx="3">
                  <c:v>52</c:v>
                </c:pt>
                <c:pt idx="4">
                  <c:v>52</c:v>
                </c:pt>
                <c:pt idx="5">
                  <c:v>52</c:v>
                </c:pt>
                <c:pt idx="6">
                  <c:v>53</c:v>
                </c:pt>
                <c:pt idx="7">
                  <c:v>52</c:v>
                </c:pt>
                <c:pt idx="8">
                  <c:v>53</c:v>
                </c:pt>
                <c:pt idx="9">
                  <c:v>54</c:v>
                </c:pt>
                <c:pt idx="10">
                  <c:v>56</c:v>
                </c:pt>
                <c:pt idx="11">
                  <c:v>57</c:v>
                </c:pt>
                <c:pt idx="12">
                  <c:v>55</c:v>
                </c:pt>
                <c:pt idx="13">
                  <c:v>53</c:v>
                </c:pt>
                <c:pt idx="14">
                  <c:v>52</c:v>
                </c:pt>
                <c:pt idx="15">
                  <c:v>52</c:v>
                </c:pt>
                <c:pt idx="16">
                  <c:v>51</c:v>
                </c:pt>
                <c:pt idx="17">
                  <c:v>49</c:v>
                </c:pt>
                <c:pt idx="18">
                  <c:v>48</c:v>
                </c:pt>
                <c:pt idx="19">
                  <c:v>48</c:v>
                </c:pt>
                <c:pt idx="20">
                  <c:v>48</c:v>
                </c:pt>
                <c:pt idx="21">
                  <c:v>48</c:v>
                </c:pt>
                <c:pt idx="22">
                  <c:v>48</c:v>
                </c:pt>
                <c:pt idx="23">
                  <c:v>48</c:v>
                </c:pt>
                <c:pt idx="24">
                  <c:v>47</c:v>
                </c:pt>
                <c:pt idx="25">
                  <c:v>46</c:v>
                </c:pt>
                <c:pt idx="26">
                  <c:v>46</c:v>
                </c:pt>
                <c:pt idx="27">
                  <c:v>45</c:v>
                </c:pt>
                <c:pt idx="28">
                  <c:v>44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46</c:v>
                </c:pt>
                <c:pt idx="33">
                  <c:v>44</c:v>
                </c:pt>
                <c:pt idx="34">
                  <c:v>43</c:v>
                </c:pt>
                <c:pt idx="35">
                  <c:v>45</c:v>
                </c:pt>
                <c:pt idx="36">
                  <c:v>48</c:v>
                </c:pt>
                <c:pt idx="37">
                  <c:v>48</c:v>
                </c:pt>
                <c:pt idx="38">
                  <c:v>51</c:v>
                </c:pt>
                <c:pt idx="39">
                  <c:v>50</c:v>
                </c:pt>
                <c:pt idx="40">
                  <c:v>53</c:v>
                </c:pt>
                <c:pt idx="41">
                  <c:v>49</c:v>
                </c:pt>
                <c:pt idx="42">
                  <c:v>50</c:v>
                </c:pt>
                <c:pt idx="43">
                  <c:v>46</c:v>
                </c:pt>
                <c:pt idx="44">
                  <c:v>48</c:v>
                </c:pt>
                <c:pt idx="45">
                  <c:v>49</c:v>
                </c:pt>
                <c:pt idx="46">
                  <c:v>51</c:v>
                </c:pt>
                <c:pt idx="47">
                  <c:v>52</c:v>
                </c:pt>
                <c:pt idx="48">
                  <c:v>51</c:v>
                </c:pt>
                <c:pt idx="49">
                  <c:v>49</c:v>
                </c:pt>
                <c:pt idx="50">
                  <c:v>48</c:v>
                </c:pt>
                <c:pt idx="51">
                  <c:v>48</c:v>
                </c:pt>
                <c:pt idx="52">
                  <c:v>48</c:v>
                </c:pt>
                <c:pt idx="53">
                  <c:v>48</c:v>
                </c:pt>
                <c:pt idx="54">
                  <c:v>48</c:v>
                </c:pt>
                <c:pt idx="55">
                  <c:v>48</c:v>
                </c:pt>
                <c:pt idx="56">
                  <c:v>47</c:v>
                </c:pt>
                <c:pt idx="57">
                  <c:v>46</c:v>
                </c:pt>
                <c:pt idx="58">
                  <c:v>47</c:v>
                </c:pt>
                <c:pt idx="59">
                  <c:v>48</c:v>
                </c:pt>
                <c:pt idx="60">
                  <c:v>48</c:v>
                </c:pt>
                <c:pt idx="61">
                  <c:v>47</c:v>
                </c:pt>
                <c:pt idx="62">
                  <c:v>48</c:v>
                </c:pt>
                <c:pt idx="63">
                  <c:v>48</c:v>
                </c:pt>
                <c:pt idx="64">
                  <c:v>48</c:v>
                </c:pt>
                <c:pt idx="65">
                  <c:v>47</c:v>
                </c:pt>
                <c:pt idx="66">
                  <c:v>46</c:v>
                </c:pt>
                <c:pt idx="67">
                  <c:v>47</c:v>
                </c:pt>
                <c:pt idx="68">
                  <c:v>47</c:v>
                </c:pt>
                <c:pt idx="69">
                  <c:v>49</c:v>
                </c:pt>
                <c:pt idx="70">
                  <c:v>51</c:v>
                </c:pt>
                <c:pt idx="71">
                  <c:v>51</c:v>
                </c:pt>
                <c:pt idx="72">
                  <c:v>50</c:v>
                </c:pt>
                <c:pt idx="73">
                  <c:v>49</c:v>
                </c:pt>
                <c:pt idx="74">
                  <c:v>49</c:v>
                </c:pt>
                <c:pt idx="75">
                  <c:v>49</c:v>
                </c:pt>
                <c:pt idx="76">
                  <c:v>49</c:v>
                </c:pt>
                <c:pt idx="77">
                  <c:v>50</c:v>
                </c:pt>
                <c:pt idx="78">
                  <c:v>51</c:v>
                </c:pt>
                <c:pt idx="79">
                  <c:v>51</c:v>
                </c:pt>
                <c:pt idx="80">
                  <c:v>51</c:v>
                </c:pt>
                <c:pt idx="81">
                  <c:v>50</c:v>
                </c:pt>
                <c:pt idx="82">
                  <c:v>50</c:v>
                </c:pt>
                <c:pt idx="83">
                  <c:v>49</c:v>
                </c:pt>
                <c:pt idx="84">
                  <c:v>49</c:v>
                </c:pt>
                <c:pt idx="85">
                  <c:v>50</c:v>
                </c:pt>
                <c:pt idx="86">
                  <c:v>51</c:v>
                </c:pt>
                <c:pt idx="87">
                  <c:v>54</c:v>
                </c:pt>
                <c:pt idx="88">
                  <c:v>54</c:v>
                </c:pt>
                <c:pt idx="89">
                  <c:v>54</c:v>
                </c:pt>
                <c:pt idx="90">
                  <c:v>50</c:v>
                </c:pt>
                <c:pt idx="91">
                  <c:v>48</c:v>
                </c:pt>
                <c:pt idx="92">
                  <c:v>45</c:v>
                </c:pt>
                <c:pt idx="93">
                  <c:v>44</c:v>
                </c:pt>
                <c:pt idx="94">
                  <c:v>44</c:v>
                </c:pt>
                <c:pt idx="95">
                  <c:v>46</c:v>
                </c:pt>
                <c:pt idx="96">
                  <c:v>48</c:v>
                </c:pt>
                <c:pt idx="97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721-45B5-8D32-E89D1577833F}"/>
            </c:ext>
          </c:extLst>
        </c:ser>
        <c:ser>
          <c:idx val="2"/>
          <c:order val="2"/>
          <c:tx>
            <c:strRef>
              <c:f>seria_10_06!$H$5</c:f>
              <c:strCache>
                <c:ptCount val="1"/>
                <c:pt idx="0">
                  <c:v>R2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seria_10_06!$H$6:$H$103</c:f>
              <c:numCache>
                <c:formatCode>General</c:formatCode>
                <c:ptCount val="98"/>
                <c:pt idx="0">
                  <c:v>62</c:v>
                </c:pt>
                <c:pt idx="1">
                  <c:v>63</c:v>
                </c:pt>
                <c:pt idx="2">
                  <c:v>64</c:v>
                </c:pt>
                <c:pt idx="3">
                  <c:v>63</c:v>
                </c:pt>
                <c:pt idx="4">
                  <c:v>63</c:v>
                </c:pt>
                <c:pt idx="5">
                  <c:v>63</c:v>
                </c:pt>
                <c:pt idx="6">
                  <c:v>64</c:v>
                </c:pt>
                <c:pt idx="7">
                  <c:v>65</c:v>
                </c:pt>
                <c:pt idx="8">
                  <c:v>66</c:v>
                </c:pt>
                <c:pt idx="9">
                  <c:v>66</c:v>
                </c:pt>
                <c:pt idx="10">
                  <c:v>66</c:v>
                </c:pt>
                <c:pt idx="11">
                  <c:v>66</c:v>
                </c:pt>
                <c:pt idx="12">
                  <c:v>66</c:v>
                </c:pt>
                <c:pt idx="13">
                  <c:v>66</c:v>
                </c:pt>
                <c:pt idx="14">
                  <c:v>67</c:v>
                </c:pt>
                <c:pt idx="15">
                  <c:v>69</c:v>
                </c:pt>
                <c:pt idx="16">
                  <c:v>71</c:v>
                </c:pt>
                <c:pt idx="17">
                  <c:v>70</c:v>
                </c:pt>
                <c:pt idx="18">
                  <c:v>67</c:v>
                </c:pt>
                <c:pt idx="19">
                  <c:v>63</c:v>
                </c:pt>
                <c:pt idx="20">
                  <c:v>61</c:v>
                </c:pt>
                <c:pt idx="21">
                  <c:v>62</c:v>
                </c:pt>
                <c:pt idx="22">
                  <c:v>61</c:v>
                </c:pt>
                <c:pt idx="23">
                  <c:v>62</c:v>
                </c:pt>
                <c:pt idx="24">
                  <c:v>61</c:v>
                </c:pt>
                <c:pt idx="25">
                  <c:v>63</c:v>
                </c:pt>
                <c:pt idx="26">
                  <c:v>62</c:v>
                </c:pt>
                <c:pt idx="27">
                  <c:v>62</c:v>
                </c:pt>
                <c:pt idx="28">
                  <c:v>61</c:v>
                </c:pt>
                <c:pt idx="29">
                  <c:v>61</c:v>
                </c:pt>
                <c:pt idx="30">
                  <c:v>62</c:v>
                </c:pt>
                <c:pt idx="31">
                  <c:v>63</c:v>
                </c:pt>
                <c:pt idx="32">
                  <c:v>62</c:v>
                </c:pt>
                <c:pt idx="33">
                  <c:v>61</c:v>
                </c:pt>
                <c:pt idx="34">
                  <c:v>61</c:v>
                </c:pt>
                <c:pt idx="35">
                  <c:v>62</c:v>
                </c:pt>
                <c:pt idx="36">
                  <c:v>63</c:v>
                </c:pt>
                <c:pt idx="37">
                  <c:v>64</c:v>
                </c:pt>
                <c:pt idx="38">
                  <c:v>63</c:v>
                </c:pt>
                <c:pt idx="39">
                  <c:v>62</c:v>
                </c:pt>
                <c:pt idx="40">
                  <c:v>61</c:v>
                </c:pt>
                <c:pt idx="41">
                  <c:v>61</c:v>
                </c:pt>
                <c:pt idx="42">
                  <c:v>61</c:v>
                </c:pt>
                <c:pt idx="43">
                  <c:v>61</c:v>
                </c:pt>
                <c:pt idx="44">
                  <c:v>62</c:v>
                </c:pt>
                <c:pt idx="45">
                  <c:v>63</c:v>
                </c:pt>
                <c:pt idx="46">
                  <c:v>64</c:v>
                </c:pt>
                <c:pt idx="47">
                  <c:v>64</c:v>
                </c:pt>
                <c:pt idx="48">
                  <c:v>64</c:v>
                </c:pt>
                <c:pt idx="49">
                  <c:v>62</c:v>
                </c:pt>
                <c:pt idx="50">
                  <c:v>61</c:v>
                </c:pt>
                <c:pt idx="51">
                  <c:v>60</c:v>
                </c:pt>
                <c:pt idx="52">
                  <c:v>61</c:v>
                </c:pt>
                <c:pt idx="53">
                  <c:v>62</c:v>
                </c:pt>
                <c:pt idx="54">
                  <c:v>64</c:v>
                </c:pt>
                <c:pt idx="55">
                  <c:v>64</c:v>
                </c:pt>
                <c:pt idx="56">
                  <c:v>64</c:v>
                </c:pt>
                <c:pt idx="57">
                  <c:v>64</c:v>
                </c:pt>
                <c:pt idx="58">
                  <c:v>64</c:v>
                </c:pt>
                <c:pt idx="59">
                  <c:v>64</c:v>
                </c:pt>
                <c:pt idx="60">
                  <c:v>64</c:v>
                </c:pt>
                <c:pt idx="61">
                  <c:v>64</c:v>
                </c:pt>
                <c:pt idx="62">
                  <c:v>63</c:v>
                </c:pt>
                <c:pt idx="63">
                  <c:v>62</c:v>
                </c:pt>
                <c:pt idx="64">
                  <c:v>61</c:v>
                </c:pt>
                <c:pt idx="65">
                  <c:v>60</c:v>
                </c:pt>
                <c:pt idx="66">
                  <c:v>60</c:v>
                </c:pt>
                <c:pt idx="67">
                  <c:v>61</c:v>
                </c:pt>
                <c:pt idx="68">
                  <c:v>63</c:v>
                </c:pt>
                <c:pt idx="69">
                  <c:v>64</c:v>
                </c:pt>
                <c:pt idx="70">
                  <c:v>64</c:v>
                </c:pt>
                <c:pt idx="71">
                  <c:v>64</c:v>
                </c:pt>
                <c:pt idx="72">
                  <c:v>64</c:v>
                </c:pt>
                <c:pt idx="73">
                  <c:v>64</c:v>
                </c:pt>
                <c:pt idx="74">
                  <c:v>64</c:v>
                </c:pt>
                <c:pt idx="75">
                  <c:v>62</c:v>
                </c:pt>
                <c:pt idx="76">
                  <c:v>60</c:v>
                </c:pt>
                <c:pt idx="77">
                  <c:v>58</c:v>
                </c:pt>
                <c:pt idx="78">
                  <c:v>58</c:v>
                </c:pt>
                <c:pt idx="79">
                  <c:v>60</c:v>
                </c:pt>
                <c:pt idx="80">
                  <c:v>62</c:v>
                </c:pt>
                <c:pt idx="81">
                  <c:v>64</c:v>
                </c:pt>
                <c:pt idx="82">
                  <c:v>63</c:v>
                </c:pt>
                <c:pt idx="83">
                  <c:v>62</c:v>
                </c:pt>
                <c:pt idx="84">
                  <c:v>61</c:v>
                </c:pt>
                <c:pt idx="85">
                  <c:v>62</c:v>
                </c:pt>
                <c:pt idx="86">
                  <c:v>63</c:v>
                </c:pt>
                <c:pt idx="87">
                  <c:v>64</c:v>
                </c:pt>
                <c:pt idx="88">
                  <c:v>63</c:v>
                </c:pt>
                <c:pt idx="89">
                  <c:v>62</c:v>
                </c:pt>
                <c:pt idx="90">
                  <c:v>61</c:v>
                </c:pt>
                <c:pt idx="91">
                  <c:v>61</c:v>
                </c:pt>
                <c:pt idx="92">
                  <c:v>61</c:v>
                </c:pt>
                <c:pt idx="93">
                  <c:v>61</c:v>
                </c:pt>
                <c:pt idx="94">
                  <c:v>60</c:v>
                </c:pt>
                <c:pt idx="95">
                  <c:v>60</c:v>
                </c:pt>
                <c:pt idx="96">
                  <c:v>60</c:v>
                </c:pt>
                <c:pt idx="97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721-45B5-8D32-E89D157783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7886600"/>
        <c:axId val="752034312"/>
      </c:lineChart>
      <c:catAx>
        <c:axId val="7478866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52034312"/>
        <c:crosses val="autoZero"/>
        <c:auto val="1"/>
        <c:lblAlgn val="ctr"/>
        <c:lblOffset val="100"/>
        <c:noMultiLvlLbl val="0"/>
      </c:catAx>
      <c:valAx>
        <c:axId val="752034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47886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Pomiar 2 - dane surowe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seria_10_06!$K$5</c:f>
              <c:strCache>
                <c:ptCount val="1"/>
                <c:pt idx="0">
                  <c:v>Oczekiwane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seria_10_06!$K$6:$K$105</c:f>
              <c:numCache>
                <c:formatCode>General</c:formatCode>
                <c:ptCount val="100"/>
                <c:pt idx="0">
                  <c:v>135</c:v>
                </c:pt>
                <c:pt idx="1">
                  <c:v>135</c:v>
                </c:pt>
                <c:pt idx="2">
                  <c:v>135</c:v>
                </c:pt>
                <c:pt idx="3">
                  <c:v>135</c:v>
                </c:pt>
                <c:pt idx="4">
                  <c:v>135</c:v>
                </c:pt>
                <c:pt idx="5">
                  <c:v>135</c:v>
                </c:pt>
                <c:pt idx="6">
                  <c:v>135</c:v>
                </c:pt>
                <c:pt idx="7">
                  <c:v>135</c:v>
                </c:pt>
                <c:pt idx="8">
                  <c:v>135</c:v>
                </c:pt>
                <c:pt idx="9">
                  <c:v>135</c:v>
                </c:pt>
                <c:pt idx="10">
                  <c:v>135</c:v>
                </c:pt>
                <c:pt idx="11">
                  <c:v>135</c:v>
                </c:pt>
                <c:pt idx="12">
                  <c:v>135</c:v>
                </c:pt>
                <c:pt idx="13">
                  <c:v>135</c:v>
                </c:pt>
                <c:pt idx="14">
                  <c:v>135</c:v>
                </c:pt>
                <c:pt idx="15">
                  <c:v>135</c:v>
                </c:pt>
                <c:pt idx="16">
                  <c:v>135</c:v>
                </c:pt>
                <c:pt idx="17">
                  <c:v>135</c:v>
                </c:pt>
                <c:pt idx="18">
                  <c:v>135</c:v>
                </c:pt>
                <c:pt idx="19">
                  <c:v>135</c:v>
                </c:pt>
                <c:pt idx="20">
                  <c:v>135</c:v>
                </c:pt>
                <c:pt idx="21">
                  <c:v>135</c:v>
                </c:pt>
                <c:pt idx="22">
                  <c:v>135</c:v>
                </c:pt>
                <c:pt idx="23">
                  <c:v>135</c:v>
                </c:pt>
                <c:pt idx="24">
                  <c:v>135</c:v>
                </c:pt>
                <c:pt idx="25">
                  <c:v>135</c:v>
                </c:pt>
                <c:pt idx="26">
                  <c:v>135</c:v>
                </c:pt>
                <c:pt idx="27">
                  <c:v>135</c:v>
                </c:pt>
                <c:pt idx="28">
                  <c:v>135</c:v>
                </c:pt>
                <c:pt idx="29">
                  <c:v>135</c:v>
                </c:pt>
                <c:pt idx="30">
                  <c:v>135</c:v>
                </c:pt>
                <c:pt idx="31">
                  <c:v>135</c:v>
                </c:pt>
                <c:pt idx="32">
                  <c:v>135</c:v>
                </c:pt>
                <c:pt idx="33">
                  <c:v>135</c:v>
                </c:pt>
                <c:pt idx="34">
                  <c:v>135</c:v>
                </c:pt>
                <c:pt idx="35">
                  <c:v>135</c:v>
                </c:pt>
                <c:pt idx="36">
                  <c:v>135</c:v>
                </c:pt>
                <c:pt idx="37">
                  <c:v>135</c:v>
                </c:pt>
                <c:pt idx="38">
                  <c:v>135</c:v>
                </c:pt>
                <c:pt idx="39">
                  <c:v>135</c:v>
                </c:pt>
                <c:pt idx="40">
                  <c:v>135</c:v>
                </c:pt>
                <c:pt idx="41">
                  <c:v>135</c:v>
                </c:pt>
                <c:pt idx="42">
                  <c:v>135</c:v>
                </c:pt>
                <c:pt idx="43">
                  <c:v>135</c:v>
                </c:pt>
                <c:pt idx="44">
                  <c:v>135</c:v>
                </c:pt>
                <c:pt idx="45">
                  <c:v>135</c:v>
                </c:pt>
                <c:pt idx="46">
                  <c:v>135</c:v>
                </c:pt>
                <c:pt idx="47">
                  <c:v>135</c:v>
                </c:pt>
                <c:pt idx="48">
                  <c:v>135</c:v>
                </c:pt>
                <c:pt idx="49">
                  <c:v>135</c:v>
                </c:pt>
                <c:pt idx="50">
                  <c:v>135</c:v>
                </c:pt>
                <c:pt idx="51">
                  <c:v>135</c:v>
                </c:pt>
                <c:pt idx="52">
                  <c:v>135</c:v>
                </c:pt>
                <c:pt idx="53">
                  <c:v>135</c:v>
                </c:pt>
                <c:pt idx="54">
                  <c:v>135</c:v>
                </c:pt>
                <c:pt idx="55">
                  <c:v>135</c:v>
                </c:pt>
                <c:pt idx="56">
                  <c:v>135</c:v>
                </c:pt>
                <c:pt idx="57">
                  <c:v>135</c:v>
                </c:pt>
                <c:pt idx="58">
                  <c:v>135</c:v>
                </c:pt>
                <c:pt idx="59">
                  <c:v>135</c:v>
                </c:pt>
                <c:pt idx="60">
                  <c:v>135</c:v>
                </c:pt>
                <c:pt idx="61">
                  <c:v>135</c:v>
                </c:pt>
                <c:pt idx="62">
                  <c:v>135</c:v>
                </c:pt>
                <c:pt idx="63">
                  <c:v>135</c:v>
                </c:pt>
                <c:pt idx="64">
                  <c:v>135</c:v>
                </c:pt>
                <c:pt idx="65">
                  <c:v>135</c:v>
                </c:pt>
                <c:pt idx="66">
                  <c:v>135</c:v>
                </c:pt>
                <c:pt idx="67">
                  <c:v>135</c:v>
                </c:pt>
                <c:pt idx="68">
                  <c:v>135</c:v>
                </c:pt>
                <c:pt idx="69">
                  <c:v>135</c:v>
                </c:pt>
                <c:pt idx="70">
                  <c:v>135</c:v>
                </c:pt>
                <c:pt idx="71">
                  <c:v>135</c:v>
                </c:pt>
                <c:pt idx="72">
                  <c:v>135</c:v>
                </c:pt>
                <c:pt idx="73">
                  <c:v>135</c:v>
                </c:pt>
                <c:pt idx="74">
                  <c:v>135</c:v>
                </c:pt>
                <c:pt idx="75">
                  <c:v>135</c:v>
                </c:pt>
                <c:pt idx="76">
                  <c:v>135</c:v>
                </c:pt>
                <c:pt idx="77">
                  <c:v>135</c:v>
                </c:pt>
                <c:pt idx="78">
                  <c:v>135</c:v>
                </c:pt>
                <c:pt idx="79">
                  <c:v>135</c:v>
                </c:pt>
                <c:pt idx="80">
                  <c:v>135</c:v>
                </c:pt>
                <c:pt idx="81">
                  <c:v>135</c:v>
                </c:pt>
                <c:pt idx="82">
                  <c:v>135</c:v>
                </c:pt>
                <c:pt idx="83">
                  <c:v>135</c:v>
                </c:pt>
                <c:pt idx="84">
                  <c:v>135</c:v>
                </c:pt>
                <c:pt idx="85">
                  <c:v>135</c:v>
                </c:pt>
                <c:pt idx="86">
                  <c:v>135</c:v>
                </c:pt>
                <c:pt idx="87">
                  <c:v>135</c:v>
                </c:pt>
                <c:pt idx="88">
                  <c:v>135</c:v>
                </c:pt>
                <c:pt idx="89">
                  <c:v>135</c:v>
                </c:pt>
                <c:pt idx="90">
                  <c:v>135</c:v>
                </c:pt>
                <c:pt idx="91">
                  <c:v>135</c:v>
                </c:pt>
                <c:pt idx="92">
                  <c:v>135</c:v>
                </c:pt>
                <c:pt idx="93">
                  <c:v>135</c:v>
                </c:pt>
                <c:pt idx="94">
                  <c:v>135</c:v>
                </c:pt>
                <c:pt idx="95">
                  <c:v>135</c:v>
                </c:pt>
                <c:pt idx="96">
                  <c:v>135</c:v>
                </c:pt>
                <c:pt idx="97">
                  <c:v>135</c:v>
                </c:pt>
                <c:pt idx="98">
                  <c:v>135</c:v>
                </c:pt>
                <c:pt idx="99">
                  <c:v>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DE-40CD-A338-03E52D712DBB}"/>
            </c:ext>
          </c:extLst>
        </c:ser>
        <c:ser>
          <c:idx val="1"/>
          <c:order val="1"/>
          <c:tx>
            <c:strRef>
              <c:f>seria_10_06!$L$5</c:f>
              <c:strCache>
                <c:ptCount val="1"/>
                <c:pt idx="0">
                  <c:v>R1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seria_10_06!$L$6:$L$105</c:f>
              <c:numCache>
                <c:formatCode>General</c:formatCode>
                <c:ptCount val="100"/>
                <c:pt idx="0">
                  <c:v>111</c:v>
                </c:pt>
                <c:pt idx="1">
                  <c:v>114</c:v>
                </c:pt>
                <c:pt idx="2">
                  <c:v>108</c:v>
                </c:pt>
                <c:pt idx="3">
                  <c:v>108</c:v>
                </c:pt>
                <c:pt idx="4">
                  <c:v>111</c:v>
                </c:pt>
                <c:pt idx="5">
                  <c:v>108</c:v>
                </c:pt>
                <c:pt idx="6">
                  <c:v>108</c:v>
                </c:pt>
                <c:pt idx="7">
                  <c:v>112</c:v>
                </c:pt>
                <c:pt idx="8">
                  <c:v>108</c:v>
                </c:pt>
                <c:pt idx="9">
                  <c:v>111</c:v>
                </c:pt>
                <c:pt idx="10">
                  <c:v>123</c:v>
                </c:pt>
                <c:pt idx="11">
                  <c:v>113</c:v>
                </c:pt>
                <c:pt idx="12">
                  <c:v>116</c:v>
                </c:pt>
                <c:pt idx="13">
                  <c:v>112</c:v>
                </c:pt>
                <c:pt idx="14">
                  <c:v>115</c:v>
                </c:pt>
                <c:pt idx="15">
                  <c:v>127</c:v>
                </c:pt>
                <c:pt idx="16">
                  <c:v>119</c:v>
                </c:pt>
                <c:pt idx="17">
                  <c:v>116</c:v>
                </c:pt>
                <c:pt idx="18">
                  <c:v>112</c:v>
                </c:pt>
                <c:pt idx="19">
                  <c:v>115</c:v>
                </c:pt>
                <c:pt idx="20">
                  <c:v>112</c:v>
                </c:pt>
                <c:pt idx="21">
                  <c:v>111</c:v>
                </c:pt>
                <c:pt idx="22">
                  <c:v>111</c:v>
                </c:pt>
                <c:pt idx="23">
                  <c:v>111</c:v>
                </c:pt>
                <c:pt idx="24">
                  <c:v>111</c:v>
                </c:pt>
                <c:pt idx="25">
                  <c:v>111</c:v>
                </c:pt>
                <c:pt idx="26">
                  <c:v>120</c:v>
                </c:pt>
                <c:pt idx="27">
                  <c:v>124</c:v>
                </c:pt>
                <c:pt idx="28">
                  <c:v>114</c:v>
                </c:pt>
                <c:pt idx="29">
                  <c:v>115</c:v>
                </c:pt>
                <c:pt idx="30">
                  <c:v>125</c:v>
                </c:pt>
                <c:pt idx="31">
                  <c:v>111</c:v>
                </c:pt>
                <c:pt idx="32">
                  <c:v>114</c:v>
                </c:pt>
                <c:pt idx="33">
                  <c:v>111</c:v>
                </c:pt>
                <c:pt idx="34">
                  <c:v>116</c:v>
                </c:pt>
                <c:pt idx="35">
                  <c:v>114</c:v>
                </c:pt>
                <c:pt idx="36">
                  <c:v>114</c:v>
                </c:pt>
                <c:pt idx="37">
                  <c:v>127</c:v>
                </c:pt>
                <c:pt idx="38">
                  <c:v>127</c:v>
                </c:pt>
                <c:pt idx="39">
                  <c:v>116</c:v>
                </c:pt>
                <c:pt idx="40">
                  <c:v>118</c:v>
                </c:pt>
                <c:pt idx="41">
                  <c:v>111</c:v>
                </c:pt>
                <c:pt idx="42">
                  <c:v>111</c:v>
                </c:pt>
                <c:pt idx="43">
                  <c:v>110</c:v>
                </c:pt>
                <c:pt idx="44">
                  <c:v>115</c:v>
                </c:pt>
                <c:pt idx="45">
                  <c:v>111</c:v>
                </c:pt>
                <c:pt idx="46">
                  <c:v>111</c:v>
                </c:pt>
                <c:pt idx="47">
                  <c:v>114</c:v>
                </c:pt>
                <c:pt idx="48">
                  <c:v>128</c:v>
                </c:pt>
                <c:pt idx="49">
                  <c:v>110</c:v>
                </c:pt>
                <c:pt idx="50">
                  <c:v>117</c:v>
                </c:pt>
                <c:pt idx="51">
                  <c:v>121</c:v>
                </c:pt>
                <c:pt idx="52">
                  <c:v>111</c:v>
                </c:pt>
                <c:pt idx="53">
                  <c:v>122</c:v>
                </c:pt>
                <c:pt idx="54">
                  <c:v>118</c:v>
                </c:pt>
                <c:pt idx="55">
                  <c:v>112</c:v>
                </c:pt>
                <c:pt idx="56">
                  <c:v>112</c:v>
                </c:pt>
                <c:pt idx="57">
                  <c:v>110</c:v>
                </c:pt>
                <c:pt idx="58">
                  <c:v>120</c:v>
                </c:pt>
                <c:pt idx="59">
                  <c:v>119</c:v>
                </c:pt>
                <c:pt idx="60">
                  <c:v>112</c:v>
                </c:pt>
                <c:pt idx="61">
                  <c:v>113</c:v>
                </c:pt>
                <c:pt idx="62">
                  <c:v>113</c:v>
                </c:pt>
                <c:pt idx="63">
                  <c:v>113</c:v>
                </c:pt>
                <c:pt idx="64">
                  <c:v>115</c:v>
                </c:pt>
                <c:pt idx="65">
                  <c:v>123</c:v>
                </c:pt>
                <c:pt idx="66">
                  <c:v>113</c:v>
                </c:pt>
                <c:pt idx="67">
                  <c:v>121</c:v>
                </c:pt>
                <c:pt idx="68">
                  <c:v>122</c:v>
                </c:pt>
                <c:pt idx="69">
                  <c:v>109</c:v>
                </c:pt>
                <c:pt idx="70">
                  <c:v>109</c:v>
                </c:pt>
                <c:pt idx="71">
                  <c:v>101</c:v>
                </c:pt>
                <c:pt idx="72">
                  <c:v>98</c:v>
                </c:pt>
                <c:pt idx="73">
                  <c:v>94</c:v>
                </c:pt>
                <c:pt idx="74">
                  <c:v>29</c:v>
                </c:pt>
                <c:pt idx="75">
                  <c:v>104</c:v>
                </c:pt>
                <c:pt idx="76">
                  <c:v>105</c:v>
                </c:pt>
                <c:pt idx="77">
                  <c:v>105</c:v>
                </c:pt>
                <c:pt idx="78">
                  <c:v>109</c:v>
                </c:pt>
                <c:pt idx="79">
                  <c:v>109</c:v>
                </c:pt>
                <c:pt idx="80">
                  <c:v>109</c:v>
                </c:pt>
                <c:pt idx="81">
                  <c:v>109</c:v>
                </c:pt>
                <c:pt idx="82">
                  <c:v>109</c:v>
                </c:pt>
                <c:pt idx="83">
                  <c:v>113</c:v>
                </c:pt>
                <c:pt idx="84">
                  <c:v>113</c:v>
                </c:pt>
                <c:pt idx="85">
                  <c:v>109</c:v>
                </c:pt>
                <c:pt idx="86">
                  <c:v>109</c:v>
                </c:pt>
                <c:pt idx="87">
                  <c:v>109</c:v>
                </c:pt>
                <c:pt idx="88">
                  <c:v>109</c:v>
                </c:pt>
                <c:pt idx="89">
                  <c:v>98</c:v>
                </c:pt>
                <c:pt idx="90">
                  <c:v>109</c:v>
                </c:pt>
                <c:pt idx="91">
                  <c:v>109</c:v>
                </c:pt>
                <c:pt idx="92">
                  <c:v>113</c:v>
                </c:pt>
                <c:pt idx="93">
                  <c:v>117</c:v>
                </c:pt>
                <c:pt idx="94">
                  <c:v>117</c:v>
                </c:pt>
                <c:pt idx="95">
                  <c:v>120</c:v>
                </c:pt>
                <c:pt idx="96">
                  <c:v>120</c:v>
                </c:pt>
                <c:pt idx="97">
                  <c:v>122</c:v>
                </c:pt>
                <c:pt idx="98">
                  <c:v>117</c:v>
                </c:pt>
                <c:pt idx="99">
                  <c:v>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6DE-40CD-A338-03E52D712DBB}"/>
            </c:ext>
          </c:extLst>
        </c:ser>
        <c:ser>
          <c:idx val="2"/>
          <c:order val="2"/>
          <c:tx>
            <c:strRef>
              <c:f>seria_10_06!$M$5</c:f>
              <c:strCache>
                <c:ptCount val="1"/>
                <c:pt idx="0">
                  <c:v>R2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seria_10_06!$M$6:$M$105</c:f>
              <c:numCache>
                <c:formatCode>General</c:formatCode>
                <c:ptCount val="100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64</c:v>
                </c:pt>
                <c:pt idx="4">
                  <c:v>67</c:v>
                </c:pt>
                <c:pt idx="5">
                  <c:v>66</c:v>
                </c:pt>
                <c:pt idx="6">
                  <c:v>66</c:v>
                </c:pt>
                <c:pt idx="7">
                  <c:v>201</c:v>
                </c:pt>
                <c:pt idx="8">
                  <c:v>204</c:v>
                </c:pt>
                <c:pt idx="9">
                  <c:v>200</c:v>
                </c:pt>
                <c:pt idx="10">
                  <c:v>240</c:v>
                </c:pt>
                <c:pt idx="11">
                  <c:v>204</c:v>
                </c:pt>
                <c:pt idx="12">
                  <c:v>196</c:v>
                </c:pt>
                <c:pt idx="13">
                  <c:v>193</c:v>
                </c:pt>
                <c:pt idx="14">
                  <c:v>184</c:v>
                </c:pt>
                <c:pt idx="15">
                  <c:v>184</c:v>
                </c:pt>
                <c:pt idx="16">
                  <c:v>193</c:v>
                </c:pt>
                <c:pt idx="17">
                  <c:v>339</c:v>
                </c:pt>
                <c:pt idx="18">
                  <c:v>191</c:v>
                </c:pt>
                <c:pt idx="19">
                  <c:v>127</c:v>
                </c:pt>
                <c:pt idx="20">
                  <c:v>139</c:v>
                </c:pt>
                <c:pt idx="21">
                  <c:v>143</c:v>
                </c:pt>
                <c:pt idx="22">
                  <c:v>193</c:v>
                </c:pt>
                <c:pt idx="23">
                  <c:v>241</c:v>
                </c:pt>
                <c:pt idx="24">
                  <c:v>191</c:v>
                </c:pt>
                <c:pt idx="25">
                  <c:v>154</c:v>
                </c:pt>
                <c:pt idx="26">
                  <c:v>193</c:v>
                </c:pt>
                <c:pt idx="27">
                  <c:v>188</c:v>
                </c:pt>
                <c:pt idx="28">
                  <c:v>184</c:v>
                </c:pt>
                <c:pt idx="29">
                  <c:v>191</c:v>
                </c:pt>
                <c:pt idx="30">
                  <c:v>191</c:v>
                </c:pt>
                <c:pt idx="31">
                  <c:v>182</c:v>
                </c:pt>
                <c:pt idx="32">
                  <c:v>175</c:v>
                </c:pt>
                <c:pt idx="33">
                  <c:v>181</c:v>
                </c:pt>
                <c:pt idx="34">
                  <c:v>181</c:v>
                </c:pt>
                <c:pt idx="35">
                  <c:v>184</c:v>
                </c:pt>
                <c:pt idx="36">
                  <c:v>181</c:v>
                </c:pt>
                <c:pt idx="37">
                  <c:v>182</c:v>
                </c:pt>
                <c:pt idx="38">
                  <c:v>196</c:v>
                </c:pt>
                <c:pt idx="39">
                  <c:v>223</c:v>
                </c:pt>
                <c:pt idx="40">
                  <c:v>225</c:v>
                </c:pt>
                <c:pt idx="41">
                  <c:v>221</c:v>
                </c:pt>
                <c:pt idx="42">
                  <c:v>221</c:v>
                </c:pt>
                <c:pt idx="43">
                  <c:v>210</c:v>
                </c:pt>
                <c:pt idx="44">
                  <c:v>221</c:v>
                </c:pt>
                <c:pt idx="45">
                  <c:v>196</c:v>
                </c:pt>
                <c:pt idx="46">
                  <c:v>230</c:v>
                </c:pt>
                <c:pt idx="47">
                  <c:v>218</c:v>
                </c:pt>
                <c:pt idx="48">
                  <c:v>188</c:v>
                </c:pt>
                <c:pt idx="49">
                  <c:v>209</c:v>
                </c:pt>
                <c:pt idx="50">
                  <c:v>217</c:v>
                </c:pt>
                <c:pt idx="51">
                  <c:v>201</c:v>
                </c:pt>
                <c:pt idx="52">
                  <c:v>201</c:v>
                </c:pt>
                <c:pt idx="53">
                  <c:v>191</c:v>
                </c:pt>
                <c:pt idx="54">
                  <c:v>184</c:v>
                </c:pt>
                <c:pt idx="55">
                  <c:v>184</c:v>
                </c:pt>
                <c:pt idx="56">
                  <c:v>184</c:v>
                </c:pt>
                <c:pt idx="57">
                  <c:v>155</c:v>
                </c:pt>
                <c:pt idx="58">
                  <c:v>184</c:v>
                </c:pt>
                <c:pt idx="59">
                  <c:v>196</c:v>
                </c:pt>
                <c:pt idx="60">
                  <c:v>191</c:v>
                </c:pt>
                <c:pt idx="61">
                  <c:v>193</c:v>
                </c:pt>
                <c:pt idx="62">
                  <c:v>193</c:v>
                </c:pt>
                <c:pt idx="63">
                  <c:v>147</c:v>
                </c:pt>
                <c:pt idx="64">
                  <c:v>201</c:v>
                </c:pt>
                <c:pt idx="65">
                  <c:v>196</c:v>
                </c:pt>
                <c:pt idx="66">
                  <c:v>196</c:v>
                </c:pt>
                <c:pt idx="67">
                  <c:v>196</c:v>
                </c:pt>
                <c:pt idx="68">
                  <c:v>201</c:v>
                </c:pt>
                <c:pt idx="69">
                  <c:v>204</c:v>
                </c:pt>
                <c:pt idx="70">
                  <c:v>201</c:v>
                </c:pt>
                <c:pt idx="71">
                  <c:v>201</c:v>
                </c:pt>
                <c:pt idx="72">
                  <c:v>201</c:v>
                </c:pt>
                <c:pt idx="73">
                  <c:v>339</c:v>
                </c:pt>
                <c:pt idx="74">
                  <c:v>209</c:v>
                </c:pt>
                <c:pt idx="75">
                  <c:v>204</c:v>
                </c:pt>
                <c:pt idx="76">
                  <c:v>300</c:v>
                </c:pt>
                <c:pt idx="77">
                  <c:v>204</c:v>
                </c:pt>
                <c:pt idx="78">
                  <c:v>204</c:v>
                </c:pt>
                <c:pt idx="79">
                  <c:v>209</c:v>
                </c:pt>
                <c:pt idx="80">
                  <c:v>204</c:v>
                </c:pt>
                <c:pt idx="81">
                  <c:v>204</c:v>
                </c:pt>
                <c:pt idx="82">
                  <c:v>209</c:v>
                </c:pt>
                <c:pt idx="83">
                  <c:v>204</c:v>
                </c:pt>
                <c:pt idx="84">
                  <c:v>209</c:v>
                </c:pt>
                <c:pt idx="85">
                  <c:v>209</c:v>
                </c:pt>
                <c:pt idx="86">
                  <c:v>196</c:v>
                </c:pt>
                <c:pt idx="87">
                  <c:v>180</c:v>
                </c:pt>
                <c:pt idx="88">
                  <c:v>193</c:v>
                </c:pt>
                <c:pt idx="89">
                  <c:v>196</c:v>
                </c:pt>
                <c:pt idx="90">
                  <c:v>193</c:v>
                </c:pt>
                <c:pt idx="91">
                  <c:v>201</c:v>
                </c:pt>
                <c:pt idx="92">
                  <c:v>184</c:v>
                </c:pt>
                <c:pt idx="93">
                  <c:v>152</c:v>
                </c:pt>
                <c:pt idx="94">
                  <c:v>184</c:v>
                </c:pt>
                <c:pt idx="95">
                  <c:v>146</c:v>
                </c:pt>
                <c:pt idx="96">
                  <c:v>201</c:v>
                </c:pt>
                <c:pt idx="97">
                  <c:v>125</c:v>
                </c:pt>
                <c:pt idx="98">
                  <c:v>147</c:v>
                </c:pt>
                <c:pt idx="99">
                  <c:v>137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6DE-40CD-A338-03E52D712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6216840"/>
        <c:axId val="876219400"/>
      </c:lineChart>
      <c:catAx>
        <c:axId val="8762168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76219400"/>
        <c:crosses val="autoZero"/>
        <c:auto val="1"/>
        <c:lblAlgn val="ctr"/>
        <c:lblOffset val="100"/>
        <c:noMultiLvlLbl val="0"/>
      </c:catAx>
      <c:valAx>
        <c:axId val="876219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76216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Odbiornik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seria_13_05!$AN$8</c:f>
              <c:strCache>
                <c:ptCount val="1"/>
                <c:pt idx="0">
                  <c:v>Input Angle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seria_13_05!$AN$9:$AN$108</c:f>
              <c:numCache>
                <c:formatCode>General</c:formatCode>
                <c:ptCount val="100"/>
                <c:pt idx="0">
                  <c:v>175</c:v>
                </c:pt>
                <c:pt idx="1">
                  <c:v>175</c:v>
                </c:pt>
                <c:pt idx="2">
                  <c:v>176</c:v>
                </c:pt>
                <c:pt idx="3">
                  <c:v>176</c:v>
                </c:pt>
                <c:pt idx="4">
                  <c:v>176</c:v>
                </c:pt>
                <c:pt idx="5">
                  <c:v>176</c:v>
                </c:pt>
                <c:pt idx="6">
                  <c:v>176</c:v>
                </c:pt>
                <c:pt idx="7">
                  <c:v>176</c:v>
                </c:pt>
                <c:pt idx="8">
                  <c:v>172</c:v>
                </c:pt>
                <c:pt idx="9">
                  <c:v>175</c:v>
                </c:pt>
                <c:pt idx="10">
                  <c:v>177</c:v>
                </c:pt>
                <c:pt idx="11">
                  <c:v>181</c:v>
                </c:pt>
                <c:pt idx="12">
                  <c:v>180</c:v>
                </c:pt>
                <c:pt idx="13">
                  <c:v>179</c:v>
                </c:pt>
                <c:pt idx="14">
                  <c:v>177</c:v>
                </c:pt>
                <c:pt idx="15">
                  <c:v>184</c:v>
                </c:pt>
                <c:pt idx="16">
                  <c:v>181</c:v>
                </c:pt>
                <c:pt idx="17">
                  <c:v>181</c:v>
                </c:pt>
                <c:pt idx="18">
                  <c:v>177</c:v>
                </c:pt>
                <c:pt idx="19">
                  <c:v>184</c:v>
                </c:pt>
                <c:pt idx="20">
                  <c:v>184</c:v>
                </c:pt>
                <c:pt idx="21">
                  <c:v>177</c:v>
                </c:pt>
                <c:pt idx="22">
                  <c:v>185</c:v>
                </c:pt>
                <c:pt idx="23">
                  <c:v>177</c:v>
                </c:pt>
                <c:pt idx="24">
                  <c:v>181</c:v>
                </c:pt>
                <c:pt idx="25">
                  <c:v>181</c:v>
                </c:pt>
                <c:pt idx="26">
                  <c:v>177</c:v>
                </c:pt>
                <c:pt idx="27">
                  <c:v>172</c:v>
                </c:pt>
                <c:pt idx="28">
                  <c:v>176</c:v>
                </c:pt>
                <c:pt idx="29">
                  <c:v>172</c:v>
                </c:pt>
                <c:pt idx="30">
                  <c:v>172</c:v>
                </c:pt>
                <c:pt idx="31">
                  <c:v>176</c:v>
                </c:pt>
                <c:pt idx="32">
                  <c:v>166</c:v>
                </c:pt>
                <c:pt idx="33">
                  <c:v>176</c:v>
                </c:pt>
                <c:pt idx="34">
                  <c:v>176</c:v>
                </c:pt>
                <c:pt idx="35">
                  <c:v>176</c:v>
                </c:pt>
                <c:pt idx="36">
                  <c:v>173</c:v>
                </c:pt>
                <c:pt idx="37">
                  <c:v>176</c:v>
                </c:pt>
                <c:pt idx="38">
                  <c:v>175</c:v>
                </c:pt>
                <c:pt idx="39">
                  <c:v>175</c:v>
                </c:pt>
                <c:pt idx="40">
                  <c:v>181</c:v>
                </c:pt>
                <c:pt idx="41">
                  <c:v>176</c:v>
                </c:pt>
                <c:pt idx="42">
                  <c:v>176</c:v>
                </c:pt>
                <c:pt idx="43">
                  <c:v>175</c:v>
                </c:pt>
                <c:pt idx="44">
                  <c:v>172</c:v>
                </c:pt>
                <c:pt idx="45">
                  <c:v>176</c:v>
                </c:pt>
                <c:pt idx="46">
                  <c:v>176</c:v>
                </c:pt>
                <c:pt idx="47">
                  <c:v>176</c:v>
                </c:pt>
                <c:pt idx="48">
                  <c:v>172</c:v>
                </c:pt>
                <c:pt idx="49">
                  <c:v>179</c:v>
                </c:pt>
                <c:pt idx="50">
                  <c:v>177</c:v>
                </c:pt>
                <c:pt idx="51">
                  <c:v>176</c:v>
                </c:pt>
                <c:pt idx="52">
                  <c:v>181</c:v>
                </c:pt>
                <c:pt idx="53">
                  <c:v>176</c:v>
                </c:pt>
                <c:pt idx="54">
                  <c:v>173</c:v>
                </c:pt>
                <c:pt idx="55">
                  <c:v>176</c:v>
                </c:pt>
                <c:pt idx="56">
                  <c:v>179</c:v>
                </c:pt>
                <c:pt idx="57">
                  <c:v>176</c:v>
                </c:pt>
                <c:pt idx="58">
                  <c:v>182</c:v>
                </c:pt>
                <c:pt idx="59">
                  <c:v>173</c:v>
                </c:pt>
                <c:pt idx="60">
                  <c:v>176</c:v>
                </c:pt>
                <c:pt idx="61">
                  <c:v>176</c:v>
                </c:pt>
                <c:pt idx="62">
                  <c:v>179</c:v>
                </c:pt>
                <c:pt idx="63">
                  <c:v>177</c:v>
                </c:pt>
                <c:pt idx="64">
                  <c:v>177</c:v>
                </c:pt>
                <c:pt idx="65">
                  <c:v>176</c:v>
                </c:pt>
                <c:pt idx="66">
                  <c:v>173</c:v>
                </c:pt>
                <c:pt idx="67">
                  <c:v>175</c:v>
                </c:pt>
                <c:pt idx="68">
                  <c:v>176</c:v>
                </c:pt>
                <c:pt idx="69">
                  <c:v>172</c:v>
                </c:pt>
                <c:pt idx="70">
                  <c:v>173</c:v>
                </c:pt>
                <c:pt idx="71">
                  <c:v>172</c:v>
                </c:pt>
                <c:pt idx="72">
                  <c:v>34</c:v>
                </c:pt>
                <c:pt idx="73">
                  <c:v>175</c:v>
                </c:pt>
                <c:pt idx="74">
                  <c:v>172</c:v>
                </c:pt>
                <c:pt idx="75">
                  <c:v>176</c:v>
                </c:pt>
                <c:pt idx="76">
                  <c:v>1</c:v>
                </c:pt>
                <c:pt idx="77">
                  <c:v>176</c:v>
                </c:pt>
                <c:pt idx="78">
                  <c:v>176</c:v>
                </c:pt>
                <c:pt idx="79">
                  <c:v>176</c:v>
                </c:pt>
                <c:pt idx="80">
                  <c:v>183</c:v>
                </c:pt>
                <c:pt idx="81">
                  <c:v>179</c:v>
                </c:pt>
                <c:pt idx="82">
                  <c:v>176</c:v>
                </c:pt>
                <c:pt idx="83">
                  <c:v>172</c:v>
                </c:pt>
                <c:pt idx="84">
                  <c:v>176</c:v>
                </c:pt>
                <c:pt idx="85">
                  <c:v>176</c:v>
                </c:pt>
                <c:pt idx="86">
                  <c:v>176</c:v>
                </c:pt>
                <c:pt idx="87">
                  <c:v>181</c:v>
                </c:pt>
                <c:pt idx="88">
                  <c:v>173</c:v>
                </c:pt>
                <c:pt idx="89">
                  <c:v>181</c:v>
                </c:pt>
                <c:pt idx="90">
                  <c:v>176</c:v>
                </c:pt>
                <c:pt idx="91">
                  <c:v>176</c:v>
                </c:pt>
                <c:pt idx="92">
                  <c:v>172</c:v>
                </c:pt>
                <c:pt idx="93">
                  <c:v>172</c:v>
                </c:pt>
                <c:pt idx="94">
                  <c:v>176</c:v>
                </c:pt>
                <c:pt idx="95">
                  <c:v>297</c:v>
                </c:pt>
                <c:pt idx="96">
                  <c:v>172</c:v>
                </c:pt>
                <c:pt idx="97">
                  <c:v>181</c:v>
                </c:pt>
                <c:pt idx="98">
                  <c:v>179</c:v>
                </c:pt>
                <c:pt idx="99">
                  <c:v>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EC-404D-AFCA-C6B2C98EBF41}"/>
            </c:ext>
          </c:extLst>
        </c:ser>
        <c:ser>
          <c:idx val="1"/>
          <c:order val="1"/>
          <c:tx>
            <c:strRef>
              <c:f>seria_13_05!$AO$8</c:f>
              <c:strCache>
                <c:ptCount val="1"/>
                <c:pt idx="0">
                  <c:v>Angle Avg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seria_13_05!$AO$9:$AO$108</c:f>
              <c:numCache>
                <c:formatCode>General</c:formatCode>
                <c:ptCount val="100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0</c:v>
                </c:pt>
                <c:pt idx="8">
                  <c:v>174</c:v>
                </c:pt>
                <c:pt idx="9">
                  <c:v>174</c:v>
                </c:pt>
                <c:pt idx="10">
                  <c:v>176</c:v>
                </c:pt>
                <c:pt idx="11">
                  <c:v>176</c:v>
                </c:pt>
                <c:pt idx="12">
                  <c:v>176</c:v>
                </c:pt>
                <c:pt idx="13">
                  <c:v>176</c:v>
                </c:pt>
                <c:pt idx="14">
                  <c:v>176</c:v>
                </c:pt>
                <c:pt idx="15">
                  <c:v>177</c:v>
                </c:pt>
                <c:pt idx="16">
                  <c:v>172</c:v>
                </c:pt>
                <c:pt idx="17">
                  <c:v>175</c:v>
                </c:pt>
                <c:pt idx="18">
                  <c:v>176</c:v>
                </c:pt>
                <c:pt idx="19">
                  <c:v>181</c:v>
                </c:pt>
                <c:pt idx="20">
                  <c:v>180</c:v>
                </c:pt>
                <c:pt idx="21">
                  <c:v>179</c:v>
                </c:pt>
                <c:pt idx="22">
                  <c:v>177</c:v>
                </c:pt>
                <c:pt idx="23">
                  <c:v>183</c:v>
                </c:pt>
                <c:pt idx="24">
                  <c:v>181</c:v>
                </c:pt>
                <c:pt idx="25">
                  <c:v>181</c:v>
                </c:pt>
                <c:pt idx="26">
                  <c:v>176</c:v>
                </c:pt>
                <c:pt idx="27">
                  <c:v>182</c:v>
                </c:pt>
                <c:pt idx="28">
                  <c:v>183</c:v>
                </c:pt>
                <c:pt idx="29">
                  <c:v>175</c:v>
                </c:pt>
                <c:pt idx="30">
                  <c:v>184</c:v>
                </c:pt>
                <c:pt idx="31">
                  <c:v>176</c:v>
                </c:pt>
                <c:pt idx="32">
                  <c:v>178</c:v>
                </c:pt>
                <c:pt idx="33">
                  <c:v>180</c:v>
                </c:pt>
                <c:pt idx="34">
                  <c:v>177</c:v>
                </c:pt>
                <c:pt idx="35">
                  <c:v>172</c:v>
                </c:pt>
                <c:pt idx="36">
                  <c:v>176</c:v>
                </c:pt>
                <c:pt idx="37">
                  <c:v>172</c:v>
                </c:pt>
                <c:pt idx="38">
                  <c:v>171</c:v>
                </c:pt>
                <c:pt idx="39">
                  <c:v>177</c:v>
                </c:pt>
                <c:pt idx="40">
                  <c:v>166</c:v>
                </c:pt>
                <c:pt idx="41">
                  <c:v>176</c:v>
                </c:pt>
                <c:pt idx="42">
                  <c:v>176</c:v>
                </c:pt>
                <c:pt idx="43">
                  <c:v>176</c:v>
                </c:pt>
                <c:pt idx="44">
                  <c:v>172</c:v>
                </c:pt>
                <c:pt idx="45">
                  <c:v>176</c:v>
                </c:pt>
                <c:pt idx="46">
                  <c:v>175</c:v>
                </c:pt>
                <c:pt idx="47">
                  <c:v>174</c:v>
                </c:pt>
                <c:pt idx="48">
                  <c:v>180</c:v>
                </c:pt>
                <c:pt idx="49">
                  <c:v>176</c:v>
                </c:pt>
                <c:pt idx="50">
                  <c:v>176</c:v>
                </c:pt>
                <c:pt idx="51">
                  <c:v>175</c:v>
                </c:pt>
                <c:pt idx="52">
                  <c:v>172</c:v>
                </c:pt>
                <c:pt idx="53">
                  <c:v>176</c:v>
                </c:pt>
                <c:pt idx="54">
                  <c:v>175</c:v>
                </c:pt>
                <c:pt idx="55">
                  <c:v>176</c:v>
                </c:pt>
                <c:pt idx="56">
                  <c:v>172</c:v>
                </c:pt>
                <c:pt idx="57">
                  <c:v>178</c:v>
                </c:pt>
                <c:pt idx="58">
                  <c:v>177</c:v>
                </c:pt>
                <c:pt idx="59">
                  <c:v>174</c:v>
                </c:pt>
                <c:pt idx="60">
                  <c:v>181</c:v>
                </c:pt>
                <c:pt idx="61">
                  <c:v>176</c:v>
                </c:pt>
                <c:pt idx="62">
                  <c:v>173</c:v>
                </c:pt>
                <c:pt idx="63">
                  <c:v>175</c:v>
                </c:pt>
                <c:pt idx="64">
                  <c:v>179</c:v>
                </c:pt>
                <c:pt idx="65">
                  <c:v>175</c:v>
                </c:pt>
                <c:pt idx="66">
                  <c:v>182</c:v>
                </c:pt>
                <c:pt idx="67">
                  <c:v>172</c:v>
                </c:pt>
                <c:pt idx="68">
                  <c:v>176</c:v>
                </c:pt>
                <c:pt idx="69">
                  <c:v>175</c:v>
                </c:pt>
                <c:pt idx="70">
                  <c:v>178</c:v>
                </c:pt>
                <c:pt idx="71">
                  <c:v>176</c:v>
                </c:pt>
                <c:pt idx="72">
                  <c:v>156</c:v>
                </c:pt>
                <c:pt idx="73">
                  <c:v>176</c:v>
                </c:pt>
                <c:pt idx="74">
                  <c:v>172</c:v>
                </c:pt>
                <c:pt idx="75">
                  <c:v>175</c:v>
                </c:pt>
                <c:pt idx="76">
                  <c:v>151</c:v>
                </c:pt>
                <c:pt idx="77">
                  <c:v>172</c:v>
                </c:pt>
                <c:pt idx="78">
                  <c:v>173</c:v>
                </c:pt>
                <c:pt idx="79">
                  <c:v>192</c:v>
                </c:pt>
                <c:pt idx="80">
                  <c:v>35</c:v>
                </c:pt>
                <c:pt idx="81">
                  <c:v>176</c:v>
                </c:pt>
                <c:pt idx="82">
                  <c:v>172</c:v>
                </c:pt>
                <c:pt idx="83">
                  <c:v>200</c:v>
                </c:pt>
                <c:pt idx="84">
                  <c:v>1</c:v>
                </c:pt>
                <c:pt idx="85">
                  <c:v>176</c:v>
                </c:pt>
                <c:pt idx="86">
                  <c:v>176</c:v>
                </c:pt>
                <c:pt idx="87">
                  <c:v>175</c:v>
                </c:pt>
                <c:pt idx="88">
                  <c:v>182</c:v>
                </c:pt>
                <c:pt idx="89">
                  <c:v>179</c:v>
                </c:pt>
                <c:pt idx="90">
                  <c:v>176</c:v>
                </c:pt>
                <c:pt idx="91">
                  <c:v>172</c:v>
                </c:pt>
                <c:pt idx="92">
                  <c:v>175</c:v>
                </c:pt>
                <c:pt idx="93">
                  <c:v>175</c:v>
                </c:pt>
                <c:pt idx="94">
                  <c:v>175</c:v>
                </c:pt>
                <c:pt idx="95">
                  <c:v>198</c:v>
                </c:pt>
                <c:pt idx="96">
                  <c:v>171</c:v>
                </c:pt>
                <c:pt idx="97">
                  <c:v>181</c:v>
                </c:pt>
                <c:pt idx="98">
                  <c:v>176</c:v>
                </c:pt>
                <c:pt idx="99">
                  <c:v>178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EC-404D-AFCA-C6B2C98EBF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9845439"/>
        <c:axId val="1159835359"/>
      </c:lineChart>
      <c:catAx>
        <c:axId val="11598454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59835359"/>
        <c:crosses val="autoZero"/>
        <c:auto val="1"/>
        <c:lblAlgn val="ctr"/>
        <c:lblOffset val="100"/>
        <c:noMultiLvlLbl val="0"/>
      </c:catAx>
      <c:valAx>
        <c:axId val="1159835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59845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Pomiar 2 - dane filtrowane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seria_10_06!$O$5</c:f>
              <c:strCache>
                <c:ptCount val="1"/>
                <c:pt idx="0">
                  <c:v>Oczekiwane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seria_10_06!$O$6:$O$103</c:f>
              <c:numCache>
                <c:formatCode>General</c:formatCode>
                <c:ptCount val="98"/>
                <c:pt idx="0">
                  <c:v>135</c:v>
                </c:pt>
                <c:pt idx="1">
                  <c:v>135</c:v>
                </c:pt>
                <c:pt idx="2">
                  <c:v>135</c:v>
                </c:pt>
                <c:pt idx="3">
                  <c:v>135</c:v>
                </c:pt>
                <c:pt idx="4">
                  <c:v>135</c:v>
                </c:pt>
                <c:pt idx="5">
                  <c:v>135</c:v>
                </c:pt>
                <c:pt idx="6">
                  <c:v>135</c:v>
                </c:pt>
                <c:pt idx="7">
                  <c:v>135</c:v>
                </c:pt>
                <c:pt idx="8">
                  <c:v>135</c:v>
                </c:pt>
                <c:pt idx="9">
                  <c:v>135</c:v>
                </c:pt>
                <c:pt idx="10">
                  <c:v>135</c:v>
                </c:pt>
                <c:pt idx="11">
                  <c:v>135</c:v>
                </c:pt>
                <c:pt idx="12">
                  <c:v>135</c:v>
                </c:pt>
                <c:pt idx="13">
                  <c:v>135</c:v>
                </c:pt>
                <c:pt idx="14">
                  <c:v>135</c:v>
                </c:pt>
                <c:pt idx="15">
                  <c:v>135</c:v>
                </c:pt>
                <c:pt idx="16">
                  <c:v>135</c:v>
                </c:pt>
                <c:pt idx="17">
                  <c:v>135</c:v>
                </c:pt>
                <c:pt idx="18">
                  <c:v>135</c:v>
                </c:pt>
                <c:pt idx="19">
                  <c:v>135</c:v>
                </c:pt>
                <c:pt idx="20">
                  <c:v>135</c:v>
                </c:pt>
                <c:pt idx="21">
                  <c:v>135</c:v>
                </c:pt>
                <c:pt idx="22">
                  <c:v>135</c:v>
                </c:pt>
                <c:pt idx="23">
                  <c:v>135</c:v>
                </c:pt>
                <c:pt idx="24">
                  <c:v>135</c:v>
                </c:pt>
                <c:pt idx="25">
                  <c:v>135</c:v>
                </c:pt>
                <c:pt idx="26">
                  <c:v>135</c:v>
                </c:pt>
                <c:pt idx="27">
                  <c:v>135</c:v>
                </c:pt>
                <c:pt idx="28">
                  <c:v>135</c:v>
                </c:pt>
                <c:pt idx="29">
                  <c:v>135</c:v>
                </c:pt>
                <c:pt idx="30">
                  <c:v>135</c:v>
                </c:pt>
                <c:pt idx="31">
                  <c:v>135</c:v>
                </c:pt>
                <c:pt idx="32">
                  <c:v>135</c:v>
                </c:pt>
                <c:pt idx="33">
                  <c:v>135</c:v>
                </c:pt>
                <c:pt idx="34">
                  <c:v>135</c:v>
                </c:pt>
                <c:pt idx="35">
                  <c:v>135</c:v>
                </c:pt>
                <c:pt idx="36">
                  <c:v>135</c:v>
                </c:pt>
                <c:pt idx="37">
                  <c:v>135</c:v>
                </c:pt>
                <c:pt idx="38">
                  <c:v>135</c:v>
                </c:pt>
                <c:pt idx="39">
                  <c:v>135</c:v>
                </c:pt>
                <c:pt idx="40">
                  <c:v>135</c:v>
                </c:pt>
                <c:pt idx="41">
                  <c:v>135</c:v>
                </c:pt>
                <c:pt idx="42">
                  <c:v>135</c:v>
                </c:pt>
                <c:pt idx="43">
                  <c:v>135</c:v>
                </c:pt>
                <c:pt idx="44">
                  <c:v>135</c:v>
                </c:pt>
                <c:pt idx="45">
                  <c:v>135</c:v>
                </c:pt>
                <c:pt idx="46">
                  <c:v>135</c:v>
                </c:pt>
                <c:pt idx="47">
                  <c:v>135</c:v>
                </c:pt>
                <c:pt idx="48">
                  <c:v>135</c:v>
                </c:pt>
                <c:pt idx="49">
                  <c:v>135</c:v>
                </c:pt>
                <c:pt idx="50">
                  <c:v>135</c:v>
                </c:pt>
                <c:pt idx="51">
                  <c:v>135</c:v>
                </c:pt>
                <c:pt idx="52">
                  <c:v>135</c:v>
                </c:pt>
                <c:pt idx="53">
                  <c:v>135</c:v>
                </c:pt>
                <c:pt idx="54">
                  <c:v>135</c:v>
                </c:pt>
                <c:pt idx="55">
                  <c:v>135</c:v>
                </c:pt>
                <c:pt idx="56">
                  <c:v>135</c:v>
                </c:pt>
                <c:pt idx="57">
                  <c:v>135</c:v>
                </c:pt>
                <c:pt idx="58">
                  <c:v>135</c:v>
                </c:pt>
                <c:pt idx="59">
                  <c:v>135</c:v>
                </c:pt>
                <c:pt idx="60">
                  <c:v>135</c:v>
                </c:pt>
                <c:pt idx="61">
                  <c:v>135</c:v>
                </c:pt>
                <c:pt idx="62">
                  <c:v>135</c:v>
                </c:pt>
                <c:pt idx="63">
                  <c:v>135</c:v>
                </c:pt>
                <c:pt idx="64">
                  <c:v>135</c:v>
                </c:pt>
                <c:pt idx="65">
                  <c:v>135</c:v>
                </c:pt>
                <c:pt idx="66">
                  <c:v>135</c:v>
                </c:pt>
                <c:pt idx="67">
                  <c:v>135</c:v>
                </c:pt>
                <c:pt idx="68">
                  <c:v>135</c:v>
                </c:pt>
                <c:pt idx="69">
                  <c:v>135</c:v>
                </c:pt>
                <c:pt idx="70">
                  <c:v>135</c:v>
                </c:pt>
                <c:pt idx="71">
                  <c:v>135</c:v>
                </c:pt>
                <c:pt idx="72">
                  <c:v>135</c:v>
                </c:pt>
                <c:pt idx="73">
                  <c:v>135</c:v>
                </c:pt>
                <c:pt idx="74">
                  <c:v>135</c:v>
                </c:pt>
                <c:pt idx="75">
                  <c:v>135</c:v>
                </c:pt>
                <c:pt idx="76">
                  <c:v>135</c:v>
                </c:pt>
                <c:pt idx="77">
                  <c:v>135</c:v>
                </c:pt>
                <c:pt idx="78">
                  <c:v>135</c:v>
                </c:pt>
                <c:pt idx="79">
                  <c:v>135</c:v>
                </c:pt>
                <c:pt idx="80">
                  <c:v>135</c:v>
                </c:pt>
                <c:pt idx="81">
                  <c:v>135</c:v>
                </c:pt>
                <c:pt idx="82">
                  <c:v>135</c:v>
                </c:pt>
                <c:pt idx="83">
                  <c:v>135</c:v>
                </c:pt>
                <c:pt idx="84">
                  <c:v>135</c:v>
                </c:pt>
                <c:pt idx="85">
                  <c:v>135</c:v>
                </c:pt>
                <c:pt idx="86">
                  <c:v>135</c:v>
                </c:pt>
                <c:pt idx="87">
                  <c:v>135</c:v>
                </c:pt>
                <c:pt idx="88">
                  <c:v>135</c:v>
                </c:pt>
                <c:pt idx="89">
                  <c:v>135</c:v>
                </c:pt>
                <c:pt idx="90">
                  <c:v>135</c:v>
                </c:pt>
                <c:pt idx="91">
                  <c:v>135</c:v>
                </c:pt>
                <c:pt idx="92">
                  <c:v>135</c:v>
                </c:pt>
                <c:pt idx="93">
                  <c:v>135</c:v>
                </c:pt>
                <c:pt idx="94">
                  <c:v>135</c:v>
                </c:pt>
                <c:pt idx="95">
                  <c:v>135</c:v>
                </c:pt>
                <c:pt idx="96">
                  <c:v>135</c:v>
                </c:pt>
                <c:pt idx="97">
                  <c:v>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51-48C9-BF77-2216279F45F6}"/>
            </c:ext>
          </c:extLst>
        </c:ser>
        <c:ser>
          <c:idx val="1"/>
          <c:order val="1"/>
          <c:tx>
            <c:strRef>
              <c:f>seria_10_06!$P$5</c:f>
              <c:strCache>
                <c:ptCount val="1"/>
                <c:pt idx="0">
                  <c:v>R1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seria_10_06!$P$6:$P$103</c:f>
              <c:numCache>
                <c:formatCode>General</c:formatCode>
                <c:ptCount val="98"/>
                <c:pt idx="0">
                  <c:v>110</c:v>
                </c:pt>
                <c:pt idx="1">
                  <c:v>109</c:v>
                </c:pt>
                <c:pt idx="2">
                  <c:v>108</c:v>
                </c:pt>
                <c:pt idx="3">
                  <c:v>108</c:v>
                </c:pt>
                <c:pt idx="4">
                  <c:v>108</c:v>
                </c:pt>
                <c:pt idx="5">
                  <c:v>108</c:v>
                </c:pt>
                <c:pt idx="6">
                  <c:v>109</c:v>
                </c:pt>
                <c:pt idx="7">
                  <c:v>110</c:v>
                </c:pt>
                <c:pt idx="8">
                  <c:v>111</c:v>
                </c:pt>
                <c:pt idx="9">
                  <c:v>113</c:v>
                </c:pt>
                <c:pt idx="10">
                  <c:v>114</c:v>
                </c:pt>
                <c:pt idx="11">
                  <c:v>114</c:v>
                </c:pt>
                <c:pt idx="12">
                  <c:v>114</c:v>
                </c:pt>
                <c:pt idx="13">
                  <c:v>116</c:v>
                </c:pt>
                <c:pt idx="14">
                  <c:v>117</c:v>
                </c:pt>
                <c:pt idx="15">
                  <c:v>118</c:v>
                </c:pt>
                <c:pt idx="16">
                  <c:v>116</c:v>
                </c:pt>
                <c:pt idx="17">
                  <c:v>114</c:v>
                </c:pt>
                <c:pt idx="18">
                  <c:v>112</c:v>
                </c:pt>
                <c:pt idx="19">
                  <c:v>111</c:v>
                </c:pt>
                <c:pt idx="20">
                  <c:v>111</c:v>
                </c:pt>
                <c:pt idx="21">
                  <c:v>111</c:v>
                </c:pt>
                <c:pt idx="22">
                  <c:v>111</c:v>
                </c:pt>
                <c:pt idx="23">
                  <c:v>111</c:v>
                </c:pt>
                <c:pt idx="24">
                  <c:v>114</c:v>
                </c:pt>
                <c:pt idx="25">
                  <c:v>117</c:v>
                </c:pt>
                <c:pt idx="26">
                  <c:v>118</c:v>
                </c:pt>
                <c:pt idx="27">
                  <c:v>116</c:v>
                </c:pt>
                <c:pt idx="28">
                  <c:v>114</c:v>
                </c:pt>
                <c:pt idx="29">
                  <c:v>114</c:v>
                </c:pt>
                <c:pt idx="30">
                  <c:v>113</c:v>
                </c:pt>
                <c:pt idx="31">
                  <c:v>113</c:v>
                </c:pt>
                <c:pt idx="32">
                  <c:v>113</c:v>
                </c:pt>
                <c:pt idx="33">
                  <c:v>114</c:v>
                </c:pt>
                <c:pt idx="34">
                  <c:v>114</c:v>
                </c:pt>
                <c:pt idx="35">
                  <c:v>118</c:v>
                </c:pt>
                <c:pt idx="36">
                  <c:v>122</c:v>
                </c:pt>
                <c:pt idx="37">
                  <c:v>123</c:v>
                </c:pt>
                <c:pt idx="38">
                  <c:v>120</c:v>
                </c:pt>
                <c:pt idx="39">
                  <c:v>115</c:v>
                </c:pt>
                <c:pt idx="40">
                  <c:v>112</c:v>
                </c:pt>
                <c:pt idx="41">
                  <c:v>111</c:v>
                </c:pt>
                <c:pt idx="42">
                  <c:v>111</c:v>
                </c:pt>
                <c:pt idx="43">
                  <c:v>111</c:v>
                </c:pt>
                <c:pt idx="44">
                  <c:v>111</c:v>
                </c:pt>
                <c:pt idx="45">
                  <c:v>112</c:v>
                </c:pt>
                <c:pt idx="46">
                  <c:v>113</c:v>
                </c:pt>
                <c:pt idx="47">
                  <c:v>115</c:v>
                </c:pt>
                <c:pt idx="48">
                  <c:v>116</c:v>
                </c:pt>
                <c:pt idx="49">
                  <c:v>117</c:v>
                </c:pt>
                <c:pt idx="50">
                  <c:v>118</c:v>
                </c:pt>
                <c:pt idx="51">
                  <c:v>118</c:v>
                </c:pt>
                <c:pt idx="52">
                  <c:v>118</c:v>
                </c:pt>
                <c:pt idx="53">
                  <c:v>115</c:v>
                </c:pt>
                <c:pt idx="54">
                  <c:v>113</c:v>
                </c:pt>
                <c:pt idx="55">
                  <c:v>111</c:v>
                </c:pt>
                <c:pt idx="56">
                  <c:v>114</c:v>
                </c:pt>
                <c:pt idx="57">
                  <c:v>116</c:v>
                </c:pt>
                <c:pt idx="58">
                  <c:v>117</c:v>
                </c:pt>
                <c:pt idx="59">
                  <c:v>115</c:v>
                </c:pt>
                <c:pt idx="60">
                  <c:v>113</c:v>
                </c:pt>
                <c:pt idx="61">
                  <c:v>113</c:v>
                </c:pt>
                <c:pt idx="62">
                  <c:v>113</c:v>
                </c:pt>
                <c:pt idx="63">
                  <c:v>114</c:v>
                </c:pt>
                <c:pt idx="64">
                  <c:v>116</c:v>
                </c:pt>
                <c:pt idx="65">
                  <c:v>118</c:v>
                </c:pt>
                <c:pt idx="66">
                  <c:v>120</c:v>
                </c:pt>
                <c:pt idx="67">
                  <c:v>116</c:v>
                </c:pt>
                <c:pt idx="68">
                  <c:v>112</c:v>
                </c:pt>
                <c:pt idx="69">
                  <c:v>106</c:v>
                </c:pt>
                <c:pt idx="70">
                  <c:v>102</c:v>
                </c:pt>
                <c:pt idx="71">
                  <c:v>97</c:v>
                </c:pt>
                <c:pt idx="72">
                  <c:v>95</c:v>
                </c:pt>
                <c:pt idx="73">
                  <c:v>97</c:v>
                </c:pt>
                <c:pt idx="74">
                  <c:v>101</c:v>
                </c:pt>
                <c:pt idx="75">
                  <c:v>104</c:v>
                </c:pt>
                <c:pt idx="76">
                  <c:v>106</c:v>
                </c:pt>
                <c:pt idx="77">
                  <c:v>107</c:v>
                </c:pt>
                <c:pt idx="78">
                  <c:v>108</c:v>
                </c:pt>
                <c:pt idx="79">
                  <c:v>108</c:v>
                </c:pt>
                <c:pt idx="80">
                  <c:v>108</c:v>
                </c:pt>
                <c:pt idx="81">
                  <c:v>110</c:v>
                </c:pt>
                <c:pt idx="82">
                  <c:v>111</c:v>
                </c:pt>
                <c:pt idx="83">
                  <c:v>111</c:v>
                </c:pt>
                <c:pt idx="84">
                  <c:v>110</c:v>
                </c:pt>
                <c:pt idx="85">
                  <c:v>108</c:v>
                </c:pt>
                <c:pt idx="86">
                  <c:v>108</c:v>
                </c:pt>
                <c:pt idx="87">
                  <c:v>108</c:v>
                </c:pt>
                <c:pt idx="88">
                  <c:v>108</c:v>
                </c:pt>
                <c:pt idx="89">
                  <c:v>108</c:v>
                </c:pt>
                <c:pt idx="90">
                  <c:v>110</c:v>
                </c:pt>
                <c:pt idx="91">
                  <c:v>113</c:v>
                </c:pt>
                <c:pt idx="92">
                  <c:v>115</c:v>
                </c:pt>
                <c:pt idx="93">
                  <c:v>118</c:v>
                </c:pt>
                <c:pt idx="94">
                  <c:v>119</c:v>
                </c:pt>
                <c:pt idx="95">
                  <c:v>120</c:v>
                </c:pt>
                <c:pt idx="96">
                  <c:v>119</c:v>
                </c:pt>
                <c:pt idx="97">
                  <c:v>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D51-48C9-BF77-2216279F45F6}"/>
            </c:ext>
          </c:extLst>
        </c:ser>
        <c:ser>
          <c:idx val="2"/>
          <c:order val="2"/>
          <c:tx>
            <c:strRef>
              <c:f>seria_10_06!$Q$5</c:f>
              <c:strCache>
                <c:ptCount val="1"/>
                <c:pt idx="0">
                  <c:v>R2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seria_10_06!$Q$6:$Q$103</c:f>
              <c:numCache>
                <c:formatCode>General</c:formatCode>
                <c:ptCount val="98"/>
                <c:pt idx="0">
                  <c:v>60</c:v>
                </c:pt>
                <c:pt idx="1">
                  <c:v>61</c:v>
                </c:pt>
                <c:pt idx="2">
                  <c:v>63</c:v>
                </c:pt>
                <c:pt idx="3">
                  <c:v>65</c:v>
                </c:pt>
                <c:pt idx="4">
                  <c:v>66</c:v>
                </c:pt>
                <c:pt idx="5">
                  <c:v>111</c:v>
                </c:pt>
                <c:pt idx="6">
                  <c:v>156</c:v>
                </c:pt>
                <c:pt idx="7">
                  <c:v>202</c:v>
                </c:pt>
                <c:pt idx="8">
                  <c:v>203</c:v>
                </c:pt>
                <c:pt idx="9">
                  <c:v>204</c:v>
                </c:pt>
                <c:pt idx="10">
                  <c:v>201</c:v>
                </c:pt>
                <c:pt idx="11">
                  <c:v>197</c:v>
                </c:pt>
                <c:pt idx="12">
                  <c:v>191</c:v>
                </c:pt>
                <c:pt idx="13">
                  <c:v>187</c:v>
                </c:pt>
                <c:pt idx="14">
                  <c:v>187</c:v>
                </c:pt>
                <c:pt idx="15">
                  <c:v>190</c:v>
                </c:pt>
                <c:pt idx="16">
                  <c:v>192</c:v>
                </c:pt>
                <c:pt idx="17">
                  <c:v>174</c:v>
                </c:pt>
                <c:pt idx="18">
                  <c:v>156</c:v>
                </c:pt>
                <c:pt idx="19">
                  <c:v>140</c:v>
                </c:pt>
                <c:pt idx="20">
                  <c:v>158</c:v>
                </c:pt>
                <c:pt idx="21">
                  <c:v>176</c:v>
                </c:pt>
                <c:pt idx="22">
                  <c:v>192</c:v>
                </c:pt>
                <c:pt idx="23">
                  <c:v>191</c:v>
                </c:pt>
                <c:pt idx="24">
                  <c:v>190</c:v>
                </c:pt>
                <c:pt idx="25">
                  <c:v>189</c:v>
                </c:pt>
                <c:pt idx="26">
                  <c:v>188</c:v>
                </c:pt>
                <c:pt idx="27">
                  <c:v>189</c:v>
                </c:pt>
                <c:pt idx="28">
                  <c:v>190</c:v>
                </c:pt>
                <c:pt idx="29">
                  <c:v>188</c:v>
                </c:pt>
                <c:pt idx="30">
                  <c:v>184</c:v>
                </c:pt>
                <c:pt idx="31">
                  <c:v>181</c:v>
                </c:pt>
                <c:pt idx="32">
                  <c:v>181</c:v>
                </c:pt>
                <c:pt idx="33">
                  <c:v>181</c:v>
                </c:pt>
                <c:pt idx="34">
                  <c:v>181</c:v>
                </c:pt>
                <c:pt idx="35">
                  <c:v>181</c:v>
                </c:pt>
                <c:pt idx="36">
                  <c:v>186</c:v>
                </c:pt>
                <c:pt idx="37">
                  <c:v>200</c:v>
                </c:pt>
                <c:pt idx="38">
                  <c:v>214</c:v>
                </c:pt>
                <c:pt idx="39">
                  <c:v>222</c:v>
                </c:pt>
                <c:pt idx="40">
                  <c:v>221</c:v>
                </c:pt>
                <c:pt idx="41">
                  <c:v>220</c:v>
                </c:pt>
                <c:pt idx="42">
                  <c:v>217</c:v>
                </c:pt>
                <c:pt idx="43">
                  <c:v>217</c:v>
                </c:pt>
                <c:pt idx="44">
                  <c:v>216</c:v>
                </c:pt>
                <c:pt idx="45">
                  <c:v>218</c:v>
                </c:pt>
                <c:pt idx="46">
                  <c:v>214</c:v>
                </c:pt>
                <c:pt idx="47">
                  <c:v>211</c:v>
                </c:pt>
                <c:pt idx="48">
                  <c:v>208</c:v>
                </c:pt>
                <c:pt idx="49">
                  <c:v>206</c:v>
                </c:pt>
                <c:pt idx="50">
                  <c:v>203</c:v>
                </c:pt>
                <c:pt idx="51">
                  <c:v>197</c:v>
                </c:pt>
                <c:pt idx="52">
                  <c:v>192</c:v>
                </c:pt>
                <c:pt idx="53">
                  <c:v>186</c:v>
                </c:pt>
                <c:pt idx="54">
                  <c:v>184</c:v>
                </c:pt>
                <c:pt idx="55">
                  <c:v>184</c:v>
                </c:pt>
                <c:pt idx="56">
                  <c:v>184</c:v>
                </c:pt>
                <c:pt idx="57">
                  <c:v>186</c:v>
                </c:pt>
                <c:pt idx="58">
                  <c:v>189</c:v>
                </c:pt>
                <c:pt idx="59">
                  <c:v>192</c:v>
                </c:pt>
                <c:pt idx="60">
                  <c:v>193</c:v>
                </c:pt>
                <c:pt idx="61">
                  <c:v>193</c:v>
                </c:pt>
                <c:pt idx="62">
                  <c:v>194</c:v>
                </c:pt>
                <c:pt idx="63">
                  <c:v>195</c:v>
                </c:pt>
                <c:pt idx="64">
                  <c:v>196</c:v>
                </c:pt>
                <c:pt idx="65">
                  <c:v>196</c:v>
                </c:pt>
                <c:pt idx="66">
                  <c:v>197</c:v>
                </c:pt>
                <c:pt idx="67">
                  <c:v>199</c:v>
                </c:pt>
                <c:pt idx="68">
                  <c:v>201</c:v>
                </c:pt>
                <c:pt idx="69">
                  <c:v>201</c:v>
                </c:pt>
                <c:pt idx="70">
                  <c:v>201</c:v>
                </c:pt>
                <c:pt idx="71">
                  <c:v>203</c:v>
                </c:pt>
                <c:pt idx="72">
                  <c:v>206</c:v>
                </c:pt>
                <c:pt idx="73">
                  <c:v>208</c:v>
                </c:pt>
                <c:pt idx="74">
                  <c:v>207</c:v>
                </c:pt>
                <c:pt idx="75">
                  <c:v>205</c:v>
                </c:pt>
                <c:pt idx="76">
                  <c:v>204</c:v>
                </c:pt>
                <c:pt idx="77">
                  <c:v>204</c:v>
                </c:pt>
                <c:pt idx="78">
                  <c:v>204</c:v>
                </c:pt>
                <c:pt idx="79">
                  <c:v>204</c:v>
                </c:pt>
                <c:pt idx="80">
                  <c:v>204</c:v>
                </c:pt>
                <c:pt idx="81">
                  <c:v>205</c:v>
                </c:pt>
                <c:pt idx="82">
                  <c:v>207</c:v>
                </c:pt>
                <c:pt idx="83">
                  <c:v>208</c:v>
                </c:pt>
                <c:pt idx="84">
                  <c:v>204</c:v>
                </c:pt>
                <c:pt idx="85">
                  <c:v>199</c:v>
                </c:pt>
                <c:pt idx="86">
                  <c:v>194</c:v>
                </c:pt>
                <c:pt idx="87">
                  <c:v>193</c:v>
                </c:pt>
                <c:pt idx="88">
                  <c:v>194</c:v>
                </c:pt>
                <c:pt idx="89">
                  <c:v>194</c:v>
                </c:pt>
                <c:pt idx="90">
                  <c:v>191</c:v>
                </c:pt>
                <c:pt idx="91">
                  <c:v>187</c:v>
                </c:pt>
                <c:pt idx="92">
                  <c:v>173</c:v>
                </c:pt>
                <c:pt idx="93">
                  <c:v>173</c:v>
                </c:pt>
                <c:pt idx="94">
                  <c:v>160</c:v>
                </c:pt>
                <c:pt idx="95">
                  <c:v>159</c:v>
                </c:pt>
                <c:pt idx="96">
                  <c:v>143</c:v>
                </c:pt>
                <c:pt idx="97">
                  <c:v>140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D51-48C9-BF77-2216279F45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6254728"/>
        <c:axId val="928869896"/>
      </c:lineChart>
      <c:catAx>
        <c:axId val="8762547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28869896"/>
        <c:crosses val="autoZero"/>
        <c:auto val="1"/>
        <c:lblAlgn val="ctr"/>
        <c:lblOffset val="100"/>
        <c:noMultiLvlLbl val="0"/>
      </c:catAx>
      <c:valAx>
        <c:axId val="928869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76254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Pomiar 3 - dane surowe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seria_10_06!$T$5</c:f>
              <c:strCache>
                <c:ptCount val="1"/>
                <c:pt idx="0">
                  <c:v>Oczekiwane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seria_10_06!$T$6:$T$105</c:f>
              <c:numCache>
                <c:formatCode>General</c:formatCode>
                <c:ptCount val="100"/>
                <c:pt idx="0">
                  <c:v>180</c:v>
                </c:pt>
                <c:pt idx="1">
                  <c:v>180</c:v>
                </c:pt>
                <c:pt idx="2">
                  <c:v>180</c:v>
                </c:pt>
                <c:pt idx="3">
                  <c:v>180</c:v>
                </c:pt>
                <c:pt idx="4">
                  <c:v>180</c:v>
                </c:pt>
                <c:pt idx="5">
                  <c:v>180</c:v>
                </c:pt>
                <c:pt idx="6">
                  <c:v>180</c:v>
                </c:pt>
                <c:pt idx="7">
                  <c:v>180</c:v>
                </c:pt>
                <c:pt idx="8">
                  <c:v>180</c:v>
                </c:pt>
                <c:pt idx="9">
                  <c:v>180</c:v>
                </c:pt>
                <c:pt idx="10">
                  <c:v>180</c:v>
                </c:pt>
                <c:pt idx="11">
                  <c:v>180</c:v>
                </c:pt>
                <c:pt idx="12">
                  <c:v>180</c:v>
                </c:pt>
                <c:pt idx="13">
                  <c:v>180</c:v>
                </c:pt>
                <c:pt idx="14">
                  <c:v>180</c:v>
                </c:pt>
                <c:pt idx="15">
                  <c:v>180</c:v>
                </c:pt>
                <c:pt idx="16">
                  <c:v>180</c:v>
                </c:pt>
                <c:pt idx="17">
                  <c:v>180</c:v>
                </c:pt>
                <c:pt idx="18">
                  <c:v>180</c:v>
                </c:pt>
                <c:pt idx="19">
                  <c:v>180</c:v>
                </c:pt>
                <c:pt idx="20">
                  <c:v>180</c:v>
                </c:pt>
                <c:pt idx="21">
                  <c:v>180</c:v>
                </c:pt>
                <c:pt idx="22">
                  <c:v>180</c:v>
                </c:pt>
                <c:pt idx="23">
                  <c:v>180</c:v>
                </c:pt>
                <c:pt idx="24">
                  <c:v>180</c:v>
                </c:pt>
                <c:pt idx="25">
                  <c:v>180</c:v>
                </c:pt>
                <c:pt idx="26">
                  <c:v>180</c:v>
                </c:pt>
                <c:pt idx="27">
                  <c:v>180</c:v>
                </c:pt>
                <c:pt idx="28">
                  <c:v>180</c:v>
                </c:pt>
                <c:pt idx="29">
                  <c:v>180</c:v>
                </c:pt>
                <c:pt idx="30">
                  <c:v>180</c:v>
                </c:pt>
                <c:pt idx="31">
                  <c:v>180</c:v>
                </c:pt>
                <c:pt idx="32">
                  <c:v>180</c:v>
                </c:pt>
                <c:pt idx="33">
                  <c:v>180</c:v>
                </c:pt>
                <c:pt idx="34">
                  <c:v>180</c:v>
                </c:pt>
                <c:pt idx="35">
                  <c:v>180</c:v>
                </c:pt>
                <c:pt idx="36">
                  <c:v>180</c:v>
                </c:pt>
                <c:pt idx="37">
                  <c:v>180</c:v>
                </c:pt>
                <c:pt idx="38">
                  <c:v>180</c:v>
                </c:pt>
                <c:pt idx="39">
                  <c:v>180</c:v>
                </c:pt>
                <c:pt idx="40">
                  <c:v>180</c:v>
                </c:pt>
                <c:pt idx="41">
                  <c:v>180</c:v>
                </c:pt>
                <c:pt idx="42">
                  <c:v>180</c:v>
                </c:pt>
                <c:pt idx="43">
                  <c:v>180</c:v>
                </c:pt>
                <c:pt idx="44">
                  <c:v>180</c:v>
                </c:pt>
                <c:pt idx="45">
                  <c:v>180</c:v>
                </c:pt>
                <c:pt idx="46">
                  <c:v>180</c:v>
                </c:pt>
                <c:pt idx="47">
                  <c:v>180</c:v>
                </c:pt>
                <c:pt idx="48">
                  <c:v>180</c:v>
                </c:pt>
                <c:pt idx="49">
                  <c:v>180</c:v>
                </c:pt>
                <c:pt idx="50">
                  <c:v>180</c:v>
                </c:pt>
                <c:pt idx="51">
                  <c:v>180</c:v>
                </c:pt>
                <c:pt idx="52">
                  <c:v>180</c:v>
                </c:pt>
                <c:pt idx="53">
                  <c:v>180</c:v>
                </c:pt>
                <c:pt idx="54">
                  <c:v>180</c:v>
                </c:pt>
                <c:pt idx="55">
                  <c:v>180</c:v>
                </c:pt>
                <c:pt idx="56">
                  <c:v>180</c:v>
                </c:pt>
                <c:pt idx="57">
                  <c:v>180</c:v>
                </c:pt>
                <c:pt idx="58">
                  <c:v>180</c:v>
                </c:pt>
                <c:pt idx="59">
                  <c:v>180</c:v>
                </c:pt>
                <c:pt idx="60">
                  <c:v>180</c:v>
                </c:pt>
                <c:pt idx="61">
                  <c:v>180</c:v>
                </c:pt>
                <c:pt idx="62">
                  <c:v>180</c:v>
                </c:pt>
                <c:pt idx="63">
                  <c:v>180</c:v>
                </c:pt>
                <c:pt idx="64">
                  <c:v>180</c:v>
                </c:pt>
                <c:pt idx="65">
                  <c:v>180</c:v>
                </c:pt>
                <c:pt idx="66">
                  <c:v>180</c:v>
                </c:pt>
                <c:pt idx="67">
                  <c:v>180</c:v>
                </c:pt>
                <c:pt idx="68">
                  <c:v>180</c:v>
                </c:pt>
                <c:pt idx="69">
                  <c:v>180</c:v>
                </c:pt>
                <c:pt idx="70">
                  <c:v>180</c:v>
                </c:pt>
                <c:pt idx="71">
                  <c:v>180</c:v>
                </c:pt>
                <c:pt idx="72">
                  <c:v>180</c:v>
                </c:pt>
                <c:pt idx="73">
                  <c:v>180</c:v>
                </c:pt>
                <c:pt idx="74">
                  <c:v>180</c:v>
                </c:pt>
                <c:pt idx="75">
                  <c:v>180</c:v>
                </c:pt>
                <c:pt idx="76">
                  <c:v>180</c:v>
                </c:pt>
                <c:pt idx="77">
                  <c:v>180</c:v>
                </c:pt>
                <c:pt idx="78">
                  <c:v>180</c:v>
                </c:pt>
                <c:pt idx="79">
                  <c:v>180</c:v>
                </c:pt>
                <c:pt idx="80">
                  <c:v>180</c:v>
                </c:pt>
                <c:pt idx="81">
                  <c:v>180</c:v>
                </c:pt>
                <c:pt idx="82">
                  <c:v>180</c:v>
                </c:pt>
                <c:pt idx="83">
                  <c:v>180</c:v>
                </c:pt>
                <c:pt idx="84">
                  <c:v>180</c:v>
                </c:pt>
                <c:pt idx="85">
                  <c:v>180</c:v>
                </c:pt>
                <c:pt idx="86">
                  <c:v>180</c:v>
                </c:pt>
                <c:pt idx="87">
                  <c:v>180</c:v>
                </c:pt>
                <c:pt idx="88">
                  <c:v>180</c:v>
                </c:pt>
                <c:pt idx="89">
                  <c:v>180</c:v>
                </c:pt>
                <c:pt idx="90">
                  <c:v>180</c:v>
                </c:pt>
                <c:pt idx="91">
                  <c:v>180</c:v>
                </c:pt>
                <c:pt idx="92">
                  <c:v>180</c:v>
                </c:pt>
                <c:pt idx="93">
                  <c:v>180</c:v>
                </c:pt>
                <c:pt idx="94">
                  <c:v>180</c:v>
                </c:pt>
                <c:pt idx="95">
                  <c:v>180</c:v>
                </c:pt>
                <c:pt idx="96">
                  <c:v>180</c:v>
                </c:pt>
                <c:pt idx="97">
                  <c:v>180</c:v>
                </c:pt>
                <c:pt idx="98">
                  <c:v>180</c:v>
                </c:pt>
                <c:pt idx="99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30-404A-A2C9-535C4AE13F41}"/>
            </c:ext>
          </c:extLst>
        </c:ser>
        <c:ser>
          <c:idx val="1"/>
          <c:order val="1"/>
          <c:tx>
            <c:strRef>
              <c:f>seria_10_06!$U$5</c:f>
              <c:strCache>
                <c:ptCount val="1"/>
                <c:pt idx="0">
                  <c:v>R1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seria_10_06!$U$6:$U$105</c:f>
              <c:numCache>
                <c:formatCode>General</c:formatCode>
                <c:ptCount val="100"/>
                <c:pt idx="0">
                  <c:v>117</c:v>
                </c:pt>
                <c:pt idx="1">
                  <c:v>115</c:v>
                </c:pt>
                <c:pt idx="2">
                  <c:v>109</c:v>
                </c:pt>
                <c:pt idx="3">
                  <c:v>109</c:v>
                </c:pt>
                <c:pt idx="4">
                  <c:v>106</c:v>
                </c:pt>
                <c:pt idx="5">
                  <c:v>109</c:v>
                </c:pt>
                <c:pt idx="6">
                  <c:v>103</c:v>
                </c:pt>
                <c:pt idx="7">
                  <c:v>156</c:v>
                </c:pt>
                <c:pt idx="8">
                  <c:v>151</c:v>
                </c:pt>
                <c:pt idx="9">
                  <c:v>149</c:v>
                </c:pt>
                <c:pt idx="10">
                  <c:v>151</c:v>
                </c:pt>
                <c:pt idx="11">
                  <c:v>157</c:v>
                </c:pt>
                <c:pt idx="12">
                  <c:v>146</c:v>
                </c:pt>
                <c:pt idx="13">
                  <c:v>146</c:v>
                </c:pt>
                <c:pt idx="14">
                  <c:v>139</c:v>
                </c:pt>
                <c:pt idx="15">
                  <c:v>148</c:v>
                </c:pt>
                <c:pt idx="16">
                  <c:v>148</c:v>
                </c:pt>
                <c:pt idx="17">
                  <c:v>143</c:v>
                </c:pt>
                <c:pt idx="18">
                  <c:v>146</c:v>
                </c:pt>
                <c:pt idx="19">
                  <c:v>147</c:v>
                </c:pt>
                <c:pt idx="20">
                  <c:v>148</c:v>
                </c:pt>
                <c:pt idx="21">
                  <c:v>144</c:v>
                </c:pt>
                <c:pt idx="22">
                  <c:v>144</c:v>
                </c:pt>
                <c:pt idx="23">
                  <c:v>230</c:v>
                </c:pt>
                <c:pt idx="24">
                  <c:v>151</c:v>
                </c:pt>
                <c:pt idx="25">
                  <c:v>151</c:v>
                </c:pt>
                <c:pt idx="26">
                  <c:v>12</c:v>
                </c:pt>
                <c:pt idx="27">
                  <c:v>246</c:v>
                </c:pt>
                <c:pt idx="28">
                  <c:v>307</c:v>
                </c:pt>
                <c:pt idx="29">
                  <c:v>38</c:v>
                </c:pt>
                <c:pt idx="30">
                  <c:v>158</c:v>
                </c:pt>
                <c:pt idx="31">
                  <c:v>149</c:v>
                </c:pt>
                <c:pt idx="32">
                  <c:v>158</c:v>
                </c:pt>
                <c:pt idx="33">
                  <c:v>151</c:v>
                </c:pt>
                <c:pt idx="34">
                  <c:v>156</c:v>
                </c:pt>
                <c:pt idx="35">
                  <c:v>158</c:v>
                </c:pt>
                <c:pt idx="36">
                  <c:v>163</c:v>
                </c:pt>
                <c:pt idx="37">
                  <c:v>158</c:v>
                </c:pt>
                <c:pt idx="38">
                  <c:v>162</c:v>
                </c:pt>
                <c:pt idx="39">
                  <c:v>252</c:v>
                </c:pt>
                <c:pt idx="40">
                  <c:v>158</c:v>
                </c:pt>
                <c:pt idx="41">
                  <c:v>154</c:v>
                </c:pt>
                <c:pt idx="42">
                  <c:v>146</c:v>
                </c:pt>
                <c:pt idx="43">
                  <c:v>159</c:v>
                </c:pt>
                <c:pt idx="44">
                  <c:v>156</c:v>
                </c:pt>
                <c:pt idx="45">
                  <c:v>153</c:v>
                </c:pt>
                <c:pt idx="46">
                  <c:v>158</c:v>
                </c:pt>
                <c:pt idx="47">
                  <c:v>139</c:v>
                </c:pt>
                <c:pt idx="48">
                  <c:v>143</c:v>
                </c:pt>
                <c:pt idx="49">
                  <c:v>154</c:v>
                </c:pt>
                <c:pt idx="50">
                  <c:v>288</c:v>
                </c:pt>
                <c:pt idx="51">
                  <c:v>158</c:v>
                </c:pt>
                <c:pt idx="52">
                  <c:v>154</c:v>
                </c:pt>
                <c:pt idx="53">
                  <c:v>154</c:v>
                </c:pt>
                <c:pt idx="54">
                  <c:v>162</c:v>
                </c:pt>
                <c:pt idx="55">
                  <c:v>158</c:v>
                </c:pt>
                <c:pt idx="56">
                  <c:v>220</c:v>
                </c:pt>
                <c:pt idx="57">
                  <c:v>150</c:v>
                </c:pt>
                <c:pt idx="58">
                  <c:v>141</c:v>
                </c:pt>
                <c:pt idx="59">
                  <c:v>140</c:v>
                </c:pt>
                <c:pt idx="60">
                  <c:v>148</c:v>
                </c:pt>
                <c:pt idx="61">
                  <c:v>162</c:v>
                </c:pt>
                <c:pt idx="62">
                  <c:v>252</c:v>
                </c:pt>
                <c:pt idx="63">
                  <c:v>162</c:v>
                </c:pt>
                <c:pt idx="64">
                  <c:v>162</c:v>
                </c:pt>
                <c:pt idx="65">
                  <c:v>156</c:v>
                </c:pt>
                <c:pt idx="66">
                  <c:v>150</c:v>
                </c:pt>
                <c:pt idx="67">
                  <c:v>149</c:v>
                </c:pt>
                <c:pt idx="68">
                  <c:v>158</c:v>
                </c:pt>
                <c:pt idx="69">
                  <c:v>154</c:v>
                </c:pt>
                <c:pt idx="70">
                  <c:v>154</c:v>
                </c:pt>
                <c:pt idx="71">
                  <c:v>282</c:v>
                </c:pt>
                <c:pt idx="72">
                  <c:v>287</c:v>
                </c:pt>
                <c:pt idx="73">
                  <c:v>153</c:v>
                </c:pt>
                <c:pt idx="74">
                  <c:v>158</c:v>
                </c:pt>
                <c:pt idx="75">
                  <c:v>152</c:v>
                </c:pt>
                <c:pt idx="76">
                  <c:v>153</c:v>
                </c:pt>
                <c:pt idx="77">
                  <c:v>157</c:v>
                </c:pt>
                <c:pt idx="78">
                  <c:v>158</c:v>
                </c:pt>
                <c:pt idx="79">
                  <c:v>154</c:v>
                </c:pt>
                <c:pt idx="80">
                  <c:v>167</c:v>
                </c:pt>
                <c:pt idx="81">
                  <c:v>143</c:v>
                </c:pt>
                <c:pt idx="82">
                  <c:v>290</c:v>
                </c:pt>
                <c:pt idx="83">
                  <c:v>151</c:v>
                </c:pt>
                <c:pt idx="84">
                  <c:v>149</c:v>
                </c:pt>
                <c:pt idx="85">
                  <c:v>148</c:v>
                </c:pt>
                <c:pt idx="86">
                  <c:v>148</c:v>
                </c:pt>
                <c:pt idx="87">
                  <c:v>150</c:v>
                </c:pt>
                <c:pt idx="88">
                  <c:v>141</c:v>
                </c:pt>
                <c:pt idx="89">
                  <c:v>139</c:v>
                </c:pt>
                <c:pt idx="90">
                  <c:v>139</c:v>
                </c:pt>
                <c:pt idx="91">
                  <c:v>141</c:v>
                </c:pt>
                <c:pt idx="92">
                  <c:v>146</c:v>
                </c:pt>
                <c:pt idx="93">
                  <c:v>148</c:v>
                </c:pt>
                <c:pt idx="94">
                  <c:v>139</c:v>
                </c:pt>
                <c:pt idx="95">
                  <c:v>141</c:v>
                </c:pt>
                <c:pt idx="96">
                  <c:v>139</c:v>
                </c:pt>
                <c:pt idx="97">
                  <c:v>154</c:v>
                </c:pt>
                <c:pt idx="98">
                  <c:v>139</c:v>
                </c:pt>
                <c:pt idx="99">
                  <c:v>141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930-404A-A2C9-535C4AE13F41}"/>
            </c:ext>
          </c:extLst>
        </c:ser>
        <c:ser>
          <c:idx val="2"/>
          <c:order val="2"/>
          <c:tx>
            <c:strRef>
              <c:f>seria_10_06!$V$5</c:f>
              <c:strCache>
                <c:ptCount val="1"/>
                <c:pt idx="0">
                  <c:v>R2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seria_10_06!$V$6:$V$105</c:f>
              <c:numCache>
                <c:formatCode>General</c:formatCode>
                <c:ptCount val="100"/>
                <c:pt idx="0">
                  <c:v>189</c:v>
                </c:pt>
                <c:pt idx="1">
                  <c:v>194</c:v>
                </c:pt>
                <c:pt idx="2">
                  <c:v>294</c:v>
                </c:pt>
                <c:pt idx="3">
                  <c:v>283</c:v>
                </c:pt>
                <c:pt idx="4">
                  <c:v>205</c:v>
                </c:pt>
                <c:pt idx="5">
                  <c:v>240</c:v>
                </c:pt>
                <c:pt idx="6">
                  <c:v>230</c:v>
                </c:pt>
                <c:pt idx="7">
                  <c:v>227</c:v>
                </c:pt>
                <c:pt idx="8">
                  <c:v>229</c:v>
                </c:pt>
                <c:pt idx="9">
                  <c:v>210</c:v>
                </c:pt>
                <c:pt idx="10">
                  <c:v>239</c:v>
                </c:pt>
                <c:pt idx="11">
                  <c:v>50</c:v>
                </c:pt>
                <c:pt idx="12">
                  <c:v>229</c:v>
                </c:pt>
                <c:pt idx="13">
                  <c:v>213</c:v>
                </c:pt>
                <c:pt idx="14">
                  <c:v>356</c:v>
                </c:pt>
                <c:pt idx="15">
                  <c:v>220</c:v>
                </c:pt>
                <c:pt idx="16">
                  <c:v>5</c:v>
                </c:pt>
                <c:pt idx="17">
                  <c:v>341</c:v>
                </c:pt>
                <c:pt idx="18">
                  <c:v>194</c:v>
                </c:pt>
                <c:pt idx="19">
                  <c:v>227</c:v>
                </c:pt>
                <c:pt idx="20">
                  <c:v>224</c:v>
                </c:pt>
                <c:pt idx="21">
                  <c:v>199</c:v>
                </c:pt>
                <c:pt idx="22">
                  <c:v>207</c:v>
                </c:pt>
                <c:pt idx="23">
                  <c:v>207</c:v>
                </c:pt>
                <c:pt idx="24">
                  <c:v>207</c:v>
                </c:pt>
                <c:pt idx="25">
                  <c:v>207</c:v>
                </c:pt>
                <c:pt idx="26">
                  <c:v>203</c:v>
                </c:pt>
                <c:pt idx="27">
                  <c:v>211</c:v>
                </c:pt>
                <c:pt idx="28">
                  <c:v>213</c:v>
                </c:pt>
                <c:pt idx="29">
                  <c:v>199</c:v>
                </c:pt>
                <c:pt idx="30">
                  <c:v>207</c:v>
                </c:pt>
                <c:pt idx="31">
                  <c:v>307</c:v>
                </c:pt>
                <c:pt idx="32">
                  <c:v>199</c:v>
                </c:pt>
                <c:pt idx="33">
                  <c:v>341</c:v>
                </c:pt>
                <c:pt idx="34">
                  <c:v>185</c:v>
                </c:pt>
                <c:pt idx="35">
                  <c:v>336</c:v>
                </c:pt>
                <c:pt idx="36">
                  <c:v>234</c:v>
                </c:pt>
                <c:pt idx="37">
                  <c:v>147</c:v>
                </c:pt>
                <c:pt idx="38">
                  <c:v>296</c:v>
                </c:pt>
                <c:pt idx="39">
                  <c:v>222</c:v>
                </c:pt>
                <c:pt idx="40">
                  <c:v>248</c:v>
                </c:pt>
                <c:pt idx="41">
                  <c:v>241</c:v>
                </c:pt>
                <c:pt idx="42">
                  <c:v>3</c:v>
                </c:pt>
                <c:pt idx="43">
                  <c:v>223</c:v>
                </c:pt>
                <c:pt idx="44">
                  <c:v>227</c:v>
                </c:pt>
                <c:pt idx="45">
                  <c:v>240</c:v>
                </c:pt>
                <c:pt idx="46">
                  <c:v>72</c:v>
                </c:pt>
                <c:pt idx="47">
                  <c:v>166</c:v>
                </c:pt>
                <c:pt idx="48">
                  <c:v>241</c:v>
                </c:pt>
                <c:pt idx="49">
                  <c:v>179</c:v>
                </c:pt>
                <c:pt idx="50">
                  <c:v>176</c:v>
                </c:pt>
                <c:pt idx="51">
                  <c:v>18</c:v>
                </c:pt>
                <c:pt idx="52">
                  <c:v>172</c:v>
                </c:pt>
                <c:pt idx="53">
                  <c:v>176</c:v>
                </c:pt>
                <c:pt idx="54">
                  <c:v>200</c:v>
                </c:pt>
                <c:pt idx="55">
                  <c:v>185</c:v>
                </c:pt>
                <c:pt idx="56">
                  <c:v>185</c:v>
                </c:pt>
                <c:pt idx="57">
                  <c:v>220</c:v>
                </c:pt>
                <c:pt idx="58">
                  <c:v>230</c:v>
                </c:pt>
                <c:pt idx="59">
                  <c:v>231</c:v>
                </c:pt>
                <c:pt idx="60">
                  <c:v>229</c:v>
                </c:pt>
                <c:pt idx="61">
                  <c:v>218</c:v>
                </c:pt>
                <c:pt idx="62">
                  <c:v>212</c:v>
                </c:pt>
                <c:pt idx="63">
                  <c:v>192</c:v>
                </c:pt>
                <c:pt idx="64">
                  <c:v>246</c:v>
                </c:pt>
                <c:pt idx="65">
                  <c:v>192</c:v>
                </c:pt>
                <c:pt idx="66">
                  <c:v>199</c:v>
                </c:pt>
                <c:pt idx="67">
                  <c:v>161</c:v>
                </c:pt>
                <c:pt idx="68">
                  <c:v>161</c:v>
                </c:pt>
                <c:pt idx="69">
                  <c:v>161</c:v>
                </c:pt>
                <c:pt idx="70">
                  <c:v>161</c:v>
                </c:pt>
                <c:pt idx="71">
                  <c:v>226</c:v>
                </c:pt>
                <c:pt idx="72">
                  <c:v>227</c:v>
                </c:pt>
                <c:pt idx="73">
                  <c:v>226</c:v>
                </c:pt>
                <c:pt idx="74">
                  <c:v>220</c:v>
                </c:pt>
                <c:pt idx="75">
                  <c:v>220</c:v>
                </c:pt>
                <c:pt idx="76">
                  <c:v>230</c:v>
                </c:pt>
                <c:pt idx="77">
                  <c:v>196</c:v>
                </c:pt>
                <c:pt idx="78">
                  <c:v>249</c:v>
                </c:pt>
                <c:pt idx="79">
                  <c:v>237</c:v>
                </c:pt>
                <c:pt idx="80">
                  <c:v>221</c:v>
                </c:pt>
                <c:pt idx="81">
                  <c:v>140</c:v>
                </c:pt>
                <c:pt idx="82">
                  <c:v>223</c:v>
                </c:pt>
                <c:pt idx="83">
                  <c:v>223</c:v>
                </c:pt>
                <c:pt idx="84">
                  <c:v>223</c:v>
                </c:pt>
                <c:pt idx="85">
                  <c:v>225</c:v>
                </c:pt>
                <c:pt idx="86">
                  <c:v>223</c:v>
                </c:pt>
                <c:pt idx="87">
                  <c:v>225</c:v>
                </c:pt>
                <c:pt idx="88">
                  <c:v>225</c:v>
                </c:pt>
                <c:pt idx="89">
                  <c:v>227</c:v>
                </c:pt>
                <c:pt idx="90">
                  <c:v>227</c:v>
                </c:pt>
                <c:pt idx="91">
                  <c:v>230</c:v>
                </c:pt>
                <c:pt idx="92">
                  <c:v>230</c:v>
                </c:pt>
                <c:pt idx="93">
                  <c:v>231</c:v>
                </c:pt>
                <c:pt idx="94">
                  <c:v>231</c:v>
                </c:pt>
                <c:pt idx="95">
                  <c:v>231</c:v>
                </c:pt>
                <c:pt idx="96">
                  <c:v>227</c:v>
                </c:pt>
                <c:pt idx="97">
                  <c:v>227</c:v>
                </c:pt>
                <c:pt idx="98">
                  <c:v>227</c:v>
                </c:pt>
                <c:pt idx="99">
                  <c:v>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930-404A-A2C9-535C4AE13F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6281352"/>
        <c:axId val="928868360"/>
      </c:lineChart>
      <c:catAx>
        <c:axId val="876281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28868360"/>
        <c:crosses val="autoZero"/>
        <c:auto val="1"/>
        <c:lblAlgn val="ctr"/>
        <c:lblOffset val="100"/>
        <c:noMultiLvlLbl val="0"/>
      </c:catAx>
      <c:valAx>
        <c:axId val="928868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76281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Pomiar 3 - dane filtrowane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seria_10_06!$X$5</c:f>
              <c:strCache>
                <c:ptCount val="1"/>
                <c:pt idx="0">
                  <c:v>Oczekiwane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seria_10_06!$X$6:$X$103</c:f>
              <c:numCache>
                <c:formatCode>General</c:formatCode>
                <c:ptCount val="98"/>
                <c:pt idx="0">
                  <c:v>180</c:v>
                </c:pt>
                <c:pt idx="1">
                  <c:v>180</c:v>
                </c:pt>
                <c:pt idx="2">
                  <c:v>180</c:v>
                </c:pt>
                <c:pt idx="3">
                  <c:v>180</c:v>
                </c:pt>
                <c:pt idx="4">
                  <c:v>180</c:v>
                </c:pt>
                <c:pt idx="5">
                  <c:v>180</c:v>
                </c:pt>
                <c:pt idx="6">
                  <c:v>180</c:v>
                </c:pt>
                <c:pt idx="7">
                  <c:v>180</c:v>
                </c:pt>
                <c:pt idx="8">
                  <c:v>180</c:v>
                </c:pt>
                <c:pt idx="9">
                  <c:v>180</c:v>
                </c:pt>
                <c:pt idx="10">
                  <c:v>180</c:v>
                </c:pt>
                <c:pt idx="11">
                  <c:v>180</c:v>
                </c:pt>
                <c:pt idx="12">
                  <c:v>180</c:v>
                </c:pt>
                <c:pt idx="13">
                  <c:v>180</c:v>
                </c:pt>
                <c:pt idx="14">
                  <c:v>180</c:v>
                </c:pt>
                <c:pt idx="15">
                  <c:v>180</c:v>
                </c:pt>
                <c:pt idx="16">
                  <c:v>180</c:v>
                </c:pt>
                <c:pt idx="17">
                  <c:v>180</c:v>
                </c:pt>
                <c:pt idx="18">
                  <c:v>180</c:v>
                </c:pt>
                <c:pt idx="19">
                  <c:v>180</c:v>
                </c:pt>
                <c:pt idx="20">
                  <c:v>180</c:v>
                </c:pt>
                <c:pt idx="21">
                  <c:v>180</c:v>
                </c:pt>
                <c:pt idx="22">
                  <c:v>180</c:v>
                </c:pt>
                <c:pt idx="23">
                  <c:v>180</c:v>
                </c:pt>
                <c:pt idx="24">
                  <c:v>180</c:v>
                </c:pt>
                <c:pt idx="25">
                  <c:v>180</c:v>
                </c:pt>
                <c:pt idx="26">
                  <c:v>180</c:v>
                </c:pt>
                <c:pt idx="27">
                  <c:v>180</c:v>
                </c:pt>
                <c:pt idx="28">
                  <c:v>180</c:v>
                </c:pt>
                <c:pt idx="29">
                  <c:v>180</c:v>
                </c:pt>
                <c:pt idx="30">
                  <c:v>180</c:v>
                </c:pt>
                <c:pt idx="31">
                  <c:v>180</c:v>
                </c:pt>
                <c:pt idx="32">
                  <c:v>180</c:v>
                </c:pt>
                <c:pt idx="33">
                  <c:v>180</c:v>
                </c:pt>
                <c:pt idx="34">
                  <c:v>180</c:v>
                </c:pt>
                <c:pt idx="35">
                  <c:v>180</c:v>
                </c:pt>
                <c:pt idx="36">
                  <c:v>180</c:v>
                </c:pt>
                <c:pt idx="37">
                  <c:v>180</c:v>
                </c:pt>
                <c:pt idx="38">
                  <c:v>180</c:v>
                </c:pt>
                <c:pt idx="39">
                  <c:v>180</c:v>
                </c:pt>
                <c:pt idx="40">
                  <c:v>180</c:v>
                </c:pt>
                <c:pt idx="41">
                  <c:v>180</c:v>
                </c:pt>
                <c:pt idx="42">
                  <c:v>180</c:v>
                </c:pt>
                <c:pt idx="43">
                  <c:v>180</c:v>
                </c:pt>
                <c:pt idx="44">
                  <c:v>180</c:v>
                </c:pt>
                <c:pt idx="45">
                  <c:v>180</c:v>
                </c:pt>
                <c:pt idx="46">
                  <c:v>180</c:v>
                </c:pt>
                <c:pt idx="47">
                  <c:v>180</c:v>
                </c:pt>
                <c:pt idx="48">
                  <c:v>180</c:v>
                </c:pt>
                <c:pt idx="49">
                  <c:v>180</c:v>
                </c:pt>
                <c:pt idx="50">
                  <c:v>180</c:v>
                </c:pt>
                <c:pt idx="51">
                  <c:v>180</c:v>
                </c:pt>
                <c:pt idx="52">
                  <c:v>180</c:v>
                </c:pt>
                <c:pt idx="53">
                  <c:v>180</c:v>
                </c:pt>
                <c:pt idx="54">
                  <c:v>180</c:v>
                </c:pt>
                <c:pt idx="55">
                  <c:v>180</c:v>
                </c:pt>
                <c:pt idx="56">
                  <c:v>180</c:v>
                </c:pt>
                <c:pt idx="57">
                  <c:v>180</c:v>
                </c:pt>
                <c:pt idx="58">
                  <c:v>180</c:v>
                </c:pt>
                <c:pt idx="59">
                  <c:v>180</c:v>
                </c:pt>
                <c:pt idx="60">
                  <c:v>180</c:v>
                </c:pt>
                <c:pt idx="61">
                  <c:v>180</c:v>
                </c:pt>
                <c:pt idx="62">
                  <c:v>180</c:v>
                </c:pt>
                <c:pt idx="63">
                  <c:v>180</c:v>
                </c:pt>
                <c:pt idx="64">
                  <c:v>180</c:v>
                </c:pt>
                <c:pt idx="65">
                  <c:v>180</c:v>
                </c:pt>
                <c:pt idx="66">
                  <c:v>180</c:v>
                </c:pt>
                <c:pt idx="67">
                  <c:v>180</c:v>
                </c:pt>
                <c:pt idx="68">
                  <c:v>180</c:v>
                </c:pt>
                <c:pt idx="69">
                  <c:v>180</c:v>
                </c:pt>
                <c:pt idx="70">
                  <c:v>180</c:v>
                </c:pt>
                <c:pt idx="71">
                  <c:v>180</c:v>
                </c:pt>
                <c:pt idx="72">
                  <c:v>180</c:v>
                </c:pt>
                <c:pt idx="73">
                  <c:v>180</c:v>
                </c:pt>
                <c:pt idx="74">
                  <c:v>180</c:v>
                </c:pt>
                <c:pt idx="75">
                  <c:v>180</c:v>
                </c:pt>
                <c:pt idx="76">
                  <c:v>180</c:v>
                </c:pt>
                <c:pt idx="77">
                  <c:v>180</c:v>
                </c:pt>
                <c:pt idx="78">
                  <c:v>180</c:v>
                </c:pt>
                <c:pt idx="79">
                  <c:v>180</c:v>
                </c:pt>
                <c:pt idx="80">
                  <c:v>180</c:v>
                </c:pt>
                <c:pt idx="81">
                  <c:v>180</c:v>
                </c:pt>
                <c:pt idx="82">
                  <c:v>180</c:v>
                </c:pt>
                <c:pt idx="83">
                  <c:v>180</c:v>
                </c:pt>
                <c:pt idx="84">
                  <c:v>180</c:v>
                </c:pt>
                <c:pt idx="85">
                  <c:v>180</c:v>
                </c:pt>
                <c:pt idx="86">
                  <c:v>180</c:v>
                </c:pt>
                <c:pt idx="87">
                  <c:v>180</c:v>
                </c:pt>
                <c:pt idx="88">
                  <c:v>180</c:v>
                </c:pt>
                <c:pt idx="89">
                  <c:v>180</c:v>
                </c:pt>
                <c:pt idx="90">
                  <c:v>180</c:v>
                </c:pt>
                <c:pt idx="91">
                  <c:v>180</c:v>
                </c:pt>
                <c:pt idx="92">
                  <c:v>180</c:v>
                </c:pt>
                <c:pt idx="93">
                  <c:v>180</c:v>
                </c:pt>
                <c:pt idx="94">
                  <c:v>180</c:v>
                </c:pt>
                <c:pt idx="95">
                  <c:v>180</c:v>
                </c:pt>
                <c:pt idx="96">
                  <c:v>180</c:v>
                </c:pt>
                <c:pt idx="97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B4-43E5-B292-E1A90DE6363E}"/>
            </c:ext>
          </c:extLst>
        </c:ser>
        <c:ser>
          <c:idx val="1"/>
          <c:order val="1"/>
          <c:tx>
            <c:strRef>
              <c:f>seria_10_06!$Y$5</c:f>
              <c:strCache>
                <c:ptCount val="1"/>
                <c:pt idx="0">
                  <c:v>R1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seria_10_06!$Y$6:$Y$103</c:f>
              <c:numCache>
                <c:formatCode>General</c:formatCode>
                <c:ptCount val="98"/>
                <c:pt idx="0">
                  <c:v>113</c:v>
                </c:pt>
                <c:pt idx="1">
                  <c:v>110</c:v>
                </c:pt>
                <c:pt idx="2">
                  <c:v>108</c:v>
                </c:pt>
                <c:pt idx="3">
                  <c:v>107</c:v>
                </c:pt>
                <c:pt idx="4">
                  <c:v>107</c:v>
                </c:pt>
                <c:pt idx="5">
                  <c:v>121</c:v>
                </c:pt>
                <c:pt idx="6">
                  <c:v>137</c:v>
                </c:pt>
                <c:pt idx="7">
                  <c:v>151</c:v>
                </c:pt>
                <c:pt idx="8">
                  <c:v>151</c:v>
                </c:pt>
                <c:pt idx="9">
                  <c:v>151</c:v>
                </c:pt>
                <c:pt idx="10">
                  <c:v>149</c:v>
                </c:pt>
                <c:pt idx="11">
                  <c:v>147</c:v>
                </c:pt>
                <c:pt idx="12">
                  <c:v>146</c:v>
                </c:pt>
                <c:pt idx="13">
                  <c:v>146</c:v>
                </c:pt>
                <c:pt idx="14">
                  <c:v>147</c:v>
                </c:pt>
                <c:pt idx="15">
                  <c:v>147</c:v>
                </c:pt>
                <c:pt idx="16">
                  <c:v>146</c:v>
                </c:pt>
                <c:pt idx="17">
                  <c:v>146</c:v>
                </c:pt>
                <c:pt idx="18">
                  <c:v>146</c:v>
                </c:pt>
                <c:pt idx="19">
                  <c:v>146</c:v>
                </c:pt>
                <c:pt idx="20">
                  <c:v>145</c:v>
                </c:pt>
                <c:pt idx="21">
                  <c:v>146</c:v>
                </c:pt>
                <c:pt idx="22">
                  <c:v>148</c:v>
                </c:pt>
                <c:pt idx="23">
                  <c:v>151</c:v>
                </c:pt>
                <c:pt idx="24">
                  <c:v>151</c:v>
                </c:pt>
                <c:pt idx="25">
                  <c:v>182</c:v>
                </c:pt>
                <c:pt idx="26">
                  <c:v>214</c:v>
                </c:pt>
                <c:pt idx="27">
                  <c:v>216</c:v>
                </c:pt>
                <c:pt idx="28">
                  <c:v>184</c:v>
                </c:pt>
                <c:pt idx="29">
                  <c:v>155</c:v>
                </c:pt>
                <c:pt idx="30">
                  <c:v>152</c:v>
                </c:pt>
                <c:pt idx="31">
                  <c:v>155</c:v>
                </c:pt>
                <c:pt idx="32">
                  <c:v>154</c:v>
                </c:pt>
                <c:pt idx="33">
                  <c:v>156</c:v>
                </c:pt>
                <c:pt idx="34">
                  <c:v>157</c:v>
                </c:pt>
                <c:pt idx="35">
                  <c:v>159</c:v>
                </c:pt>
                <c:pt idx="36">
                  <c:v>160</c:v>
                </c:pt>
                <c:pt idx="37">
                  <c:v>162</c:v>
                </c:pt>
                <c:pt idx="38">
                  <c:v>160</c:v>
                </c:pt>
                <c:pt idx="39">
                  <c:v>158</c:v>
                </c:pt>
                <c:pt idx="40">
                  <c:v>155</c:v>
                </c:pt>
                <c:pt idx="41">
                  <c:v>154</c:v>
                </c:pt>
                <c:pt idx="42">
                  <c:v>155</c:v>
                </c:pt>
                <c:pt idx="43">
                  <c:v>156</c:v>
                </c:pt>
                <c:pt idx="44">
                  <c:v>155</c:v>
                </c:pt>
                <c:pt idx="45">
                  <c:v>150</c:v>
                </c:pt>
                <c:pt idx="46">
                  <c:v>146</c:v>
                </c:pt>
                <c:pt idx="47">
                  <c:v>146</c:v>
                </c:pt>
                <c:pt idx="48">
                  <c:v>151</c:v>
                </c:pt>
                <c:pt idx="49">
                  <c:v>156</c:v>
                </c:pt>
                <c:pt idx="50">
                  <c:v>156</c:v>
                </c:pt>
                <c:pt idx="51">
                  <c:v>155</c:v>
                </c:pt>
                <c:pt idx="52">
                  <c:v>155</c:v>
                </c:pt>
                <c:pt idx="53">
                  <c:v>158</c:v>
                </c:pt>
                <c:pt idx="54">
                  <c:v>159</c:v>
                </c:pt>
                <c:pt idx="55">
                  <c:v>156</c:v>
                </c:pt>
                <c:pt idx="56">
                  <c:v>149</c:v>
                </c:pt>
                <c:pt idx="57">
                  <c:v>144</c:v>
                </c:pt>
                <c:pt idx="58">
                  <c:v>143</c:v>
                </c:pt>
                <c:pt idx="59">
                  <c:v>150</c:v>
                </c:pt>
                <c:pt idx="60">
                  <c:v>157</c:v>
                </c:pt>
                <c:pt idx="61">
                  <c:v>162</c:v>
                </c:pt>
                <c:pt idx="62">
                  <c:v>162</c:v>
                </c:pt>
                <c:pt idx="63">
                  <c:v>160</c:v>
                </c:pt>
                <c:pt idx="64">
                  <c:v>156</c:v>
                </c:pt>
                <c:pt idx="65">
                  <c:v>152</c:v>
                </c:pt>
                <c:pt idx="66">
                  <c:v>151</c:v>
                </c:pt>
                <c:pt idx="67">
                  <c:v>152</c:v>
                </c:pt>
                <c:pt idx="68">
                  <c:v>154</c:v>
                </c:pt>
                <c:pt idx="69">
                  <c:v>196</c:v>
                </c:pt>
                <c:pt idx="70">
                  <c:v>239</c:v>
                </c:pt>
                <c:pt idx="71">
                  <c:v>240</c:v>
                </c:pt>
                <c:pt idx="72">
                  <c:v>197</c:v>
                </c:pt>
                <c:pt idx="73">
                  <c:v>154</c:v>
                </c:pt>
                <c:pt idx="74">
                  <c:v>153</c:v>
                </c:pt>
                <c:pt idx="75">
                  <c:v>154</c:v>
                </c:pt>
                <c:pt idx="76">
                  <c:v>155</c:v>
                </c:pt>
                <c:pt idx="77">
                  <c:v>157</c:v>
                </c:pt>
                <c:pt idx="78">
                  <c:v>156</c:v>
                </c:pt>
                <c:pt idx="79">
                  <c:v>159</c:v>
                </c:pt>
                <c:pt idx="80">
                  <c:v>157</c:v>
                </c:pt>
                <c:pt idx="81">
                  <c:v>156</c:v>
                </c:pt>
                <c:pt idx="82">
                  <c:v>150</c:v>
                </c:pt>
                <c:pt idx="83">
                  <c:v>149</c:v>
                </c:pt>
                <c:pt idx="84">
                  <c:v>148</c:v>
                </c:pt>
                <c:pt idx="85">
                  <c:v>148</c:v>
                </c:pt>
                <c:pt idx="86">
                  <c:v>145</c:v>
                </c:pt>
                <c:pt idx="87">
                  <c:v>142</c:v>
                </c:pt>
                <c:pt idx="88">
                  <c:v>139</c:v>
                </c:pt>
                <c:pt idx="89">
                  <c:v>139</c:v>
                </c:pt>
                <c:pt idx="90">
                  <c:v>142</c:v>
                </c:pt>
                <c:pt idx="91">
                  <c:v>144</c:v>
                </c:pt>
                <c:pt idx="92">
                  <c:v>144</c:v>
                </c:pt>
                <c:pt idx="93">
                  <c:v>142</c:v>
                </c:pt>
                <c:pt idx="94">
                  <c:v>140</c:v>
                </c:pt>
                <c:pt idx="95">
                  <c:v>139</c:v>
                </c:pt>
                <c:pt idx="96">
                  <c:v>140</c:v>
                </c:pt>
                <c:pt idx="97">
                  <c:v>140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3B4-43E5-B292-E1A90DE6363E}"/>
            </c:ext>
          </c:extLst>
        </c:ser>
        <c:ser>
          <c:idx val="2"/>
          <c:order val="2"/>
          <c:tx>
            <c:strRef>
              <c:f>seria_10_06!$Z$5</c:f>
              <c:strCache>
                <c:ptCount val="1"/>
                <c:pt idx="0">
                  <c:v>R2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seria_10_06!$Z$6:$Z$103</c:f>
              <c:numCache>
                <c:formatCode>General</c:formatCode>
                <c:ptCount val="98"/>
                <c:pt idx="0">
                  <c:v>222</c:v>
                </c:pt>
                <c:pt idx="1">
                  <c:v>253</c:v>
                </c:pt>
                <c:pt idx="2">
                  <c:v>268</c:v>
                </c:pt>
                <c:pt idx="3">
                  <c:v>250</c:v>
                </c:pt>
                <c:pt idx="4">
                  <c:v>233</c:v>
                </c:pt>
                <c:pt idx="5">
                  <c:v>229</c:v>
                </c:pt>
                <c:pt idx="6">
                  <c:v>228</c:v>
                </c:pt>
                <c:pt idx="7">
                  <c:v>228</c:v>
                </c:pt>
                <c:pt idx="8">
                  <c:v>222</c:v>
                </c:pt>
                <c:pt idx="9">
                  <c:v>222</c:v>
                </c:pt>
                <c:pt idx="10">
                  <c:v>217</c:v>
                </c:pt>
                <c:pt idx="11">
                  <c:v>223</c:v>
                </c:pt>
                <c:pt idx="12">
                  <c:v>220</c:v>
                </c:pt>
                <c:pt idx="13">
                  <c:v>223</c:v>
                </c:pt>
                <c:pt idx="14">
                  <c:v>220</c:v>
                </c:pt>
                <c:pt idx="15">
                  <c:v>211</c:v>
                </c:pt>
                <c:pt idx="16">
                  <c:v>213</c:v>
                </c:pt>
                <c:pt idx="17">
                  <c:v>214</c:v>
                </c:pt>
                <c:pt idx="18">
                  <c:v>224</c:v>
                </c:pt>
                <c:pt idx="19">
                  <c:v>218</c:v>
                </c:pt>
                <c:pt idx="20">
                  <c:v>212</c:v>
                </c:pt>
                <c:pt idx="21">
                  <c:v>207</c:v>
                </c:pt>
                <c:pt idx="22">
                  <c:v>207</c:v>
                </c:pt>
                <c:pt idx="23">
                  <c:v>207</c:v>
                </c:pt>
                <c:pt idx="24">
                  <c:v>207</c:v>
                </c:pt>
                <c:pt idx="25">
                  <c:v>208</c:v>
                </c:pt>
                <c:pt idx="26">
                  <c:v>209</c:v>
                </c:pt>
                <c:pt idx="27">
                  <c:v>209</c:v>
                </c:pt>
                <c:pt idx="28">
                  <c:v>208</c:v>
                </c:pt>
                <c:pt idx="29">
                  <c:v>207</c:v>
                </c:pt>
                <c:pt idx="30">
                  <c:v>240</c:v>
                </c:pt>
                <c:pt idx="31">
                  <c:v>237</c:v>
                </c:pt>
                <c:pt idx="32">
                  <c:v>280</c:v>
                </c:pt>
                <c:pt idx="33">
                  <c:v>256</c:v>
                </c:pt>
                <c:pt idx="34">
                  <c:v>268</c:v>
                </c:pt>
                <c:pt idx="35">
                  <c:v>234</c:v>
                </c:pt>
                <c:pt idx="36">
                  <c:v>230</c:v>
                </c:pt>
                <c:pt idx="37">
                  <c:v>234</c:v>
                </c:pt>
                <c:pt idx="38">
                  <c:v>237</c:v>
                </c:pt>
                <c:pt idx="39">
                  <c:v>243</c:v>
                </c:pt>
                <c:pt idx="40">
                  <c:v>235</c:v>
                </c:pt>
                <c:pt idx="41">
                  <c:v>229</c:v>
                </c:pt>
                <c:pt idx="42">
                  <c:v>224</c:v>
                </c:pt>
                <c:pt idx="43">
                  <c:v>225</c:v>
                </c:pt>
                <c:pt idx="44">
                  <c:v>206</c:v>
                </c:pt>
                <c:pt idx="45">
                  <c:v>186</c:v>
                </c:pt>
                <c:pt idx="46">
                  <c:v>170</c:v>
                </c:pt>
                <c:pt idx="47">
                  <c:v>174</c:v>
                </c:pt>
                <c:pt idx="48">
                  <c:v>178</c:v>
                </c:pt>
                <c:pt idx="49">
                  <c:v>175</c:v>
                </c:pt>
                <c:pt idx="50">
                  <c:v>173</c:v>
                </c:pt>
                <c:pt idx="51">
                  <c:v>173</c:v>
                </c:pt>
                <c:pt idx="52">
                  <c:v>177</c:v>
                </c:pt>
                <c:pt idx="53">
                  <c:v>182</c:v>
                </c:pt>
                <c:pt idx="54">
                  <c:v>185</c:v>
                </c:pt>
                <c:pt idx="55">
                  <c:v>196</c:v>
                </c:pt>
                <c:pt idx="56">
                  <c:v>211</c:v>
                </c:pt>
                <c:pt idx="57">
                  <c:v>226</c:v>
                </c:pt>
                <c:pt idx="58">
                  <c:v>229</c:v>
                </c:pt>
                <c:pt idx="59">
                  <c:v>225</c:v>
                </c:pt>
                <c:pt idx="60">
                  <c:v>219</c:v>
                </c:pt>
                <c:pt idx="61">
                  <c:v>213</c:v>
                </c:pt>
                <c:pt idx="62">
                  <c:v>205</c:v>
                </c:pt>
                <c:pt idx="63">
                  <c:v>201</c:v>
                </c:pt>
                <c:pt idx="64">
                  <c:v>194</c:v>
                </c:pt>
                <c:pt idx="65">
                  <c:v>183</c:v>
                </c:pt>
                <c:pt idx="66">
                  <c:v>171</c:v>
                </c:pt>
                <c:pt idx="67">
                  <c:v>161</c:v>
                </c:pt>
                <c:pt idx="68">
                  <c:v>161</c:v>
                </c:pt>
                <c:pt idx="69">
                  <c:v>182</c:v>
                </c:pt>
                <c:pt idx="70">
                  <c:v>204</c:v>
                </c:pt>
                <c:pt idx="71">
                  <c:v>226</c:v>
                </c:pt>
                <c:pt idx="72">
                  <c:v>224</c:v>
                </c:pt>
                <c:pt idx="73">
                  <c:v>222</c:v>
                </c:pt>
                <c:pt idx="74">
                  <c:v>220</c:v>
                </c:pt>
                <c:pt idx="75">
                  <c:v>223</c:v>
                </c:pt>
                <c:pt idx="76">
                  <c:v>229</c:v>
                </c:pt>
                <c:pt idx="77">
                  <c:v>234</c:v>
                </c:pt>
                <c:pt idx="78">
                  <c:v>231</c:v>
                </c:pt>
                <c:pt idx="79">
                  <c:v>226</c:v>
                </c:pt>
                <c:pt idx="80">
                  <c:v>221</c:v>
                </c:pt>
                <c:pt idx="81">
                  <c:v>222</c:v>
                </c:pt>
                <c:pt idx="82">
                  <c:v>223</c:v>
                </c:pt>
                <c:pt idx="83">
                  <c:v>223</c:v>
                </c:pt>
                <c:pt idx="84">
                  <c:v>223</c:v>
                </c:pt>
                <c:pt idx="85">
                  <c:v>224</c:v>
                </c:pt>
                <c:pt idx="86">
                  <c:v>225</c:v>
                </c:pt>
                <c:pt idx="87">
                  <c:v>225</c:v>
                </c:pt>
                <c:pt idx="88">
                  <c:v>226</c:v>
                </c:pt>
                <c:pt idx="89">
                  <c:v>227</c:v>
                </c:pt>
                <c:pt idx="90">
                  <c:v>228</c:v>
                </c:pt>
                <c:pt idx="91">
                  <c:v>230</c:v>
                </c:pt>
                <c:pt idx="92">
                  <c:v>230</c:v>
                </c:pt>
                <c:pt idx="93">
                  <c:v>231</c:v>
                </c:pt>
                <c:pt idx="94">
                  <c:v>229</c:v>
                </c:pt>
                <c:pt idx="95">
                  <c:v>228</c:v>
                </c:pt>
                <c:pt idx="96">
                  <c:v>226</c:v>
                </c:pt>
                <c:pt idx="97">
                  <c:v>226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3B4-43E5-B292-E1A90DE636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6256776"/>
        <c:axId val="876275720"/>
      </c:lineChart>
      <c:catAx>
        <c:axId val="8762567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76275720"/>
        <c:crosses val="autoZero"/>
        <c:auto val="1"/>
        <c:lblAlgn val="ctr"/>
        <c:lblOffset val="100"/>
        <c:noMultiLvlLbl val="0"/>
      </c:catAx>
      <c:valAx>
        <c:axId val="876275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76256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Pomiar 4 - dane surowe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seria_10_06!$AC$5</c:f>
              <c:strCache>
                <c:ptCount val="1"/>
                <c:pt idx="0">
                  <c:v>Oczekiwane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seria_10_06!$AC$6:$AC$105</c:f>
              <c:numCache>
                <c:formatCode>General</c:formatCode>
                <c:ptCount val="100"/>
                <c:pt idx="0">
                  <c:v>225</c:v>
                </c:pt>
                <c:pt idx="1">
                  <c:v>225</c:v>
                </c:pt>
                <c:pt idx="2">
                  <c:v>225</c:v>
                </c:pt>
                <c:pt idx="3">
                  <c:v>225</c:v>
                </c:pt>
                <c:pt idx="4">
                  <c:v>225</c:v>
                </c:pt>
                <c:pt idx="5">
                  <c:v>225</c:v>
                </c:pt>
                <c:pt idx="6">
                  <c:v>225</c:v>
                </c:pt>
                <c:pt idx="7">
                  <c:v>225</c:v>
                </c:pt>
                <c:pt idx="8">
                  <c:v>225</c:v>
                </c:pt>
                <c:pt idx="9">
                  <c:v>225</c:v>
                </c:pt>
                <c:pt idx="10">
                  <c:v>225</c:v>
                </c:pt>
                <c:pt idx="11">
                  <c:v>225</c:v>
                </c:pt>
                <c:pt idx="12">
                  <c:v>225</c:v>
                </c:pt>
                <c:pt idx="13">
                  <c:v>225</c:v>
                </c:pt>
                <c:pt idx="14">
                  <c:v>225</c:v>
                </c:pt>
                <c:pt idx="15">
                  <c:v>225</c:v>
                </c:pt>
                <c:pt idx="16">
                  <c:v>225</c:v>
                </c:pt>
                <c:pt idx="17">
                  <c:v>225</c:v>
                </c:pt>
                <c:pt idx="18">
                  <c:v>225</c:v>
                </c:pt>
                <c:pt idx="19">
                  <c:v>225</c:v>
                </c:pt>
                <c:pt idx="20">
                  <c:v>225</c:v>
                </c:pt>
                <c:pt idx="21">
                  <c:v>225</c:v>
                </c:pt>
                <c:pt idx="22">
                  <c:v>225</c:v>
                </c:pt>
                <c:pt idx="23">
                  <c:v>225</c:v>
                </c:pt>
                <c:pt idx="24">
                  <c:v>225</c:v>
                </c:pt>
                <c:pt idx="25">
                  <c:v>225</c:v>
                </c:pt>
                <c:pt idx="26">
                  <c:v>225</c:v>
                </c:pt>
                <c:pt idx="27">
                  <c:v>225</c:v>
                </c:pt>
                <c:pt idx="28">
                  <c:v>225</c:v>
                </c:pt>
                <c:pt idx="29">
                  <c:v>225</c:v>
                </c:pt>
                <c:pt idx="30">
                  <c:v>225</c:v>
                </c:pt>
                <c:pt idx="31">
                  <c:v>225</c:v>
                </c:pt>
                <c:pt idx="32">
                  <c:v>225</c:v>
                </c:pt>
                <c:pt idx="33">
                  <c:v>225</c:v>
                </c:pt>
                <c:pt idx="34">
                  <c:v>225</c:v>
                </c:pt>
                <c:pt idx="35">
                  <c:v>225</c:v>
                </c:pt>
                <c:pt idx="36">
                  <c:v>225</c:v>
                </c:pt>
                <c:pt idx="37">
                  <c:v>225</c:v>
                </c:pt>
                <c:pt idx="38">
                  <c:v>225</c:v>
                </c:pt>
                <c:pt idx="39">
                  <c:v>225</c:v>
                </c:pt>
                <c:pt idx="40">
                  <c:v>225</c:v>
                </c:pt>
                <c:pt idx="41">
                  <c:v>225</c:v>
                </c:pt>
                <c:pt idx="42">
                  <c:v>225</c:v>
                </c:pt>
                <c:pt idx="43">
                  <c:v>225</c:v>
                </c:pt>
                <c:pt idx="44">
                  <c:v>225</c:v>
                </c:pt>
                <c:pt idx="45">
                  <c:v>225</c:v>
                </c:pt>
                <c:pt idx="46">
                  <c:v>225</c:v>
                </c:pt>
                <c:pt idx="47">
                  <c:v>225</c:v>
                </c:pt>
                <c:pt idx="48">
                  <c:v>225</c:v>
                </c:pt>
                <c:pt idx="49">
                  <c:v>225</c:v>
                </c:pt>
                <c:pt idx="50">
                  <c:v>225</c:v>
                </c:pt>
                <c:pt idx="51">
                  <c:v>225</c:v>
                </c:pt>
                <c:pt idx="52">
                  <c:v>225</c:v>
                </c:pt>
                <c:pt idx="53">
                  <c:v>225</c:v>
                </c:pt>
                <c:pt idx="54">
                  <c:v>225</c:v>
                </c:pt>
                <c:pt idx="55">
                  <c:v>225</c:v>
                </c:pt>
                <c:pt idx="56">
                  <c:v>225</c:v>
                </c:pt>
                <c:pt idx="57">
                  <c:v>225</c:v>
                </c:pt>
                <c:pt idx="58">
                  <c:v>225</c:v>
                </c:pt>
                <c:pt idx="59">
                  <c:v>225</c:v>
                </c:pt>
                <c:pt idx="60">
                  <c:v>225</c:v>
                </c:pt>
                <c:pt idx="61">
                  <c:v>225</c:v>
                </c:pt>
                <c:pt idx="62">
                  <c:v>225</c:v>
                </c:pt>
                <c:pt idx="63">
                  <c:v>225</c:v>
                </c:pt>
                <c:pt idx="64">
                  <c:v>225</c:v>
                </c:pt>
                <c:pt idx="65">
                  <c:v>225</c:v>
                </c:pt>
                <c:pt idx="66">
                  <c:v>225</c:v>
                </c:pt>
                <c:pt idx="67">
                  <c:v>225</c:v>
                </c:pt>
                <c:pt idx="68">
                  <c:v>225</c:v>
                </c:pt>
                <c:pt idx="69">
                  <c:v>225</c:v>
                </c:pt>
                <c:pt idx="70">
                  <c:v>225</c:v>
                </c:pt>
                <c:pt idx="71">
                  <c:v>225</c:v>
                </c:pt>
                <c:pt idx="72">
                  <c:v>225</c:v>
                </c:pt>
                <c:pt idx="73">
                  <c:v>225</c:v>
                </c:pt>
                <c:pt idx="74">
                  <c:v>225</c:v>
                </c:pt>
                <c:pt idx="75">
                  <c:v>225</c:v>
                </c:pt>
                <c:pt idx="76">
                  <c:v>225</c:v>
                </c:pt>
                <c:pt idx="77">
                  <c:v>225</c:v>
                </c:pt>
                <c:pt idx="78">
                  <c:v>225</c:v>
                </c:pt>
                <c:pt idx="79">
                  <c:v>225</c:v>
                </c:pt>
                <c:pt idx="80">
                  <c:v>225</c:v>
                </c:pt>
                <c:pt idx="81">
                  <c:v>225</c:v>
                </c:pt>
                <c:pt idx="82">
                  <c:v>225</c:v>
                </c:pt>
                <c:pt idx="83">
                  <c:v>225</c:v>
                </c:pt>
                <c:pt idx="84">
                  <c:v>225</c:v>
                </c:pt>
                <c:pt idx="85">
                  <c:v>225</c:v>
                </c:pt>
                <c:pt idx="86">
                  <c:v>225</c:v>
                </c:pt>
                <c:pt idx="87">
                  <c:v>225</c:v>
                </c:pt>
                <c:pt idx="88">
                  <c:v>225</c:v>
                </c:pt>
                <c:pt idx="89">
                  <c:v>225</c:v>
                </c:pt>
                <c:pt idx="90">
                  <c:v>225</c:v>
                </c:pt>
                <c:pt idx="91">
                  <c:v>225</c:v>
                </c:pt>
                <c:pt idx="92">
                  <c:v>225</c:v>
                </c:pt>
                <c:pt idx="93">
                  <c:v>225</c:v>
                </c:pt>
                <c:pt idx="94">
                  <c:v>225</c:v>
                </c:pt>
                <c:pt idx="95">
                  <c:v>225</c:v>
                </c:pt>
                <c:pt idx="96">
                  <c:v>225</c:v>
                </c:pt>
                <c:pt idx="97">
                  <c:v>225</c:v>
                </c:pt>
                <c:pt idx="98">
                  <c:v>225</c:v>
                </c:pt>
                <c:pt idx="99">
                  <c:v>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9A-4CAD-9559-F36926CDC5CE}"/>
            </c:ext>
          </c:extLst>
        </c:ser>
        <c:ser>
          <c:idx val="1"/>
          <c:order val="1"/>
          <c:tx>
            <c:strRef>
              <c:f>seria_10_06!$AD$5</c:f>
              <c:strCache>
                <c:ptCount val="1"/>
                <c:pt idx="0">
                  <c:v>R1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seria_10_06!$AD$6:$AD$105</c:f>
              <c:numCache>
                <c:formatCode>General</c:formatCode>
                <c:ptCount val="100"/>
                <c:pt idx="0">
                  <c:v>133</c:v>
                </c:pt>
                <c:pt idx="1">
                  <c:v>134</c:v>
                </c:pt>
                <c:pt idx="2">
                  <c:v>146</c:v>
                </c:pt>
                <c:pt idx="3">
                  <c:v>297</c:v>
                </c:pt>
                <c:pt idx="4">
                  <c:v>291</c:v>
                </c:pt>
                <c:pt idx="5">
                  <c:v>290</c:v>
                </c:pt>
                <c:pt idx="6">
                  <c:v>103</c:v>
                </c:pt>
                <c:pt idx="7">
                  <c:v>207</c:v>
                </c:pt>
                <c:pt idx="8">
                  <c:v>213</c:v>
                </c:pt>
                <c:pt idx="9">
                  <c:v>223</c:v>
                </c:pt>
                <c:pt idx="10">
                  <c:v>223</c:v>
                </c:pt>
                <c:pt idx="11">
                  <c:v>11</c:v>
                </c:pt>
                <c:pt idx="12">
                  <c:v>223</c:v>
                </c:pt>
                <c:pt idx="13">
                  <c:v>225</c:v>
                </c:pt>
                <c:pt idx="14">
                  <c:v>223</c:v>
                </c:pt>
                <c:pt idx="15">
                  <c:v>223</c:v>
                </c:pt>
                <c:pt idx="16">
                  <c:v>227</c:v>
                </c:pt>
                <c:pt idx="17">
                  <c:v>227</c:v>
                </c:pt>
                <c:pt idx="18">
                  <c:v>227</c:v>
                </c:pt>
                <c:pt idx="19">
                  <c:v>223</c:v>
                </c:pt>
                <c:pt idx="20">
                  <c:v>227</c:v>
                </c:pt>
                <c:pt idx="21">
                  <c:v>223</c:v>
                </c:pt>
                <c:pt idx="22">
                  <c:v>223</c:v>
                </c:pt>
                <c:pt idx="23">
                  <c:v>222</c:v>
                </c:pt>
                <c:pt idx="24">
                  <c:v>227</c:v>
                </c:pt>
                <c:pt idx="25">
                  <c:v>227</c:v>
                </c:pt>
                <c:pt idx="26">
                  <c:v>234</c:v>
                </c:pt>
                <c:pt idx="27">
                  <c:v>223</c:v>
                </c:pt>
                <c:pt idx="28">
                  <c:v>223</c:v>
                </c:pt>
                <c:pt idx="29">
                  <c:v>223</c:v>
                </c:pt>
                <c:pt idx="30">
                  <c:v>234</c:v>
                </c:pt>
                <c:pt idx="31">
                  <c:v>223</c:v>
                </c:pt>
                <c:pt idx="32">
                  <c:v>223</c:v>
                </c:pt>
                <c:pt idx="33">
                  <c:v>223</c:v>
                </c:pt>
                <c:pt idx="34">
                  <c:v>225</c:v>
                </c:pt>
                <c:pt idx="35">
                  <c:v>223</c:v>
                </c:pt>
                <c:pt idx="36">
                  <c:v>223</c:v>
                </c:pt>
                <c:pt idx="37">
                  <c:v>223</c:v>
                </c:pt>
                <c:pt idx="38">
                  <c:v>225</c:v>
                </c:pt>
                <c:pt idx="39">
                  <c:v>223</c:v>
                </c:pt>
                <c:pt idx="40">
                  <c:v>222</c:v>
                </c:pt>
                <c:pt idx="41">
                  <c:v>227</c:v>
                </c:pt>
                <c:pt idx="42">
                  <c:v>223</c:v>
                </c:pt>
                <c:pt idx="43">
                  <c:v>223</c:v>
                </c:pt>
                <c:pt idx="44">
                  <c:v>225</c:v>
                </c:pt>
                <c:pt idx="45">
                  <c:v>227</c:v>
                </c:pt>
                <c:pt idx="46">
                  <c:v>223</c:v>
                </c:pt>
                <c:pt idx="47">
                  <c:v>223</c:v>
                </c:pt>
                <c:pt idx="48">
                  <c:v>225</c:v>
                </c:pt>
                <c:pt idx="49">
                  <c:v>221</c:v>
                </c:pt>
                <c:pt idx="50">
                  <c:v>220</c:v>
                </c:pt>
                <c:pt idx="51">
                  <c:v>218</c:v>
                </c:pt>
                <c:pt idx="52">
                  <c:v>215</c:v>
                </c:pt>
                <c:pt idx="53">
                  <c:v>212</c:v>
                </c:pt>
                <c:pt idx="54">
                  <c:v>223</c:v>
                </c:pt>
                <c:pt idx="55">
                  <c:v>223</c:v>
                </c:pt>
                <c:pt idx="56">
                  <c:v>212</c:v>
                </c:pt>
                <c:pt idx="57">
                  <c:v>223</c:v>
                </c:pt>
                <c:pt idx="58">
                  <c:v>327</c:v>
                </c:pt>
                <c:pt idx="59">
                  <c:v>234</c:v>
                </c:pt>
                <c:pt idx="60">
                  <c:v>207</c:v>
                </c:pt>
                <c:pt idx="61">
                  <c:v>223</c:v>
                </c:pt>
                <c:pt idx="62">
                  <c:v>207</c:v>
                </c:pt>
                <c:pt idx="63">
                  <c:v>207</c:v>
                </c:pt>
                <c:pt idx="64">
                  <c:v>225</c:v>
                </c:pt>
                <c:pt idx="65">
                  <c:v>207</c:v>
                </c:pt>
                <c:pt idx="66">
                  <c:v>213</c:v>
                </c:pt>
                <c:pt idx="67">
                  <c:v>207</c:v>
                </c:pt>
                <c:pt idx="68">
                  <c:v>207</c:v>
                </c:pt>
                <c:pt idx="69">
                  <c:v>223</c:v>
                </c:pt>
                <c:pt idx="70">
                  <c:v>311</c:v>
                </c:pt>
                <c:pt idx="71">
                  <c:v>223</c:v>
                </c:pt>
                <c:pt idx="72">
                  <c:v>223</c:v>
                </c:pt>
                <c:pt idx="73">
                  <c:v>223</c:v>
                </c:pt>
                <c:pt idx="74">
                  <c:v>223</c:v>
                </c:pt>
                <c:pt idx="75">
                  <c:v>223</c:v>
                </c:pt>
                <c:pt idx="76">
                  <c:v>223</c:v>
                </c:pt>
                <c:pt idx="77">
                  <c:v>225</c:v>
                </c:pt>
                <c:pt idx="78">
                  <c:v>223</c:v>
                </c:pt>
                <c:pt idx="79">
                  <c:v>223</c:v>
                </c:pt>
                <c:pt idx="80">
                  <c:v>223</c:v>
                </c:pt>
                <c:pt idx="81">
                  <c:v>223</c:v>
                </c:pt>
                <c:pt idx="82">
                  <c:v>223</c:v>
                </c:pt>
                <c:pt idx="83">
                  <c:v>223</c:v>
                </c:pt>
                <c:pt idx="84">
                  <c:v>225</c:v>
                </c:pt>
                <c:pt idx="85">
                  <c:v>223</c:v>
                </c:pt>
                <c:pt idx="86">
                  <c:v>223</c:v>
                </c:pt>
                <c:pt idx="87">
                  <c:v>223</c:v>
                </c:pt>
                <c:pt idx="88">
                  <c:v>18</c:v>
                </c:pt>
                <c:pt idx="89">
                  <c:v>225</c:v>
                </c:pt>
                <c:pt idx="90">
                  <c:v>203</c:v>
                </c:pt>
                <c:pt idx="91">
                  <c:v>223</c:v>
                </c:pt>
                <c:pt idx="92">
                  <c:v>223</c:v>
                </c:pt>
                <c:pt idx="93">
                  <c:v>223</c:v>
                </c:pt>
                <c:pt idx="94">
                  <c:v>225</c:v>
                </c:pt>
                <c:pt idx="95">
                  <c:v>225</c:v>
                </c:pt>
                <c:pt idx="96">
                  <c:v>223</c:v>
                </c:pt>
                <c:pt idx="97">
                  <c:v>207</c:v>
                </c:pt>
                <c:pt idx="98">
                  <c:v>225</c:v>
                </c:pt>
                <c:pt idx="99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A9A-4CAD-9559-F36926CDC5CE}"/>
            </c:ext>
          </c:extLst>
        </c:ser>
        <c:ser>
          <c:idx val="2"/>
          <c:order val="2"/>
          <c:tx>
            <c:strRef>
              <c:f>seria_10_06!$AE$5</c:f>
              <c:strCache>
                <c:ptCount val="1"/>
                <c:pt idx="0">
                  <c:v>R2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seria_10_06!$AE$6:$AE$105</c:f>
              <c:numCache>
                <c:formatCode>General</c:formatCode>
                <c:ptCount val="100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21</c:v>
                </c:pt>
                <c:pt idx="4">
                  <c:v>24</c:v>
                </c:pt>
                <c:pt idx="5">
                  <c:v>13</c:v>
                </c:pt>
                <c:pt idx="6">
                  <c:v>122</c:v>
                </c:pt>
                <c:pt idx="7">
                  <c:v>134</c:v>
                </c:pt>
                <c:pt idx="8">
                  <c:v>291</c:v>
                </c:pt>
                <c:pt idx="9">
                  <c:v>122</c:v>
                </c:pt>
                <c:pt idx="10">
                  <c:v>254</c:v>
                </c:pt>
                <c:pt idx="11">
                  <c:v>13</c:v>
                </c:pt>
                <c:pt idx="12">
                  <c:v>286</c:v>
                </c:pt>
                <c:pt idx="13">
                  <c:v>291</c:v>
                </c:pt>
                <c:pt idx="14">
                  <c:v>283</c:v>
                </c:pt>
                <c:pt idx="15">
                  <c:v>286</c:v>
                </c:pt>
                <c:pt idx="16">
                  <c:v>327</c:v>
                </c:pt>
                <c:pt idx="17">
                  <c:v>286</c:v>
                </c:pt>
                <c:pt idx="18">
                  <c:v>291</c:v>
                </c:pt>
                <c:pt idx="19">
                  <c:v>286</c:v>
                </c:pt>
                <c:pt idx="20">
                  <c:v>294</c:v>
                </c:pt>
                <c:pt idx="21">
                  <c:v>286</c:v>
                </c:pt>
                <c:pt idx="22">
                  <c:v>286</c:v>
                </c:pt>
                <c:pt idx="23">
                  <c:v>291</c:v>
                </c:pt>
                <c:pt idx="24">
                  <c:v>291</c:v>
                </c:pt>
                <c:pt idx="25">
                  <c:v>291</c:v>
                </c:pt>
                <c:pt idx="26">
                  <c:v>291</c:v>
                </c:pt>
                <c:pt idx="27">
                  <c:v>291</c:v>
                </c:pt>
                <c:pt idx="28">
                  <c:v>291</c:v>
                </c:pt>
                <c:pt idx="29">
                  <c:v>291</c:v>
                </c:pt>
                <c:pt idx="30">
                  <c:v>291</c:v>
                </c:pt>
                <c:pt idx="31">
                  <c:v>291</c:v>
                </c:pt>
                <c:pt idx="32">
                  <c:v>291</c:v>
                </c:pt>
                <c:pt idx="33">
                  <c:v>296</c:v>
                </c:pt>
                <c:pt idx="34">
                  <c:v>291</c:v>
                </c:pt>
                <c:pt idx="35">
                  <c:v>286</c:v>
                </c:pt>
                <c:pt idx="36">
                  <c:v>283</c:v>
                </c:pt>
                <c:pt idx="37">
                  <c:v>291</c:v>
                </c:pt>
                <c:pt idx="38">
                  <c:v>286</c:v>
                </c:pt>
                <c:pt idx="39">
                  <c:v>286</c:v>
                </c:pt>
                <c:pt idx="40">
                  <c:v>286</c:v>
                </c:pt>
                <c:pt idx="41">
                  <c:v>286</c:v>
                </c:pt>
                <c:pt idx="42">
                  <c:v>286</c:v>
                </c:pt>
                <c:pt idx="43">
                  <c:v>320</c:v>
                </c:pt>
                <c:pt idx="44">
                  <c:v>286</c:v>
                </c:pt>
                <c:pt idx="45">
                  <c:v>286</c:v>
                </c:pt>
                <c:pt idx="46">
                  <c:v>291</c:v>
                </c:pt>
                <c:pt idx="47">
                  <c:v>119</c:v>
                </c:pt>
                <c:pt idx="48">
                  <c:v>283</c:v>
                </c:pt>
                <c:pt idx="49">
                  <c:v>122</c:v>
                </c:pt>
                <c:pt idx="50">
                  <c:v>119</c:v>
                </c:pt>
                <c:pt idx="51">
                  <c:v>286</c:v>
                </c:pt>
                <c:pt idx="52">
                  <c:v>286</c:v>
                </c:pt>
                <c:pt idx="53">
                  <c:v>286</c:v>
                </c:pt>
                <c:pt idx="54">
                  <c:v>286</c:v>
                </c:pt>
                <c:pt idx="55">
                  <c:v>286</c:v>
                </c:pt>
                <c:pt idx="56">
                  <c:v>286</c:v>
                </c:pt>
                <c:pt idx="57">
                  <c:v>291</c:v>
                </c:pt>
                <c:pt idx="58">
                  <c:v>286</c:v>
                </c:pt>
                <c:pt idx="59">
                  <c:v>127</c:v>
                </c:pt>
                <c:pt idx="60">
                  <c:v>283</c:v>
                </c:pt>
                <c:pt idx="61">
                  <c:v>286</c:v>
                </c:pt>
                <c:pt idx="62">
                  <c:v>291</c:v>
                </c:pt>
                <c:pt idx="63">
                  <c:v>291</c:v>
                </c:pt>
                <c:pt idx="64">
                  <c:v>291</c:v>
                </c:pt>
                <c:pt idx="65">
                  <c:v>291</c:v>
                </c:pt>
                <c:pt idx="66">
                  <c:v>291</c:v>
                </c:pt>
                <c:pt idx="67">
                  <c:v>286</c:v>
                </c:pt>
                <c:pt idx="68">
                  <c:v>291</c:v>
                </c:pt>
                <c:pt idx="69">
                  <c:v>286</c:v>
                </c:pt>
                <c:pt idx="70">
                  <c:v>283</c:v>
                </c:pt>
                <c:pt idx="71">
                  <c:v>286</c:v>
                </c:pt>
                <c:pt idx="72">
                  <c:v>286</c:v>
                </c:pt>
                <c:pt idx="73">
                  <c:v>286</c:v>
                </c:pt>
                <c:pt idx="74">
                  <c:v>286</c:v>
                </c:pt>
                <c:pt idx="75">
                  <c:v>291</c:v>
                </c:pt>
                <c:pt idx="76">
                  <c:v>283</c:v>
                </c:pt>
                <c:pt idx="77">
                  <c:v>286</c:v>
                </c:pt>
                <c:pt idx="78">
                  <c:v>286</c:v>
                </c:pt>
                <c:pt idx="79">
                  <c:v>286</c:v>
                </c:pt>
                <c:pt idx="80">
                  <c:v>286</c:v>
                </c:pt>
                <c:pt idx="81">
                  <c:v>288</c:v>
                </c:pt>
                <c:pt idx="82">
                  <c:v>288</c:v>
                </c:pt>
                <c:pt idx="83">
                  <c:v>127</c:v>
                </c:pt>
                <c:pt idx="84">
                  <c:v>131</c:v>
                </c:pt>
                <c:pt idx="85">
                  <c:v>134</c:v>
                </c:pt>
                <c:pt idx="86">
                  <c:v>283</c:v>
                </c:pt>
                <c:pt idx="87">
                  <c:v>122</c:v>
                </c:pt>
                <c:pt idx="88">
                  <c:v>283</c:v>
                </c:pt>
                <c:pt idx="89">
                  <c:v>288</c:v>
                </c:pt>
                <c:pt idx="90">
                  <c:v>291</c:v>
                </c:pt>
                <c:pt idx="91">
                  <c:v>299</c:v>
                </c:pt>
                <c:pt idx="92">
                  <c:v>291</c:v>
                </c:pt>
                <c:pt idx="93">
                  <c:v>114</c:v>
                </c:pt>
                <c:pt idx="94">
                  <c:v>296</c:v>
                </c:pt>
                <c:pt idx="95">
                  <c:v>296</c:v>
                </c:pt>
                <c:pt idx="96">
                  <c:v>294</c:v>
                </c:pt>
                <c:pt idx="97">
                  <c:v>294</c:v>
                </c:pt>
                <c:pt idx="98">
                  <c:v>294</c:v>
                </c:pt>
                <c:pt idx="99">
                  <c:v>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A9A-4CAD-9559-F36926CDC5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3138696"/>
        <c:axId val="398135304"/>
      </c:lineChart>
      <c:catAx>
        <c:axId val="3531386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98135304"/>
        <c:crosses val="autoZero"/>
        <c:auto val="1"/>
        <c:lblAlgn val="ctr"/>
        <c:lblOffset val="100"/>
        <c:noMultiLvlLbl val="0"/>
      </c:catAx>
      <c:valAx>
        <c:axId val="398135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53138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Pomiar 4 - dane filtrowane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seria_10_06!$AH$5</c:f>
              <c:strCache>
                <c:ptCount val="1"/>
                <c:pt idx="0">
                  <c:v>Oczekiwane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seria_10_06!$AH$6:$AH$103</c:f>
              <c:numCache>
                <c:formatCode>General</c:formatCode>
                <c:ptCount val="98"/>
                <c:pt idx="0">
                  <c:v>225</c:v>
                </c:pt>
                <c:pt idx="1">
                  <c:v>225</c:v>
                </c:pt>
                <c:pt idx="2">
                  <c:v>225</c:v>
                </c:pt>
                <c:pt idx="3">
                  <c:v>225</c:v>
                </c:pt>
                <c:pt idx="4">
                  <c:v>225</c:v>
                </c:pt>
                <c:pt idx="5">
                  <c:v>225</c:v>
                </c:pt>
                <c:pt idx="6">
                  <c:v>225</c:v>
                </c:pt>
                <c:pt idx="7">
                  <c:v>225</c:v>
                </c:pt>
                <c:pt idx="8">
                  <c:v>225</c:v>
                </c:pt>
                <c:pt idx="9">
                  <c:v>225</c:v>
                </c:pt>
                <c:pt idx="10">
                  <c:v>225</c:v>
                </c:pt>
                <c:pt idx="11">
                  <c:v>225</c:v>
                </c:pt>
                <c:pt idx="12">
                  <c:v>225</c:v>
                </c:pt>
                <c:pt idx="13">
                  <c:v>225</c:v>
                </c:pt>
                <c:pt idx="14">
                  <c:v>225</c:v>
                </c:pt>
                <c:pt idx="15">
                  <c:v>225</c:v>
                </c:pt>
                <c:pt idx="16">
                  <c:v>225</c:v>
                </c:pt>
                <c:pt idx="17">
                  <c:v>225</c:v>
                </c:pt>
                <c:pt idx="18">
                  <c:v>225</c:v>
                </c:pt>
                <c:pt idx="19">
                  <c:v>225</c:v>
                </c:pt>
                <c:pt idx="20">
                  <c:v>225</c:v>
                </c:pt>
                <c:pt idx="21">
                  <c:v>225</c:v>
                </c:pt>
                <c:pt idx="22">
                  <c:v>225</c:v>
                </c:pt>
                <c:pt idx="23">
                  <c:v>225</c:v>
                </c:pt>
                <c:pt idx="24">
                  <c:v>225</c:v>
                </c:pt>
                <c:pt idx="25">
                  <c:v>225</c:v>
                </c:pt>
                <c:pt idx="26">
                  <c:v>225</c:v>
                </c:pt>
                <c:pt idx="27">
                  <c:v>225</c:v>
                </c:pt>
                <c:pt idx="28">
                  <c:v>225</c:v>
                </c:pt>
                <c:pt idx="29">
                  <c:v>225</c:v>
                </c:pt>
                <c:pt idx="30">
                  <c:v>225</c:v>
                </c:pt>
                <c:pt idx="31">
                  <c:v>225</c:v>
                </c:pt>
                <c:pt idx="32">
                  <c:v>225</c:v>
                </c:pt>
                <c:pt idx="33">
                  <c:v>225</c:v>
                </c:pt>
                <c:pt idx="34">
                  <c:v>225</c:v>
                </c:pt>
                <c:pt idx="35">
                  <c:v>225</c:v>
                </c:pt>
                <c:pt idx="36">
                  <c:v>225</c:v>
                </c:pt>
                <c:pt idx="37">
                  <c:v>225</c:v>
                </c:pt>
                <c:pt idx="38">
                  <c:v>225</c:v>
                </c:pt>
                <c:pt idx="39">
                  <c:v>225</c:v>
                </c:pt>
                <c:pt idx="40">
                  <c:v>225</c:v>
                </c:pt>
                <c:pt idx="41">
                  <c:v>225</c:v>
                </c:pt>
                <c:pt idx="42">
                  <c:v>225</c:v>
                </c:pt>
                <c:pt idx="43">
                  <c:v>225</c:v>
                </c:pt>
                <c:pt idx="44">
                  <c:v>225</c:v>
                </c:pt>
                <c:pt idx="45">
                  <c:v>225</c:v>
                </c:pt>
                <c:pt idx="46">
                  <c:v>225</c:v>
                </c:pt>
                <c:pt idx="47">
                  <c:v>225</c:v>
                </c:pt>
                <c:pt idx="48">
                  <c:v>225</c:v>
                </c:pt>
                <c:pt idx="49">
                  <c:v>225</c:v>
                </c:pt>
                <c:pt idx="50">
                  <c:v>225</c:v>
                </c:pt>
                <c:pt idx="51">
                  <c:v>225</c:v>
                </c:pt>
                <c:pt idx="52">
                  <c:v>225</c:v>
                </c:pt>
                <c:pt idx="53">
                  <c:v>225</c:v>
                </c:pt>
                <c:pt idx="54">
                  <c:v>225</c:v>
                </c:pt>
                <c:pt idx="55">
                  <c:v>225</c:v>
                </c:pt>
                <c:pt idx="56">
                  <c:v>225</c:v>
                </c:pt>
                <c:pt idx="57">
                  <c:v>225</c:v>
                </c:pt>
                <c:pt idx="58">
                  <c:v>225</c:v>
                </c:pt>
                <c:pt idx="59">
                  <c:v>225</c:v>
                </c:pt>
                <c:pt idx="60">
                  <c:v>225</c:v>
                </c:pt>
                <c:pt idx="61">
                  <c:v>225</c:v>
                </c:pt>
                <c:pt idx="62">
                  <c:v>225</c:v>
                </c:pt>
                <c:pt idx="63">
                  <c:v>225</c:v>
                </c:pt>
                <c:pt idx="64">
                  <c:v>225</c:v>
                </c:pt>
                <c:pt idx="65">
                  <c:v>225</c:v>
                </c:pt>
                <c:pt idx="66">
                  <c:v>225</c:v>
                </c:pt>
                <c:pt idx="67">
                  <c:v>225</c:v>
                </c:pt>
                <c:pt idx="68">
                  <c:v>225</c:v>
                </c:pt>
                <c:pt idx="69">
                  <c:v>225</c:v>
                </c:pt>
                <c:pt idx="70">
                  <c:v>225</c:v>
                </c:pt>
                <c:pt idx="71">
                  <c:v>225</c:v>
                </c:pt>
                <c:pt idx="72">
                  <c:v>225</c:v>
                </c:pt>
                <c:pt idx="73">
                  <c:v>225</c:v>
                </c:pt>
                <c:pt idx="74">
                  <c:v>225</c:v>
                </c:pt>
                <c:pt idx="75">
                  <c:v>225</c:v>
                </c:pt>
                <c:pt idx="76">
                  <c:v>225</c:v>
                </c:pt>
                <c:pt idx="77">
                  <c:v>225</c:v>
                </c:pt>
                <c:pt idx="78">
                  <c:v>225</c:v>
                </c:pt>
                <c:pt idx="79">
                  <c:v>225</c:v>
                </c:pt>
                <c:pt idx="80">
                  <c:v>225</c:v>
                </c:pt>
                <c:pt idx="81">
                  <c:v>225</c:v>
                </c:pt>
                <c:pt idx="82">
                  <c:v>225</c:v>
                </c:pt>
                <c:pt idx="83">
                  <c:v>225</c:v>
                </c:pt>
                <c:pt idx="84">
                  <c:v>225</c:v>
                </c:pt>
                <c:pt idx="85">
                  <c:v>225</c:v>
                </c:pt>
                <c:pt idx="86">
                  <c:v>225</c:v>
                </c:pt>
                <c:pt idx="87">
                  <c:v>225</c:v>
                </c:pt>
                <c:pt idx="88">
                  <c:v>225</c:v>
                </c:pt>
                <c:pt idx="89">
                  <c:v>225</c:v>
                </c:pt>
                <c:pt idx="90">
                  <c:v>225</c:v>
                </c:pt>
                <c:pt idx="91">
                  <c:v>225</c:v>
                </c:pt>
                <c:pt idx="92">
                  <c:v>225</c:v>
                </c:pt>
                <c:pt idx="93">
                  <c:v>225</c:v>
                </c:pt>
                <c:pt idx="94">
                  <c:v>225</c:v>
                </c:pt>
                <c:pt idx="95">
                  <c:v>225</c:v>
                </c:pt>
                <c:pt idx="96">
                  <c:v>225</c:v>
                </c:pt>
                <c:pt idx="97">
                  <c:v>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9F-434A-A930-518F420C72EE}"/>
            </c:ext>
          </c:extLst>
        </c:ser>
        <c:ser>
          <c:idx val="1"/>
          <c:order val="1"/>
          <c:tx>
            <c:strRef>
              <c:f>seria_10_06!$AI$5</c:f>
              <c:strCache>
                <c:ptCount val="1"/>
                <c:pt idx="0">
                  <c:v>R1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seria_10_06!$AI$6:$AI$103</c:f>
              <c:numCache>
                <c:formatCode>General</c:formatCode>
                <c:ptCount val="98"/>
                <c:pt idx="0">
                  <c:v>137</c:v>
                </c:pt>
                <c:pt idx="1">
                  <c:v>190</c:v>
                </c:pt>
                <c:pt idx="2">
                  <c:v>242</c:v>
                </c:pt>
                <c:pt idx="3">
                  <c:v>290</c:v>
                </c:pt>
                <c:pt idx="4">
                  <c:v>262</c:v>
                </c:pt>
                <c:pt idx="5">
                  <c:v>234</c:v>
                </c:pt>
                <c:pt idx="6">
                  <c:v>209</c:v>
                </c:pt>
                <c:pt idx="7">
                  <c:v>214</c:v>
                </c:pt>
                <c:pt idx="8">
                  <c:v>219</c:v>
                </c:pt>
                <c:pt idx="9">
                  <c:v>223</c:v>
                </c:pt>
                <c:pt idx="10">
                  <c:v>223</c:v>
                </c:pt>
                <c:pt idx="11">
                  <c:v>223</c:v>
                </c:pt>
                <c:pt idx="12">
                  <c:v>223</c:v>
                </c:pt>
                <c:pt idx="13">
                  <c:v>223</c:v>
                </c:pt>
                <c:pt idx="14">
                  <c:v>224</c:v>
                </c:pt>
                <c:pt idx="15">
                  <c:v>225</c:v>
                </c:pt>
                <c:pt idx="16">
                  <c:v>226</c:v>
                </c:pt>
                <c:pt idx="17">
                  <c:v>226</c:v>
                </c:pt>
                <c:pt idx="18">
                  <c:v>225</c:v>
                </c:pt>
                <c:pt idx="19">
                  <c:v>224</c:v>
                </c:pt>
                <c:pt idx="20">
                  <c:v>223</c:v>
                </c:pt>
                <c:pt idx="21">
                  <c:v>223</c:v>
                </c:pt>
                <c:pt idx="22">
                  <c:v>224</c:v>
                </c:pt>
                <c:pt idx="23">
                  <c:v>225</c:v>
                </c:pt>
                <c:pt idx="24">
                  <c:v>226</c:v>
                </c:pt>
                <c:pt idx="25">
                  <c:v>225</c:v>
                </c:pt>
                <c:pt idx="26">
                  <c:v>224</c:v>
                </c:pt>
                <c:pt idx="27">
                  <c:v>223</c:v>
                </c:pt>
                <c:pt idx="28">
                  <c:v>223</c:v>
                </c:pt>
                <c:pt idx="29">
                  <c:v>223</c:v>
                </c:pt>
                <c:pt idx="30">
                  <c:v>223</c:v>
                </c:pt>
                <c:pt idx="31">
                  <c:v>223</c:v>
                </c:pt>
                <c:pt idx="32">
                  <c:v>223</c:v>
                </c:pt>
                <c:pt idx="33">
                  <c:v>223</c:v>
                </c:pt>
                <c:pt idx="34">
                  <c:v>223</c:v>
                </c:pt>
                <c:pt idx="35">
                  <c:v>223</c:v>
                </c:pt>
                <c:pt idx="36">
                  <c:v>223</c:v>
                </c:pt>
                <c:pt idx="37">
                  <c:v>223</c:v>
                </c:pt>
                <c:pt idx="38">
                  <c:v>223</c:v>
                </c:pt>
                <c:pt idx="39">
                  <c:v>223</c:v>
                </c:pt>
                <c:pt idx="40">
                  <c:v>223</c:v>
                </c:pt>
                <c:pt idx="41">
                  <c:v>223</c:v>
                </c:pt>
                <c:pt idx="42">
                  <c:v>223</c:v>
                </c:pt>
                <c:pt idx="43">
                  <c:v>224</c:v>
                </c:pt>
                <c:pt idx="44">
                  <c:v>224</c:v>
                </c:pt>
                <c:pt idx="45">
                  <c:v>223</c:v>
                </c:pt>
                <c:pt idx="46">
                  <c:v>223</c:v>
                </c:pt>
                <c:pt idx="47">
                  <c:v>222</c:v>
                </c:pt>
                <c:pt idx="48">
                  <c:v>221</c:v>
                </c:pt>
                <c:pt idx="49">
                  <c:v>219</c:v>
                </c:pt>
                <c:pt idx="50">
                  <c:v>217</c:v>
                </c:pt>
                <c:pt idx="51">
                  <c:v>215</c:v>
                </c:pt>
                <c:pt idx="52">
                  <c:v>217</c:v>
                </c:pt>
                <c:pt idx="53">
                  <c:v>220</c:v>
                </c:pt>
                <c:pt idx="54">
                  <c:v>223</c:v>
                </c:pt>
                <c:pt idx="55">
                  <c:v>223</c:v>
                </c:pt>
                <c:pt idx="56">
                  <c:v>226</c:v>
                </c:pt>
                <c:pt idx="57">
                  <c:v>230</c:v>
                </c:pt>
                <c:pt idx="58">
                  <c:v>230</c:v>
                </c:pt>
                <c:pt idx="59">
                  <c:v>221</c:v>
                </c:pt>
                <c:pt idx="60">
                  <c:v>212</c:v>
                </c:pt>
                <c:pt idx="61">
                  <c:v>207</c:v>
                </c:pt>
                <c:pt idx="62">
                  <c:v>207</c:v>
                </c:pt>
                <c:pt idx="63">
                  <c:v>209</c:v>
                </c:pt>
                <c:pt idx="64">
                  <c:v>209</c:v>
                </c:pt>
                <c:pt idx="65">
                  <c:v>209</c:v>
                </c:pt>
                <c:pt idx="66">
                  <c:v>207</c:v>
                </c:pt>
                <c:pt idx="67">
                  <c:v>212</c:v>
                </c:pt>
                <c:pt idx="68">
                  <c:v>217</c:v>
                </c:pt>
                <c:pt idx="69">
                  <c:v>223</c:v>
                </c:pt>
                <c:pt idx="70">
                  <c:v>223</c:v>
                </c:pt>
                <c:pt idx="71">
                  <c:v>223</c:v>
                </c:pt>
                <c:pt idx="72">
                  <c:v>223</c:v>
                </c:pt>
                <c:pt idx="73">
                  <c:v>223</c:v>
                </c:pt>
                <c:pt idx="74">
                  <c:v>223</c:v>
                </c:pt>
                <c:pt idx="75">
                  <c:v>223</c:v>
                </c:pt>
                <c:pt idx="76">
                  <c:v>223</c:v>
                </c:pt>
                <c:pt idx="77">
                  <c:v>223</c:v>
                </c:pt>
                <c:pt idx="78">
                  <c:v>223</c:v>
                </c:pt>
                <c:pt idx="79">
                  <c:v>223</c:v>
                </c:pt>
                <c:pt idx="80">
                  <c:v>223</c:v>
                </c:pt>
                <c:pt idx="81">
                  <c:v>223</c:v>
                </c:pt>
                <c:pt idx="82">
                  <c:v>223</c:v>
                </c:pt>
                <c:pt idx="83">
                  <c:v>223</c:v>
                </c:pt>
                <c:pt idx="84">
                  <c:v>223</c:v>
                </c:pt>
                <c:pt idx="85">
                  <c:v>223</c:v>
                </c:pt>
                <c:pt idx="86">
                  <c:v>223</c:v>
                </c:pt>
                <c:pt idx="87">
                  <c:v>216</c:v>
                </c:pt>
                <c:pt idx="88">
                  <c:v>216</c:v>
                </c:pt>
                <c:pt idx="89">
                  <c:v>216</c:v>
                </c:pt>
                <c:pt idx="90">
                  <c:v>223</c:v>
                </c:pt>
                <c:pt idx="91">
                  <c:v>223</c:v>
                </c:pt>
                <c:pt idx="92">
                  <c:v>223</c:v>
                </c:pt>
                <c:pt idx="93">
                  <c:v>224</c:v>
                </c:pt>
                <c:pt idx="94">
                  <c:v>224</c:v>
                </c:pt>
                <c:pt idx="95">
                  <c:v>223</c:v>
                </c:pt>
                <c:pt idx="96">
                  <c:v>217</c:v>
                </c:pt>
                <c:pt idx="97">
                  <c:v>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A9F-434A-A930-518F420C72EE}"/>
            </c:ext>
          </c:extLst>
        </c:ser>
        <c:ser>
          <c:idx val="2"/>
          <c:order val="2"/>
          <c:tx>
            <c:strRef>
              <c:f>seria_10_06!$AJ$5</c:f>
              <c:strCache>
                <c:ptCount val="1"/>
                <c:pt idx="0">
                  <c:v>R2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seria_10_06!$AJ$6:$AJ$103</c:f>
              <c:numCache>
                <c:formatCode>General</c:formatCode>
                <c:ptCount val="98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22</c:v>
                </c:pt>
                <c:pt idx="4">
                  <c:v>55</c:v>
                </c:pt>
                <c:pt idx="5">
                  <c:v>93</c:v>
                </c:pt>
                <c:pt idx="6">
                  <c:v>130</c:v>
                </c:pt>
                <c:pt idx="7">
                  <c:v>174</c:v>
                </c:pt>
                <c:pt idx="8">
                  <c:v>169</c:v>
                </c:pt>
                <c:pt idx="9">
                  <c:v>209</c:v>
                </c:pt>
                <c:pt idx="10">
                  <c:v>220</c:v>
                </c:pt>
                <c:pt idx="11">
                  <c:v>275</c:v>
                </c:pt>
                <c:pt idx="12">
                  <c:v>286</c:v>
                </c:pt>
                <c:pt idx="13">
                  <c:v>286</c:v>
                </c:pt>
                <c:pt idx="14">
                  <c:v>286</c:v>
                </c:pt>
                <c:pt idx="15">
                  <c:v>287</c:v>
                </c:pt>
                <c:pt idx="16">
                  <c:v>287</c:v>
                </c:pt>
                <c:pt idx="17">
                  <c:v>289</c:v>
                </c:pt>
                <c:pt idx="18">
                  <c:v>287</c:v>
                </c:pt>
                <c:pt idx="19">
                  <c:v>287</c:v>
                </c:pt>
                <c:pt idx="20">
                  <c:v>286</c:v>
                </c:pt>
                <c:pt idx="21">
                  <c:v>287</c:v>
                </c:pt>
                <c:pt idx="22">
                  <c:v>289</c:v>
                </c:pt>
                <c:pt idx="23">
                  <c:v>291</c:v>
                </c:pt>
                <c:pt idx="24">
                  <c:v>291</c:v>
                </c:pt>
                <c:pt idx="25">
                  <c:v>291</c:v>
                </c:pt>
                <c:pt idx="26">
                  <c:v>291</c:v>
                </c:pt>
                <c:pt idx="27">
                  <c:v>291</c:v>
                </c:pt>
                <c:pt idx="28">
                  <c:v>291</c:v>
                </c:pt>
                <c:pt idx="29">
                  <c:v>291</c:v>
                </c:pt>
                <c:pt idx="30">
                  <c:v>291</c:v>
                </c:pt>
                <c:pt idx="31">
                  <c:v>291</c:v>
                </c:pt>
                <c:pt idx="32">
                  <c:v>291</c:v>
                </c:pt>
                <c:pt idx="33">
                  <c:v>289</c:v>
                </c:pt>
                <c:pt idx="34">
                  <c:v>287</c:v>
                </c:pt>
                <c:pt idx="35">
                  <c:v>286</c:v>
                </c:pt>
                <c:pt idx="36">
                  <c:v>286</c:v>
                </c:pt>
                <c:pt idx="37">
                  <c:v>286</c:v>
                </c:pt>
                <c:pt idx="38">
                  <c:v>286</c:v>
                </c:pt>
                <c:pt idx="39">
                  <c:v>286</c:v>
                </c:pt>
                <c:pt idx="40">
                  <c:v>286</c:v>
                </c:pt>
                <c:pt idx="41">
                  <c:v>286</c:v>
                </c:pt>
                <c:pt idx="42">
                  <c:v>286</c:v>
                </c:pt>
                <c:pt idx="43">
                  <c:v>286</c:v>
                </c:pt>
                <c:pt idx="44">
                  <c:v>286</c:v>
                </c:pt>
                <c:pt idx="45">
                  <c:v>285</c:v>
                </c:pt>
                <c:pt idx="46">
                  <c:v>230</c:v>
                </c:pt>
                <c:pt idx="47">
                  <c:v>175</c:v>
                </c:pt>
                <c:pt idx="48">
                  <c:v>122</c:v>
                </c:pt>
                <c:pt idx="49">
                  <c:v>176</c:v>
                </c:pt>
                <c:pt idx="50">
                  <c:v>231</c:v>
                </c:pt>
                <c:pt idx="51">
                  <c:v>286</c:v>
                </c:pt>
                <c:pt idx="52">
                  <c:v>286</c:v>
                </c:pt>
                <c:pt idx="53">
                  <c:v>286</c:v>
                </c:pt>
                <c:pt idx="54">
                  <c:v>286</c:v>
                </c:pt>
                <c:pt idx="55">
                  <c:v>286</c:v>
                </c:pt>
                <c:pt idx="56">
                  <c:v>286</c:v>
                </c:pt>
                <c:pt idx="57">
                  <c:v>285</c:v>
                </c:pt>
                <c:pt idx="58">
                  <c:v>284</c:v>
                </c:pt>
                <c:pt idx="59">
                  <c:v>284</c:v>
                </c:pt>
                <c:pt idx="60">
                  <c:v>286</c:v>
                </c:pt>
                <c:pt idx="61">
                  <c:v>289</c:v>
                </c:pt>
                <c:pt idx="62">
                  <c:v>291</c:v>
                </c:pt>
                <c:pt idx="63">
                  <c:v>291</c:v>
                </c:pt>
                <c:pt idx="64">
                  <c:v>291</c:v>
                </c:pt>
                <c:pt idx="65">
                  <c:v>291</c:v>
                </c:pt>
                <c:pt idx="66">
                  <c:v>289</c:v>
                </c:pt>
                <c:pt idx="67">
                  <c:v>287</c:v>
                </c:pt>
                <c:pt idx="68">
                  <c:v>286</c:v>
                </c:pt>
                <c:pt idx="69">
                  <c:v>286</c:v>
                </c:pt>
                <c:pt idx="70">
                  <c:v>286</c:v>
                </c:pt>
                <c:pt idx="71">
                  <c:v>286</c:v>
                </c:pt>
                <c:pt idx="72">
                  <c:v>286</c:v>
                </c:pt>
                <c:pt idx="73">
                  <c:v>286</c:v>
                </c:pt>
                <c:pt idx="74">
                  <c:v>286</c:v>
                </c:pt>
                <c:pt idx="75">
                  <c:v>286</c:v>
                </c:pt>
                <c:pt idx="76">
                  <c:v>286</c:v>
                </c:pt>
                <c:pt idx="77">
                  <c:v>286</c:v>
                </c:pt>
                <c:pt idx="78">
                  <c:v>286</c:v>
                </c:pt>
                <c:pt idx="79">
                  <c:v>286</c:v>
                </c:pt>
                <c:pt idx="80">
                  <c:v>287</c:v>
                </c:pt>
                <c:pt idx="81">
                  <c:v>235</c:v>
                </c:pt>
                <c:pt idx="82">
                  <c:v>183</c:v>
                </c:pt>
                <c:pt idx="83">
                  <c:v>132</c:v>
                </c:pt>
                <c:pt idx="84">
                  <c:v>133</c:v>
                </c:pt>
                <c:pt idx="85">
                  <c:v>183</c:v>
                </c:pt>
                <c:pt idx="86">
                  <c:v>233</c:v>
                </c:pt>
                <c:pt idx="87">
                  <c:v>284</c:v>
                </c:pt>
                <c:pt idx="88">
                  <c:v>287</c:v>
                </c:pt>
                <c:pt idx="89">
                  <c:v>290</c:v>
                </c:pt>
                <c:pt idx="90">
                  <c:v>291</c:v>
                </c:pt>
                <c:pt idx="91">
                  <c:v>291</c:v>
                </c:pt>
                <c:pt idx="92">
                  <c:v>292</c:v>
                </c:pt>
                <c:pt idx="93">
                  <c:v>294</c:v>
                </c:pt>
                <c:pt idx="94">
                  <c:v>295</c:v>
                </c:pt>
                <c:pt idx="95">
                  <c:v>294</c:v>
                </c:pt>
                <c:pt idx="96">
                  <c:v>294</c:v>
                </c:pt>
                <c:pt idx="97">
                  <c:v>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A9F-434A-A930-518F420C72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7113096"/>
        <c:axId val="417115144"/>
      </c:lineChart>
      <c:catAx>
        <c:axId val="4171130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17115144"/>
        <c:crosses val="autoZero"/>
        <c:auto val="1"/>
        <c:lblAlgn val="ctr"/>
        <c:lblOffset val="100"/>
        <c:noMultiLvlLbl val="0"/>
      </c:catAx>
      <c:valAx>
        <c:axId val="417115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17113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Pomiar 5 - dane surowe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seria_10_06!$AM$5</c:f>
              <c:strCache>
                <c:ptCount val="1"/>
                <c:pt idx="0">
                  <c:v>Oczekiwane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seria_10_06!$AM$6:$AM$105</c:f>
              <c:numCache>
                <c:formatCode>General</c:formatCode>
                <c:ptCount val="100"/>
                <c:pt idx="0">
                  <c:v>270</c:v>
                </c:pt>
                <c:pt idx="1">
                  <c:v>270</c:v>
                </c:pt>
                <c:pt idx="2">
                  <c:v>270</c:v>
                </c:pt>
                <c:pt idx="3">
                  <c:v>270</c:v>
                </c:pt>
                <c:pt idx="4">
                  <c:v>270</c:v>
                </c:pt>
                <c:pt idx="5">
                  <c:v>270</c:v>
                </c:pt>
                <c:pt idx="6">
                  <c:v>270</c:v>
                </c:pt>
                <c:pt idx="7">
                  <c:v>270</c:v>
                </c:pt>
                <c:pt idx="8">
                  <c:v>270</c:v>
                </c:pt>
                <c:pt idx="9">
                  <c:v>270</c:v>
                </c:pt>
                <c:pt idx="10">
                  <c:v>270</c:v>
                </c:pt>
                <c:pt idx="11">
                  <c:v>270</c:v>
                </c:pt>
                <c:pt idx="12">
                  <c:v>270</c:v>
                </c:pt>
                <c:pt idx="13">
                  <c:v>270</c:v>
                </c:pt>
                <c:pt idx="14">
                  <c:v>270</c:v>
                </c:pt>
                <c:pt idx="15">
                  <c:v>270</c:v>
                </c:pt>
                <c:pt idx="16">
                  <c:v>270</c:v>
                </c:pt>
                <c:pt idx="17">
                  <c:v>270</c:v>
                </c:pt>
                <c:pt idx="18">
                  <c:v>270</c:v>
                </c:pt>
                <c:pt idx="19">
                  <c:v>270</c:v>
                </c:pt>
                <c:pt idx="20">
                  <c:v>270</c:v>
                </c:pt>
                <c:pt idx="21">
                  <c:v>270</c:v>
                </c:pt>
                <c:pt idx="22">
                  <c:v>270</c:v>
                </c:pt>
                <c:pt idx="23">
                  <c:v>270</c:v>
                </c:pt>
                <c:pt idx="24">
                  <c:v>270</c:v>
                </c:pt>
                <c:pt idx="25">
                  <c:v>270</c:v>
                </c:pt>
                <c:pt idx="26">
                  <c:v>270</c:v>
                </c:pt>
                <c:pt idx="27">
                  <c:v>270</c:v>
                </c:pt>
                <c:pt idx="28">
                  <c:v>270</c:v>
                </c:pt>
                <c:pt idx="29">
                  <c:v>270</c:v>
                </c:pt>
                <c:pt idx="30">
                  <c:v>270</c:v>
                </c:pt>
                <c:pt idx="31">
                  <c:v>270</c:v>
                </c:pt>
                <c:pt idx="32">
                  <c:v>270</c:v>
                </c:pt>
                <c:pt idx="33">
                  <c:v>270</c:v>
                </c:pt>
                <c:pt idx="34">
                  <c:v>270</c:v>
                </c:pt>
                <c:pt idx="35">
                  <c:v>270</c:v>
                </c:pt>
                <c:pt idx="36">
                  <c:v>270</c:v>
                </c:pt>
                <c:pt idx="37">
                  <c:v>270</c:v>
                </c:pt>
                <c:pt idx="38">
                  <c:v>270</c:v>
                </c:pt>
                <c:pt idx="39">
                  <c:v>270</c:v>
                </c:pt>
                <c:pt idx="40">
                  <c:v>270</c:v>
                </c:pt>
                <c:pt idx="41">
                  <c:v>270</c:v>
                </c:pt>
                <c:pt idx="42">
                  <c:v>270</c:v>
                </c:pt>
                <c:pt idx="43">
                  <c:v>270</c:v>
                </c:pt>
                <c:pt idx="44">
                  <c:v>270</c:v>
                </c:pt>
                <c:pt idx="45">
                  <c:v>270</c:v>
                </c:pt>
                <c:pt idx="46">
                  <c:v>270</c:v>
                </c:pt>
                <c:pt idx="47">
                  <c:v>270</c:v>
                </c:pt>
                <c:pt idx="48">
                  <c:v>270</c:v>
                </c:pt>
                <c:pt idx="49">
                  <c:v>270</c:v>
                </c:pt>
                <c:pt idx="50">
                  <c:v>270</c:v>
                </c:pt>
                <c:pt idx="51">
                  <c:v>270</c:v>
                </c:pt>
                <c:pt idx="52">
                  <c:v>270</c:v>
                </c:pt>
                <c:pt idx="53">
                  <c:v>270</c:v>
                </c:pt>
                <c:pt idx="54">
                  <c:v>270</c:v>
                </c:pt>
                <c:pt idx="55">
                  <c:v>270</c:v>
                </c:pt>
                <c:pt idx="56">
                  <c:v>270</c:v>
                </c:pt>
                <c:pt idx="57">
                  <c:v>270</c:v>
                </c:pt>
                <c:pt idx="58">
                  <c:v>270</c:v>
                </c:pt>
                <c:pt idx="59">
                  <c:v>270</c:v>
                </c:pt>
                <c:pt idx="60">
                  <c:v>270</c:v>
                </c:pt>
                <c:pt idx="61">
                  <c:v>270</c:v>
                </c:pt>
                <c:pt idx="62">
                  <c:v>270</c:v>
                </c:pt>
                <c:pt idx="63">
                  <c:v>270</c:v>
                </c:pt>
                <c:pt idx="64">
                  <c:v>270</c:v>
                </c:pt>
                <c:pt idx="65">
                  <c:v>270</c:v>
                </c:pt>
                <c:pt idx="66">
                  <c:v>270</c:v>
                </c:pt>
                <c:pt idx="67">
                  <c:v>270</c:v>
                </c:pt>
                <c:pt idx="68">
                  <c:v>270</c:v>
                </c:pt>
                <c:pt idx="69">
                  <c:v>270</c:v>
                </c:pt>
                <c:pt idx="70">
                  <c:v>270</c:v>
                </c:pt>
                <c:pt idx="71">
                  <c:v>270</c:v>
                </c:pt>
                <c:pt idx="72">
                  <c:v>270</c:v>
                </c:pt>
                <c:pt idx="73">
                  <c:v>270</c:v>
                </c:pt>
                <c:pt idx="74">
                  <c:v>270</c:v>
                </c:pt>
                <c:pt idx="75">
                  <c:v>270</c:v>
                </c:pt>
                <c:pt idx="76">
                  <c:v>270</c:v>
                </c:pt>
                <c:pt idx="77">
                  <c:v>270</c:v>
                </c:pt>
                <c:pt idx="78">
                  <c:v>270</c:v>
                </c:pt>
                <c:pt idx="79">
                  <c:v>270</c:v>
                </c:pt>
                <c:pt idx="80">
                  <c:v>270</c:v>
                </c:pt>
                <c:pt idx="81">
                  <c:v>270</c:v>
                </c:pt>
                <c:pt idx="82">
                  <c:v>270</c:v>
                </c:pt>
                <c:pt idx="83">
                  <c:v>270</c:v>
                </c:pt>
                <c:pt idx="84">
                  <c:v>270</c:v>
                </c:pt>
                <c:pt idx="85">
                  <c:v>270</c:v>
                </c:pt>
                <c:pt idx="86">
                  <c:v>270</c:v>
                </c:pt>
                <c:pt idx="87">
                  <c:v>270</c:v>
                </c:pt>
                <c:pt idx="88">
                  <c:v>270</c:v>
                </c:pt>
                <c:pt idx="89">
                  <c:v>270</c:v>
                </c:pt>
                <c:pt idx="90">
                  <c:v>270</c:v>
                </c:pt>
                <c:pt idx="91">
                  <c:v>270</c:v>
                </c:pt>
                <c:pt idx="92">
                  <c:v>270</c:v>
                </c:pt>
                <c:pt idx="93">
                  <c:v>270</c:v>
                </c:pt>
                <c:pt idx="94">
                  <c:v>270</c:v>
                </c:pt>
                <c:pt idx="95">
                  <c:v>270</c:v>
                </c:pt>
                <c:pt idx="96">
                  <c:v>270</c:v>
                </c:pt>
                <c:pt idx="97">
                  <c:v>270</c:v>
                </c:pt>
                <c:pt idx="98">
                  <c:v>270</c:v>
                </c:pt>
                <c:pt idx="99">
                  <c:v>270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F6-413A-8F5D-715920A1B7F3}"/>
            </c:ext>
          </c:extLst>
        </c:ser>
        <c:ser>
          <c:idx val="1"/>
          <c:order val="1"/>
          <c:tx>
            <c:strRef>
              <c:f>seria_10_06!$AN$5</c:f>
              <c:strCache>
                <c:ptCount val="1"/>
                <c:pt idx="0">
                  <c:v>R1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seria_10_06!$AN$6:$AN$105</c:f>
              <c:numCache>
                <c:formatCode>General</c:formatCode>
                <c:ptCount val="100"/>
                <c:pt idx="0">
                  <c:v>223</c:v>
                </c:pt>
                <c:pt idx="1">
                  <c:v>207</c:v>
                </c:pt>
                <c:pt idx="2">
                  <c:v>223</c:v>
                </c:pt>
                <c:pt idx="3">
                  <c:v>223</c:v>
                </c:pt>
                <c:pt idx="4">
                  <c:v>207</c:v>
                </c:pt>
                <c:pt idx="5">
                  <c:v>223</c:v>
                </c:pt>
                <c:pt idx="6">
                  <c:v>223</c:v>
                </c:pt>
                <c:pt idx="7">
                  <c:v>273</c:v>
                </c:pt>
                <c:pt idx="8">
                  <c:v>268</c:v>
                </c:pt>
                <c:pt idx="9">
                  <c:v>268</c:v>
                </c:pt>
                <c:pt idx="10">
                  <c:v>269</c:v>
                </c:pt>
                <c:pt idx="11">
                  <c:v>278</c:v>
                </c:pt>
                <c:pt idx="12">
                  <c:v>270</c:v>
                </c:pt>
                <c:pt idx="13">
                  <c:v>268</c:v>
                </c:pt>
                <c:pt idx="14">
                  <c:v>268</c:v>
                </c:pt>
                <c:pt idx="15">
                  <c:v>267</c:v>
                </c:pt>
                <c:pt idx="16">
                  <c:v>270</c:v>
                </c:pt>
                <c:pt idx="17">
                  <c:v>267</c:v>
                </c:pt>
                <c:pt idx="18">
                  <c:v>267</c:v>
                </c:pt>
                <c:pt idx="19">
                  <c:v>267</c:v>
                </c:pt>
                <c:pt idx="20">
                  <c:v>269</c:v>
                </c:pt>
                <c:pt idx="21">
                  <c:v>269</c:v>
                </c:pt>
                <c:pt idx="22">
                  <c:v>269</c:v>
                </c:pt>
                <c:pt idx="23">
                  <c:v>269</c:v>
                </c:pt>
                <c:pt idx="24">
                  <c:v>238</c:v>
                </c:pt>
                <c:pt idx="25">
                  <c:v>267</c:v>
                </c:pt>
                <c:pt idx="26">
                  <c:v>267</c:v>
                </c:pt>
                <c:pt idx="27">
                  <c:v>269</c:v>
                </c:pt>
                <c:pt idx="28">
                  <c:v>266</c:v>
                </c:pt>
                <c:pt idx="29">
                  <c:v>266</c:v>
                </c:pt>
                <c:pt idx="30">
                  <c:v>269</c:v>
                </c:pt>
                <c:pt idx="31">
                  <c:v>269</c:v>
                </c:pt>
                <c:pt idx="32">
                  <c:v>269</c:v>
                </c:pt>
                <c:pt idx="33">
                  <c:v>269</c:v>
                </c:pt>
                <c:pt idx="34">
                  <c:v>269</c:v>
                </c:pt>
                <c:pt idx="35">
                  <c:v>265</c:v>
                </c:pt>
                <c:pt idx="36">
                  <c:v>268</c:v>
                </c:pt>
                <c:pt idx="37">
                  <c:v>267</c:v>
                </c:pt>
                <c:pt idx="38">
                  <c:v>265</c:v>
                </c:pt>
                <c:pt idx="39">
                  <c:v>266</c:v>
                </c:pt>
                <c:pt idx="40">
                  <c:v>263</c:v>
                </c:pt>
                <c:pt idx="41">
                  <c:v>265</c:v>
                </c:pt>
                <c:pt idx="42">
                  <c:v>273</c:v>
                </c:pt>
                <c:pt idx="43">
                  <c:v>266</c:v>
                </c:pt>
                <c:pt idx="44">
                  <c:v>266</c:v>
                </c:pt>
                <c:pt idx="45">
                  <c:v>269</c:v>
                </c:pt>
                <c:pt idx="46">
                  <c:v>267</c:v>
                </c:pt>
                <c:pt idx="47">
                  <c:v>268</c:v>
                </c:pt>
                <c:pt idx="48">
                  <c:v>273</c:v>
                </c:pt>
                <c:pt idx="49">
                  <c:v>270</c:v>
                </c:pt>
                <c:pt idx="50">
                  <c:v>268</c:v>
                </c:pt>
                <c:pt idx="51">
                  <c:v>274</c:v>
                </c:pt>
                <c:pt idx="52">
                  <c:v>270</c:v>
                </c:pt>
                <c:pt idx="53">
                  <c:v>268</c:v>
                </c:pt>
                <c:pt idx="54">
                  <c:v>263</c:v>
                </c:pt>
                <c:pt idx="55">
                  <c:v>272</c:v>
                </c:pt>
                <c:pt idx="56">
                  <c:v>258</c:v>
                </c:pt>
                <c:pt idx="57">
                  <c:v>271</c:v>
                </c:pt>
                <c:pt idx="58">
                  <c:v>268</c:v>
                </c:pt>
                <c:pt idx="59">
                  <c:v>267</c:v>
                </c:pt>
                <c:pt idx="60">
                  <c:v>274</c:v>
                </c:pt>
                <c:pt idx="61">
                  <c:v>265</c:v>
                </c:pt>
                <c:pt idx="62">
                  <c:v>259</c:v>
                </c:pt>
                <c:pt idx="63">
                  <c:v>268</c:v>
                </c:pt>
                <c:pt idx="64">
                  <c:v>271</c:v>
                </c:pt>
                <c:pt idx="65">
                  <c:v>265</c:v>
                </c:pt>
                <c:pt idx="66">
                  <c:v>265</c:v>
                </c:pt>
                <c:pt idx="67">
                  <c:v>270</c:v>
                </c:pt>
                <c:pt idx="68">
                  <c:v>268</c:v>
                </c:pt>
                <c:pt idx="69">
                  <c:v>263</c:v>
                </c:pt>
                <c:pt idx="70">
                  <c:v>268</c:v>
                </c:pt>
                <c:pt idx="71">
                  <c:v>265</c:v>
                </c:pt>
                <c:pt idx="72">
                  <c:v>268</c:v>
                </c:pt>
                <c:pt idx="73">
                  <c:v>266</c:v>
                </c:pt>
                <c:pt idx="74">
                  <c:v>268</c:v>
                </c:pt>
                <c:pt idx="75">
                  <c:v>269</c:v>
                </c:pt>
                <c:pt idx="76">
                  <c:v>271</c:v>
                </c:pt>
                <c:pt idx="77">
                  <c:v>272</c:v>
                </c:pt>
                <c:pt idx="78">
                  <c:v>265</c:v>
                </c:pt>
                <c:pt idx="79">
                  <c:v>262</c:v>
                </c:pt>
                <c:pt idx="80">
                  <c:v>269</c:v>
                </c:pt>
                <c:pt idx="81">
                  <c:v>260</c:v>
                </c:pt>
                <c:pt idx="82">
                  <c:v>263</c:v>
                </c:pt>
                <c:pt idx="83">
                  <c:v>265</c:v>
                </c:pt>
                <c:pt idx="84">
                  <c:v>265</c:v>
                </c:pt>
                <c:pt idx="85">
                  <c:v>268</c:v>
                </c:pt>
                <c:pt idx="86">
                  <c:v>270</c:v>
                </c:pt>
                <c:pt idx="87">
                  <c:v>270</c:v>
                </c:pt>
                <c:pt idx="88">
                  <c:v>268</c:v>
                </c:pt>
                <c:pt idx="89">
                  <c:v>265</c:v>
                </c:pt>
                <c:pt idx="90">
                  <c:v>265</c:v>
                </c:pt>
                <c:pt idx="91">
                  <c:v>265</c:v>
                </c:pt>
                <c:pt idx="92">
                  <c:v>265</c:v>
                </c:pt>
                <c:pt idx="93">
                  <c:v>263</c:v>
                </c:pt>
                <c:pt idx="94">
                  <c:v>263</c:v>
                </c:pt>
                <c:pt idx="95">
                  <c:v>265</c:v>
                </c:pt>
                <c:pt idx="96">
                  <c:v>265</c:v>
                </c:pt>
                <c:pt idx="97">
                  <c:v>265</c:v>
                </c:pt>
                <c:pt idx="98">
                  <c:v>272</c:v>
                </c:pt>
                <c:pt idx="99">
                  <c:v>268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DF6-413A-8F5D-715920A1B7F3}"/>
            </c:ext>
          </c:extLst>
        </c:ser>
        <c:ser>
          <c:idx val="2"/>
          <c:order val="2"/>
          <c:tx>
            <c:strRef>
              <c:f>seria_10_06!$AO$5</c:f>
              <c:strCache>
                <c:ptCount val="1"/>
                <c:pt idx="0">
                  <c:v>R2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seria_10_06!$AO$6:$AO$105</c:f>
              <c:numCache>
                <c:formatCode>General</c:formatCode>
                <c:ptCount val="100"/>
                <c:pt idx="0">
                  <c:v>291</c:v>
                </c:pt>
                <c:pt idx="1">
                  <c:v>291</c:v>
                </c:pt>
                <c:pt idx="2">
                  <c:v>291</c:v>
                </c:pt>
                <c:pt idx="3">
                  <c:v>286</c:v>
                </c:pt>
                <c:pt idx="4">
                  <c:v>283</c:v>
                </c:pt>
                <c:pt idx="5">
                  <c:v>286</c:v>
                </c:pt>
                <c:pt idx="6">
                  <c:v>286</c:v>
                </c:pt>
                <c:pt idx="7">
                  <c:v>104</c:v>
                </c:pt>
                <c:pt idx="8">
                  <c:v>91</c:v>
                </c:pt>
                <c:pt idx="9">
                  <c:v>103</c:v>
                </c:pt>
                <c:pt idx="10">
                  <c:v>103</c:v>
                </c:pt>
                <c:pt idx="11">
                  <c:v>85</c:v>
                </c:pt>
                <c:pt idx="12">
                  <c:v>103</c:v>
                </c:pt>
                <c:pt idx="13">
                  <c:v>106</c:v>
                </c:pt>
                <c:pt idx="14">
                  <c:v>103</c:v>
                </c:pt>
                <c:pt idx="15">
                  <c:v>103</c:v>
                </c:pt>
                <c:pt idx="16">
                  <c:v>103</c:v>
                </c:pt>
                <c:pt idx="17">
                  <c:v>106</c:v>
                </c:pt>
                <c:pt idx="18">
                  <c:v>103</c:v>
                </c:pt>
                <c:pt idx="19">
                  <c:v>103</c:v>
                </c:pt>
                <c:pt idx="20">
                  <c:v>103</c:v>
                </c:pt>
                <c:pt idx="21">
                  <c:v>98</c:v>
                </c:pt>
                <c:pt idx="22">
                  <c:v>94</c:v>
                </c:pt>
                <c:pt idx="23">
                  <c:v>103</c:v>
                </c:pt>
                <c:pt idx="24">
                  <c:v>103</c:v>
                </c:pt>
                <c:pt idx="25">
                  <c:v>103</c:v>
                </c:pt>
                <c:pt idx="26">
                  <c:v>103</c:v>
                </c:pt>
                <c:pt idx="27">
                  <c:v>103</c:v>
                </c:pt>
                <c:pt idx="28">
                  <c:v>103</c:v>
                </c:pt>
                <c:pt idx="29">
                  <c:v>101</c:v>
                </c:pt>
                <c:pt idx="30">
                  <c:v>103</c:v>
                </c:pt>
                <c:pt idx="31">
                  <c:v>103</c:v>
                </c:pt>
                <c:pt idx="32">
                  <c:v>103</c:v>
                </c:pt>
                <c:pt idx="33">
                  <c:v>103</c:v>
                </c:pt>
                <c:pt idx="34">
                  <c:v>106</c:v>
                </c:pt>
                <c:pt idx="35">
                  <c:v>106</c:v>
                </c:pt>
                <c:pt idx="36">
                  <c:v>106</c:v>
                </c:pt>
                <c:pt idx="37">
                  <c:v>106</c:v>
                </c:pt>
                <c:pt idx="38">
                  <c:v>106</c:v>
                </c:pt>
                <c:pt idx="39">
                  <c:v>103</c:v>
                </c:pt>
                <c:pt idx="40">
                  <c:v>103</c:v>
                </c:pt>
                <c:pt idx="41">
                  <c:v>103</c:v>
                </c:pt>
                <c:pt idx="42">
                  <c:v>103</c:v>
                </c:pt>
                <c:pt idx="43">
                  <c:v>94</c:v>
                </c:pt>
                <c:pt idx="44">
                  <c:v>103</c:v>
                </c:pt>
                <c:pt idx="45">
                  <c:v>103</c:v>
                </c:pt>
                <c:pt idx="46">
                  <c:v>98</c:v>
                </c:pt>
                <c:pt idx="47">
                  <c:v>103</c:v>
                </c:pt>
                <c:pt idx="48">
                  <c:v>103</c:v>
                </c:pt>
                <c:pt idx="49">
                  <c:v>103</c:v>
                </c:pt>
                <c:pt idx="50">
                  <c:v>103</c:v>
                </c:pt>
                <c:pt idx="51">
                  <c:v>101</c:v>
                </c:pt>
                <c:pt idx="52">
                  <c:v>94</c:v>
                </c:pt>
                <c:pt idx="53">
                  <c:v>212</c:v>
                </c:pt>
                <c:pt idx="54">
                  <c:v>103</c:v>
                </c:pt>
                <c:pt idx="55">
                  <c:v>103</c:v>
                </c:pt>
                <c:pt idx="56">
                  <c:v>94</c:v>
                </c:pt>
                <c:pt idx="57">
                  <c:v>94</c:v>
                </c:pt>
                <c:pt idx="58">
                  <c:v>103</c:v>
                </c:pt>
                <c:pt idx="59">
                  <c:v>94</c:v>
                </c:pt>
                <c:pt idx="60">
                  <c:v>103</c:v>
                </c:pt>
                <c:pt idx="61">
                  <c:v>103</c:v>
                </c:pt>
                <c:pt idx="62">
                  <c:v>103</c:v>
                </c:pt>
                <c:pt idx="63">
                  <c:v>103</c:v>
                </c:pt>
                <c:pt idx="64">
                  <c:v>101</c:v>
                </c:pt>
                <c:pt idx="65">
                  <c:v>103</c:v>
                </c:pt>
                <c:pt idx="66">
                  <c:v>103</c:v>
                </c:pt>
                <c:pt idx="67">
                  <c:v>94</c:v>
                </c:pt>
                <c:pt idx="68">
                  <c:v>132</c:v>
                </c:pt>
                <c:pt idx="69">
                  <c:v>96</c:v>
                </c:pt>
                <c:pt idx="70">
                  <c:v>94</c:v>
                </c:pt>
                <c:pt idx="71">
                  <c:v>98</c:v>
                </c:pt>
                <c:pt idx="72">
                  <c:v>101</c:v>
                </c:pt>
                <c:pt idx="73">
                  <c:v>103</c:v>
                </c:pt>
                <c:pt idx="74">
                  <c:v>103</c:v>
                </c:pt>
                <c:pt idx="75">
                  <c:v>91</c:v>
                </c:pt>
                <c:pt idx="76">
                  <c:v>128</c:v>
                </c:pt>
                <c:pt idx="77">
                  <c:v>274</c:v>
                </c:pt>
                <c:pt idx="78">
                  <c:v>91</c:v>
                </c:pt>
                <c:pt idx="79">
                  <c:v>91</c:v>
                </c:pt>
                <c:pt idx="80">
                  <c:v>91</c:v>
                </c:pt>
                <c:pt idx="81">
                  <c:v>94</c:v>
                </c:pt>
                <c:pt idx="82">
                  <c:v>91</c:v>
                </c:pt>
                <c:pt idx="83">
                  <c:v>94</c:v>
                </c:pt>
                <c:pt idx="84">
                  <c:v>94</c:v>
                </c:pt>
                <c:pt idx="85">
                  <c:v>106</c:v>
                </c:pt>
                <c:pt idx="86">
                  <c:v>106</c:v>
                </c:pt>
                <c:pt idx="87">
                  <c:v>106</c:v>
                </c:pt>
                <c:pt idx="88">
                  <c:v>106</c:v>
                </c:pt>
                <c:pt idx="89">
                  <c:v>103</c:v>
                </c:pt>
                <c:pt idx="90">
                  <c:v>106</c:v>
                </c:pt>
                <c:pt idx="91">
                  <c:v>103</c:v>
                </c:pt>
                <c:pt idx="92">
                  <c:v>103</c:v>
                </c:pt>
                <c:pt idx="93">
                  <c:v>98</c:v>
                </c:pt>
                <c:pt idx="94">
                  <c:v>94</c:v>
                </c:pt>
                <c:pt idx="95">
                  <c:v>94</c:v>
                </c:pt>
                <c:pt idx="96">
                  <c:v>94</c:v>
                </c:pt>
                <c:pt idx="97">
                  <c:v>98</c:v>
                </c:pt>
                <c:pt idx="98">
                  <c:v>117</c:v>
                </c:pt>
                <c:pt idx="99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DF6-413A-8F5D-715920A1B7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4067592"/>
        <c:axId val="504069640"/>
      </c:lineChart>
      <c:catAx>
        <c:axId val="504067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04069640"/>
        <c:crosses val="autoZero"/>
        <c:auto val="1"/>
        <c:lblAlgn val="ctr"/>
        <c:lblOffset val="100"/>
        <c:noMultiLvlLbl val="0"/>
      </c:catAx>
      <c:valAx>
        <c:axId val="504069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04067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Pomiary 5 - dane filtrowane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seria_10_06!$AQ$5</c:f>
              <c:strCache>
                <c:ptCount val="1"/>
                <c:pt idx="0">
                  <c:v>Oczekiwane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seria_10_06!$AQ$6:$AQ$103</c:f>
              <c:numCache>
                <c:formatCode>General</c:formatCode>
                <c:ptCount val="98"/>
                <c:pt idx="0">
                  <c:v>270</c:v>
                </c:pt>
                <c:pt idx="1">
                  <c:v>270</c:v>
                </c:pt>
                <c:pt idx="2">
                  <c:v>270</c:v>
                </c:pt>
                <c:pt idx="3">
                  <c:v>270</c:v>
                </c:pt>
                <c:pt idx="4">
                  <c:v>270</c:v>
                </c:pt>
                <c:pt idx="5">
                  <c:v>270</c:v>
                </c:pt>
                <c:pt idx="6">
                  <c:v>270</c:v>
                </c:pt>
                <c:pt idx="7">
                  <c:v>270</c:v>
                </c:pt>
                <c:pt idx="8">
                  <c:v>270</c:v>
                </c:pt>
                <c:pt idx="9">
                  <c:v>270</c:v>
                </c:pt>
                <c:pt idx="10">
                  <c:v>270</c:v>
                </c:pt>
                <c:pt idx="11">
                  <c:v>270</c:v>
                </c:pt>
                <c:pt idx="12">
                  <c:v>270</c:v>
                </c:pt>
                <c:pt idx="13">
                  <c:v>270</c:v>
                </c:pt>
                <c:pt idx="14">
                  <c:v>270</c:v>
                </c:pt>
                <c:pt idx="15">
                  <c:v>270</c:v>
                </c:pt>
                <c:pt idx="16">
                  <c:v>270</c:v>
                </c:pt>
                <c:pt idx="17">
                  <c:v>270</c:v>
                </c:pt>
                <c:pt idx="18">
                  <c:v>270</c:v>
                </c:pt>
                <c:pt idx="19">
                  <c:v>270</c:v>
                </c:pt>
                <c:pt idx="20">
                  <c:v>270</c:v>
                </c:pt>
                <c:pt idx="21">
                  <c:v>270</c:v>
                </c:pt>
                <c:pt idx="22">
                  <c:v>270</c:v>
                </c:pt>
                <c:pt idx="23">
                  <c:v>270</c:v>
                </c:pt>
                <c:pt idx="24">
                  <c:v>270</c:v>
                </c:pt>
                <c:pt idx="25">
                  <c:v>270</c:v>
                </c:pt>
                <c:pt idx="26">
                  <c:v>270</c:v>
                </c:pt>
                <c:pt idx="27">
                  <c:v>270</c:v>
                </c:pt>
                <c:pt idx="28">
                  <c:v>270</c:v>
                </c:pt>
                <c:pt idx="29">
                  <c:v>270</c:v>
                </c:pt>
                <c:pt idx="30">
                  <c:v>270</c:v>
                </c:pt>
                <c:pt idx="31">
                  <c:v>270</c:v>
                </c:pt>
                <c:pt idx="32">
                  <c:v>270</c:v>
                </c:pt>
                <c:pt idx="33">
                  <c:v>270</c:v>
                </c:pt>
                <c:pt idx="34">
                  <c:v>270</c:v>
                </c:pt>
                <c:pt idx="35">
                  <c:v>270</c:v>
                </c:pt>
                <c:pt idx="36">
                  <c:v>270</c:v>
                </c:pt>
                <c:pt idx="37">
                  <c:v>270</c:v>
                </c:pt>
                <c:pt idx="38">
                  <c:v>270</c:v>
                </c:pt>
                <c:pt idx="39">
                  <c:v>270</c:v>
                </c:pt>
                <c:pt idx="40">
                  <c:v>270</c:v>
                </c:pt>
                <c:pt idx="41">
                  <c:v>270</c:v>
                </c:pt>
                <c:pt idx="42">
                  <c:v>270</c:v>
                </c:pt>
                <c:pt idx="43">
                  <c:v>270</c:v>
                </c:pt>
                <c:pt idx="44">
                  <c:v>270</c:v>
                </c:pt>
                <c:pt idx="45">
                  <c:v>270</c:v>
                </c:pt>
                <c:pt idx="46">
                  <c:v>270</c:v>
                </c:pt>
                <c:pt idx="47">
                  <c:v>270</c:v>
                </c:pt>
                <c:pt idx="48">
                  <c:v>270</c:v>
                </c:pt>
                <c:pt idx="49">
                  <c:v>270</c:v>
                </c:pt>
                <c:pt idx="50">
                  <c:v>270</c:v>
                </c:pt>
                <c:pt idx="51">
                  <c:v>270</c:v>
                </c:pt>
                <c:pt idx="52">
                  <c:v>270</c:v>
                </c:pt>
                <c:pt idx="53">
                  <c:v>270</c:v>
                </c:pt>
                <c:pt idx="54">
                  <c:v>270</c:v>
                </c:pt>
                <c:pt idx="55">
                  <c:v>270</c:v>
                </c:pt>
                <c:pt idx="56">
                  <c:v>270</c:v>
                </c:pt>
                <c:pt idx="57">
                  <c:v>270</c:v>
                </c:pt>
                <c:pt idx="58">
                  <c:v>270</c:v>
                </c:pt>
                <c:pt idx="59">
                  <c:v>270</c:v>
                </c:pt>
                <c:pt idx="60">
                  <c:v>270</c:v>
                </c:pt>
                <c:pt idx="61">
                  <c:v>270</c:v>
                </c:pt>
                <c:pt idx="62">
                  <c:v>270</c:v>
                </c:pt>
                <c:pt idx="63">
                  <c:v>270</c:v>
                </c:pt>
                <c:pt idx="64">
                  <c:v>270</c:v>
                </c:pt>
                <c:pt idx="65">
                  <c:v>270</c:v>
                </c:pt>
                <c:pt idx="66">
                  <c:v>270</c:v>
                </c:pt>
                <c:pt idx="67">
                  <c:v>270</c:v>
                </c:pt>
                <c:pt idx="68">
                  <c:v>270</c:v>
                </c:pt>
                <c:pt idx="69">
                  <c:v>270</c:v>
                </c:pt>
                <c:pt idx="70">
                  <c:v>270</c:v>
                </c:pt>
                <c:pt idx="71">
                  <c:v>270</c:v>
                </c:pt>
                <c:pt idx="72">
                  <c:v>270</c:v>
                </c:pt>
                <c:pt idx="73">
                  <c:v>270</c:v>
                </c:pt>
                <c:pt idx="74">
                  <c:v>270</c:v>
                </c:pt>
                <c:pt idx="75">
                  <c:v>270</c:v>
                </c:pt>
                <c:pt idx="76">
                  <c:v>270</c:v>
                </c:pt>
                <c:pt idx="77">
                  <c:v>270</c:v>
                </c:pt>
                <c:pt idx="78">
                  <c:v>270</c:v>
                </c:pt>
                <c:pt idx="79">
                  <c:v>270</c:v>
                </c:pt>
                <c:pt idx="80">
                  <c:v>270</c:v>
                </c:pt>
                <c:pt idx="81">
                  <c:v>270</c:v>
                </c:pt>
                <c:pt idx="82">
                  <c:v>270</c:v>
                </c:pt>
                <c:pt idx="83">
                  <c:v>270</c:v>
                </c:pt>
                <c:pt idx="84">
                  <c:v>270</c:v>
                </c:pt>
                <c:pt idx="85">
                  <c:v>270</c:v>
                </c:pt>
                <c:pt idx="86">
                  <c:v>270</c:v>
                </c:pt>
                <c:pt idx="87">
                  <c:v>270</c:v>
                </c:pt>
                <c:pt idx="88">
                  <c:v>270</c:v>
                </c:pt>
                <c:pt idx="89">
                  <c:v>270</c:v>
                </c:pt>
                <c:pt idx="90">
                  <c:v>270</c:v>
                </c:pt>
                <c:pt idx="91">
                  <c:v>270</c:v>
                </c:pt>
                <c:pt idx="92">
                  <c:v>270</c:v>
                </c:pt>
                <c:pt idx="93">
                  <c:v>270</c:v>
                </c:pt>
                <c:pt idx="94">
                  <c:v>270</c:v>
                </c:pt>
                <c:pt idx="95">
                  <c:v>270</c:v>
                </c:pt>
                <c:pt idx="96">
                  <c:v>270</c:v>
                </c:pt>
                <c:pt idx="97">
                  <c:v>270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D7-42F3-B68E-7F076954FB1B}"/>
            </c:ext>
          </c:extLst>
        </c:ser>
        <c:ser>
          <c:idx val="1"/>
          <c:order val="1"/>
          <c:tx>
            <c:strRef>
              <c:f>seria_10_06!$AR$5</c:f>
              <c:strCache>
                <c:ptCount val="1"/>
                <c:pt idx="0">
                  <c:v>R1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seria_10_06!$AR$6:$AR$103</c:f>
              <c:numCache>
                <c:formatCode>General</c:formatCode>
                <c:ptCount val="98"/>
                <c:pt idx="0">
                  <c:v>223</c:v>
                </c:pt>
                <c:pt idx="1">
                  <c:v>223</c:v>
                </c:pt>
                <c:pt idx="2">
                  <c:v>223</c:v>
                </c:pt>
                <c:pt idx="3">
                  <c:v>223</c:v>
                </c:pt>
                <c:pt idx="4">
                  <c:v>223</c:v>
                </c:pt>
                <c:pt idx="5">
                  <c:v>238</c:v>
                </c:pt>
                <c:pt idx="6">
                  <c:v>253</c:v>
                </c:pt>
                <c:pt idx="7">
                  <c:v>268</c:v>
                </c:pt>
                <c:pt idx="8">
                  <c:v>268</c:v>
                </c:pt>
                <c:pt idx="9">
                  <c:v>269</c:v>
                </c:pt>
                <c:pt idx="10">
                  <c:v>269</c:v>
                </c:pt>
                <c:pt idx="11">
                  <c:v>269</c:v>
                </c:pt>
                <c:pt idx="12">
                  <c:v>268</c:v>
                </c:pt>
                <c:pt idx="13">
                  <c:v>268</c:v>
                </c:pt>
                <c:pt idx="14">
                  <c:v>267</c:v>
                </c:pt>
                <c:pt idx="15">
                  <c:v>267</c:v>
                </c:pt>
                <c:pt idx="16">
                  <c:v>267</c:v>
                </c:pt>
                <c:pt idx="17">
                  <c:v>267</c:v>
                </c:pt>
                <c:pt idx="18">
                  <c:v>267</c:v>
                </c:pt>
                <c:pt idx="19">
                  <c:v>268</c:v>
                </c:pt>
                <c:pt idx="20">
                  <c:v>269</c:v>
                </c:pt>
                <c:pt idx="21">
                  <c:v>269</c:v>
                </c:pt>
                <c:pt idx="22">
                  <c:v>268</c:v>
                </c:pt>
                <c:pt idx="23">
                  <c:v>267</c:v>
                </c:pt>
                <c:pt idx="24">
                  <c:v>267</c:v>
                </c:pt>
                <c:pt idx="25">
                  <c:v>267</c:v>
                </c:pt>
                <c:pt idx="26">
                  <c:v>266</c:v>
                </c:pt>
                <c:pt idx="27">
                  <c:v>266</c:v>
                </c:pt>
                <c:pt idx="28">
                  <c:v>267</c:v>
                </c:pt>
                <c:pt idx="29">
                  <c:v>268</c:v>
                </c:pt>
                <c:pt idx="30">
                  <c:v>269</c:v>
                </c:pt>
                <c:pt idx="31">
                  <c:v>269</c:v>
                </c:pt>
                <c:pt idx="32">
                  <c:v>269</c:v>
                </c:pt>
                <c:pt idx="33">
                  <c:v>268</c:v>
                </c:pt>
                <c:pt idx="34">
                  <c:v>268</c:v>
                </c:pt>
                <c:pt idx="35">
                  <c:v>267</c:v>
                </c:pt>
                <c:pt idx="36">
                  <c:v>266</c:v>
                </c:pt>
                <c:pt idx="37">
                  <c:v>266</c:v>
                </c:pt>
                <c:pt idx="38">
                  <c:v>265</c:v>
                </c:pt>
                <c:pt idx="39">
                  <c:v>265</c:v>
                </c:pt>
                <c:pt idx="40">
                  <c:v>265</c:v>
                </c:pt>
                <c:pt idx="41">
                  <c:v>265</c:v>
                </c:pt>
                <c:pt idx="42">
                  <c:v>266</c:v>
                </c:pt>
                <c:pt idx="43">
                  <c:v>266</c:v>
                </c:pt>
                <c:pt idx="44">
                  <c:v>267</c:v>
                </c:pt>
                <c:pt idx="45">
                  <c:v>267</c:v>
                </c:pt>
                <c:pt idx="46">
                  <c:v>268</c:v>
                </c:pt>
                <c:pt idx="47">
                  <c:v>269</c:v>
                </c:pt>
                <c:pt idx="48">
                  <c:v>270</c:v>
                </c:pt>
                <c:pt idx="49">
                  <c:v>270</c:v>
                </c:pt>
                <c:pt idx="50">
                  <c:v>270</c:v>
                </c:pt>
                <c:pt idx="51">
                  <c:v>269</c:v>
                </c:pt>
                <c:pt idx="52">
                  <c:v>268</c:v>
                </c:pt>
                <c:pt idx="53">
                  <c:v>266</c:v>
                </c:pt>
                <c:pt idx="54">
                  <c:v>267</c:v>
                </c:pt>
                <c:pt idx="55">
                  <c:v>267</c:v>
                </c:pt>
                <c:pt idx="56">
                  <c:v>269</c:v>
                </c:pt>
                <c:pt idx="57">
                  <c:v>268</c:v>
                </c:pt>
                <c:pt idx="58">
                  <c:v>267</c:v>
                </c:pt>
                <c:pt idx="59">
                  <c:v>266</c:v>
                </c:pt>
                <c:pt idx="60">
                  <c:v>265</c:v>
                </c:pt>
                <c:pt idx="61">
                  <c:v>266</c:v>
                </c:pt>
                <c:pt idx="62">
                  <c:v>267</c:v>
                </c:pt>
                <c:pt idx="63">
                  <c:v>267</c:v>
                </c:pt>
                <c:pt idx="64">
                  <c:v>266</c:v>
                </c:pt>
                <c:pt idx="65">
                  <c:v>266</c:v>
                </c:pt>
                <c:pt idx="66">
                  <c:v>267</c:v>
                </c:pt>
                <c:pt idx="67">
                  <c:v>268</c:v>
                </c:pt>
                <c:pt idx="68">
                  <c:v>267</c:v>
                </c:pt>
                <c:pt idx="69">
                  <c:v>267</c:v>
                </c:pt>
                <c:pt idx="70">
                  <c:v>266</c:v>
                </c:pt>
                <c:pt idx="71">
                  <c:v>267</c:v>
                </c:pt>
                <c:pt idx="72">
                  <c:v>267</c:v>
                </c:pt>
                <c:pt idx="73">
                  <c:v>268</c:v>
                </c:pt>
                <c:pt idx="74">
                  <c:v>269</c:v>
                </c:pt>
                <c:pt idx="75">
                  <c:v>270</c:v>
                </c:pt>
                <c:pt idx="76">
                  <c:v>269</c:v>
                </c:pt>
                <c:pt idx="77">
                  <c:v>267</c:v>
                </c:pt>
                <c:pt idx="78">
                  <c:v>264</c:v>
                </c:pt>
                <c:pt idx="79">
                  <c:v>263</c:v>
                </c:pt>
                <c:pt idx="80">
                  <c:v>262</c:v>
                </c:pt>
                <c:pt idx="81">
                  <c:v>263</c:v>
                </c:pt>
                <c:pt idx="82">
                  <c:v>264</c:v>
                </c:pt>
                <c:pt idx="83">
                  <c:v>266</c:v>
                </c:pt>
                <c:pt idx="84">
                  <c:v>267</c:v>
                </c:pt>
                <c:pt idx="85">
                  <c:v>269</c:v>
                </c:pt>
                <c:pt idx="86">
                  <c:v>269</c:v>
                </c:pt>
                <c:pt idx="87">
                  <c:v>267</c:v>
                </c:pt>
                <c:pt idx="88">
                  <c:v>266</c:v>
                </c:pt>
                <c:pt idx="89">
                  <c:v>265</c:v>
                </c:pt>
                <c:pt idx="90">
                  <c:v>265</c:v>
                </c:pt>
                <c:pt idx="91">
                  <c:v>264</c:v>
                </c:pt>
                <c:pt idx="92">
                  <c:v>263</c:v>
                </c:pt>
                <c:pt idx="93">
                  <c:v>263</c:v>
                </c:pt>
                <c:pt idx="94">
                  <c:v>264</c:v>
                </c:pt>
                <c:pt idx="95">
                  <c:v>265</c:v>
                </c:pt>
                <c:pt idx="96">
                  <c:v>266</c:v>
                </c:pt>
                <c:pt idx="97">
                  <c:v>267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0D7-42F3-B68E-7F076954FB1B}"/>
            </c:ext>
          </c:extLst>
        </c:ser>
        <c:ser>
          <c:idx val="2"/>
          <c:order val="2"/>
          <c:tx>
            <c:strRef>
              <c:f>seria_10_06!$AS$5</c:f>
              <c:strCache>
                <c:ptCount val="1"/>
                <c:pt idx="0">
                  <c:v>R2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seria_10_06!$AS$6:$AS$103</c:f>
              <c:numCache>
                <c:formatCode>General</c:formatCode>
                <c:ptCount val="98"/>
                <c:pt idx="0">
                  <c:v>291</c:v>
                </c:pt>
                <c:pt idx="1">
                  <c:v>289</c:v>
                </c:pt>
                <c:pt idx="2">
                  <c:v>287</c:v>
                </c:pt>
                <c:pt idx="3">
                  <c:v>286</c:v>
                </c:pt>
                <c:pt idx="4">
                  <c:v>286</c:v>
                </c:pt>
                <c:pt idx="5">
                  <c:v>225</c:v>
                </c:pt>
                <c:pt idx="6">
                  <c:v>164</c:v>
                </c:pt>
                <c:pt idx="7">
                  <c:v>103</c:v>
                </c:pt>
                <c:pt idx="8">
                  <c:v>102</c:v>
                </c:pt>
                <c:pt idx="9">
                  <c:v>102</c:v>
                </c:pt>
                <c:pt idx="10">
                  <c:v>102</c:v>
                </c:pt>
                <c:pt idx="11">
                  <c:v>102</c:v>
                </c:pt>
                <c:pt idx="12">
                  <c:v>102</c:v>
                </c:pt>
                <c:pt idx="13">
                  <c:v>102</c:v>
                </c:pt>
                <c:pt idx="14">
                  <c:v>102</c:v>
                </c:pt>
                <c:pt idx="15">
                  <c:v>102</c:v>
                </c:pt>
                <c:pt idx="16">
                  <c:v>102</c:v>
                </c:pt>
                <c:pt idx="17">
                  <c:v>102</c:v>
                </c:pt>
                <c:pt idx="18">
                  <c:v>102</c:v>
                </c:pt>
                <c:pt idx="19">
                  <c:v>101</c:v>
                </c:pt>
                <c:pt idx="20">
                  <c:v>99</c:v>
                </c:pt>
                <c:pt idx="21">
                  <c:v>99</c:v>
                </c:pt>
                <c:pt idx="22">
                  <c:v>101</c:v>
                </c:pt>
                <c:pt idx="23">
                  <c:v>102</c:v>
                </c:pt>
                <c:pt idx="24">
                  <c:v>102</c:v>
                </c:pt>
                <c:pt idx="25">
                  <c:v>102</c:v>
                </c:pt>
                <c:pt idx="26">
                  <c:v>102</c:v>
                </c:pt>
                <c:pt idx="27">
                  <c:v>102</c:v>
                </c:pt>
                <c:pt idx="28">
                  <c:v>102</c:v>
                </c:pt>
                <c:pt idx="29">
                  <c:v>102</c:v>
                </c:pt>
                <c:pt idx="30">
                  <c:v>102</c:v>
                </c:pt>
                <c:pt idx="31">
                  <c:v>102</c:v>
                </c:pt>
                <c:pt idx="32">
                  <c:v>103</c:v>
                </c:pt>
                <c:pt idx="33">
                  <c:v>104</c:v>
                </c:pt>
                <c:pt idx="34">
                  <c:v>105</c:v>
                </c:pt>
                <c:pt idx="35">
                  <c:v>105</c:v>
                </c:pt>
                <c:pt idx="36">
                  <c:v>105</c:v>
                </c:pt>
                <c:pt idx="37">
                  <c:v>104</c:v>
                </c:pt>
                <c:pt idx="38">
                  <c:v>103</c:v>
                </c:pt>
                <c:pt idx="39">
                  <c:v>102</c:v>
                </c:pt>
                <c:pt idx="40">
                  <c:v>102</c:v>
                </c:pt>
                <c:pt idx="41">
                  <c:v>102</c:v>
                </c:pt>
                <c:pt idx="42">
                  <c:v>102</c:v>
                </c:pt>
                <c:pt idx="43">
                  <c:v>102</c:v>
                </c:pt>
                <c:pt idx="44">
                  <c:v>102</c:v>
                </c:pt>
                <c:pt idx="45">
                  <c:v>102</c:v>
                </c:pt>
                <c:pt idx="46">
                  <c:v>102</c:v>
                </c:pt>
                <c:pt idx="47">
                  <c:v>102</c:v>
                </c:pt>
                <c:pt idx="48">
                  <c:v>102</c:v>
                </c:pt>
                <c:pt idx="49">
                  <c:v>102</c:v>
                </c:pt>
                <c:pt idx="50">
                  <c:v>101</c:v>
                </c:pt>
                <c:pt idx="51">
                  <c:v>101</c:v>
                </c:pt>
                <c:pt idx="52">
                  <c:v>102</c:v>
                </c:pt>
                <c:pt idx="53">
                  <c:v>102</c:v>
                </c:pt>
                <c:pt idx="54">
                  <c:v>99</c:v>
                </c:pt>
                <c:pt idx="55">
                  <c:v>96</c:v>
                </c:pt>
                <c:pt idx="56">
                  <c:v>94</c:v>
                </c:pt>
                <c:pt idx="57">
                  <c:v>97</c:v>
                </c:pt>
                <c:pt idx="58">
                  <c:v>99</c:v>
                </c:pt>
                <c:pt idx="59">
                  <c:v>102</c:v>
                </c:pt>
                <c:pt idx="60">
                  <c:v>102</c:v>
                </c:pt>
                <c:pt idx="61">
                  <c:v>102</c:v>
                </c:pt>
                <c:pt idx="62">
                  <c:v>102</c:v>
                </c:pt>
                <c:pt idx="63">
                  <c:v>102</c:v>
                </c:pt>
                <c:pt idx="64">
                  <c:v>102</c:v>
                </c:pt>
                <c:pt idx="65">
                  <c:v>102</c:v>
                </c:pt>
                <c:pt idx="66">
                  <c:v>100</c:v>
                </c:pt>
                <c:pt idx="67">
                  <c:v>98</c:v>
                </c:pt>
                <c:pt idx="68">
                  <c:v>96</c:v>
                </c:pt>
                <c:pt idx="69">
                  <c:v>96</c:v>
                </c:pt>
                <c:pt idx="70">
                  <c:v>98</c:v>
                </c:pt>
                <c:pt idx="71">
                  <c:v>100</c:v>
                </c:pt>
                <c:pt idx="72">
                  <c:v>102</c:v>
                </c:pt>
                <c:pt idx="73">
                  <c:v>102</c:v>
                </c:pt>
                <c:pt idx="74">
                  <c:v>111</c:v>
                </c:pt>
                <c:pt idx="75">
                  <c:v>119</c:v>
                </c:pt>
                <c:pt idx="76">
                  <c:v>115</c:v>
                </c:pt>
                <c:pt idx="77">
                  <c:v>103</c:v>
                </c:pt>
                <c:pt idx="78">
                  <c:v>91</c:v>
                </c:pt>
                <c:pt idx="79">
                  <c:v>91</c:v>
                </c:pt>
                <c:pt idx="80">
                  <c:v>92</c:v>
                </c:pt>
                <c:pt idx="81">
                  <c:v>93</c:v>
                </c:pt>
                <c:pt idx="82">
                  <c:v>94</c:v>
                </c:pt>
                <c:pt idx="83">
                  <c:v>98</c:v>
                </c:pt>
                <c:pt idx="84">
                  <c:v>101</c:v>
                </c:pt>
                <c:pt idx="85">
                  <c:v>105</c:v>
                </c:pt>
                <c:pt idx="86">
                  <c:v>105</c:v>
                </c:pt>
                <c:pt idx="87">
                  <c:v>105</c:v>
                </c:pt>
                <c:pt idx="88">
                  <c:v>104</c:v>
                </c:pt>
                <c:pt idx="89">
                  <c:v>103</c:v>
                </c:pt>
                <c:pt idx="90">
                  <c:v>102</c:v>
                </c:pt>
                <c:pt idx="91">
                  <c:v>101</c:v>
                </c:pt>
                <c:pt idx="92">
                  <c:v>98</c:v>
                </c:pt>
                <c:pt idx="93">
                  <c:v>95</c:v>
                </c:pt>
                <c:pt idx="94">
                  <c:v>94</c:v>
                </c:pt>
                <c:pt idx="95">
                  <c:v>95</c:v>
                </c:pt>
                <c:pt idx="96">
                  <c:v>98</c:v>
                </c:pt>
                <c:pt idx="97">
                  <c:v>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0D7-42F3-B68E-7F076954FB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4359816"/>
        <c:axId val="514361864"/>
      </c:lineChart>
      <c:catAx>
        <c:axId val="5143598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14361864"/>
        <c:crosses val="autoZero"/>
        <c:auto val="1"/>
        <c:lblAlgn val="ctr"/>
        <c:lblOffset val="100"/>
        <c:noMultiLvlLbl val="0"/>
      </c:catAx>
      <c:valAx>
        <c:axId val="514361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14359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Pomiary 6 - dane surowe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seria_10_06!$AV$5</c:f>
              <c:strCache>
                <c:ptCount val="1"/>
                <c:pt idx="0">
                  <c:v>Oczekiwane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seria_10_06!$AV$6:$AV$105</c:f>
              <c:numCache>
                <c:formatCode>General</c:formatCode>
                <c:ptCount val="100"/>
                <c:pt idx="0">
                  <c:v>315</c:v>
                </c:pt>
                <c:pt idx="1">
                  <c:v>315</c:v>
                </c:pt>
                <c:pt idx="2">
                  <c:v>315</c:v>
                </c:pt>
                <c:pt idx="3">
                  <c:v>315</c:v>
                </c:pt>
                <c:pt idx="4">
                  <c:v>315</c:v>
                </c:pt>
                <c:pt idx="5">
                  <c:v>315</c:v>
                </c:pt>
                <c:pt idx="6">
                  <c:v>315</c:v>
                </c:pt>
                <c:pt idx="7">
                  <c:v>315</c:v>
                </c:pt>
                <c:pt idx="8">
                  <c:v>315</c:v>
                </c:pt>
                <c:pt idx="9">
                  <c:v>315</c:v>
                </c:pt>
                <c:pt idx="10">
                  <c:v>315</c:v>
                </c:pt>
                <c:pt idx="11">
                  <c:v>315</c:v>
                </c:pt>
                <c:pt idx="12">
                  <c:v>315</c:v>
                </c:pt>
                <c:pt idx="13">
                  <c:v>315</c:v>
                </c:pt>
                <c:pt idx="14">
                  <c:v>315</c:v>
                </c:pt>
                <c:pt idx="15">
                  <c:v>315</c:v>
                </c:pt>
                <c:pt idx="16">
                  <c:v>315</c:v>
                </c:pt>
                <c:pt idx="17">
                  <c:v>315</c:v>
                </c:pt>
                <c:pt idx="18">
                  <c:v>315</c:v>
                </c:pt>
                <c:pt idx="19">
                  <c:v>315</c:v>
                </c:pt>
                <c:pt idx="20">
                  <c:v>315</c:v>
                </c:pt>
                <c:pt idx="21">
                  <c:v>315</c:v>
                </c:pt>
                <c:pt idx="22">
                  <c:v>315</c:v>
                </c:pt>
                <c:pt idx="23">
                  <c:v>315</c:v>
                </c:pt>
                <c:pt idx="24">
                  <c:v>315</c:v>
                </c:pt>
                <c:pt idx="25">
                  <c:v>315</c:v>
                </c:pt>
                <c:pt idx="26">
                  <c:v>315</c:v>
                </c:pt>
                <c:pt idx="27">
                  <c:v>315</c:v>
                </c:pt>
                <c:pt idx="28">
                  <c:v>315</c:v>
                </c:pt>
                <c:pt idx="29">
                  <c:v>315</c:v>
                </c:pt>
                <c:pt idx="30">
                  <c:v>315</c:v>
                </c:pt>
                <c:pt idx="31">
                  <c:v>315</c:v>
                </c:pt>
                <c:pt idx="32">
                  <c:v>315</c:v>
                </c:pt>
                <c:pt idx="33">
                  <c:v>315</c:v>
                </c:pt>
                <c:pt idx="34">
                  <c:v>315</c:v>
                </c:pt>
                <c:pt idx="35">
                  <c:v>315</c:v>
                </c:pt>
                <c:pt idx="36">
                  <c:v>315</c:v>
                </c:pt>
                <c:pt idx="37">
                  <c:v>315</c:v>
                </c:pt>
                <c:pt idx="38">
                  <c:v>315</c:v>
                </c:pt>
                <c:pt idx="39">
                  <c:v>315</c:v>
                </c:pt>
                <c:pt idx="40">
                  <c:v>315</c:v>
                </c:pt>
                <c:pt idx="41">
                  <c:v>315</c:v>
                </c:pt>
                <c:pt idx="42">
                  <c:v>315</c:v>
                </c:pt>
                <c:pt idx="43">
                  <c:v>315</c:v>
                </c:pt>
                <c:pt idx="44">
                  <c:v>315</c:v>
                </c:pt>
                <c:pt idx="45">
                  <c:v>315</c:v>
                </c:pt>
                <c:pt idx="46">
                  <c:v>315</c:v>
                </c:pt>
                <c:pt idx="47">
                  <c:v>315</c:v>
                </c:pt>
                <c:pt idx="48">
                  <c:v>315</c:v>
                </c:pt>
                <c:pt idx="49">
                  <c:v>315</c:v>
                </c:pt>
                <c:pt idx="50">
                  <c:v>315</c:v>
                </c:pt>
                <c:pt idx="51">
                  <c:v>315</c:v>
                </c:pt>
                <c:pt idx="52">
                  <c:v>315</c:v>
                </c:pt>
                <c:pt idx="53">
                  <c:v>315</c:v>
                </c:pt>
                <c:pt idx="54">
                  <c:v>315</c:v>
                </c:pt>
                <c:pt idx="55">
                  <c:v>315</c:v>
                </c:pt>
                <c:pt idx="56">
                  <c:v>315</c:v>
                </c:pt>
                <c:pt idx="57">
                  <c:v>315</c:v>
                </c:pt>
                <c:pt idx="58">
                  <c:v>315</c:v>
                </c:pt>
                <c:pt idx="59">
                  <c:v>315</c:v>
                </c:pt>
                <c:pt idx="60">
                  <c:v>315</c:v>
                </c:pt>
                <c:pt idx="61">
                  <c:v>315</c:v>
                </c:pt>
                <c:pt idx="62">
                  <c:v>315</c:v>
                </c:pt>
                <c:pt idx="63">
                  <c:v>315</c:v>
                </c:pt>
                <c:pt idx="64">
                  <c:v>315</c:v>
                </c:pt>
                <c:pt idx="65">
                  <c:v>315</c:v>
                </c:pt>
                <c:pt idx="66">
                  <c:v>315</c:v>
                </c:pt>
                <c:pt idx="67">
                  <c:v>315</c:v>
                </c:pt>
                <c:pt idx="68">
                  <c:v>315</c:v>
                </c:pt>
                <c:pt idx="69">
                  <c:v>315</c:v>
                </c:pt>
                <c:pt idx="70">
                  <c:v>315</c:v>
                </c:pt>
                <c:pt idx="71">
                  <c:v>315</c:v>
                </c:pt>
                <c:pt idx="72">
                  <c:v>315</c:v>
                </c:pt>
                <c:pt idx="73">
                  <c:v>315</c:v>
                </c:pt>
                <c:pt idx="74">
                  <c:v>315</c:v>
                </c:pt>
                <c:pt idx="75">
                  <c:v>315</c:v>
                </c:pt>
                <c:pt idx="76">
                  <c:v>315</c:v>
                </c:pt>
                <c:pt idx="77">
                  <c:v>315</c:v>
                </c:pt>
                <c:pt idx="78">
                  <c:v>315</c:v>
                </c:pt>
                <c:pt idx="79">
                  <c:v>315</c:v>
                </c:pt>
                <c:pt idx="80">
                  <c:v>315</c:v>
                </c:pt>
                <c:pt idx="81">
                  <c:v>315</c:v>
                </c:pt>
                <c:pt idx="82">
                  <c:v>315</c:v>
                </c:pt>
                <c:pt idx="83">
                  <c:v>315</c:v>
                </c:pt>
                <c:pt idx="84">
                  <c:v>315</c:v>
                </c:pt>
                <c:pt idx="85">
                  <c:v>315</c:v>
                </c:pt>
                <c:pt idx="86">
                  <c:v>315</c:v>
                </c:pt>
                <c:pt idx="87">
                  <c:v>315</c:v>
                </c:pt>
                <c:pt idx="88">
                  <c:v>315</c:v>
                </c:pt>
                <c:pt idx="89">
                  <c:v>315</c:v>
                </c:pt>
                <c:pt idx="90">
                  <c:v>315</c:v>
                </c:pt>
                <c:pt idx="91">
                  <c:v>315</c:v>
                </c:pt>
                <c:pt idx="92">
                  <c:v>315</c:v>
                </c:pt>
                <c:pt idx="93">
                  <c:v>315</c:v>
                </c:pt>
                <c:pt idx="94">
                  <c:v>315</c:v>
                </c:pt>
                <c:pt idx="95">
                  <c:v>315</c:v>
                </c:pt>
                <c:pt idx="96">
                  <c:v>315</c:v>
                </c:pt>
                <c:pt idx="97">
                  <c:v>315</c:v>
                </c:pt>
                <c:pt idx="98">
                  <c:v>315</c:v>
                </c:pt>
                <c:pt idx="99">
                  <c:v>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DF-47B2-9FD8-A01B302D3FF6}"/>
            </c:ext>
          </c:extLst>
        </c:ser>
        <c:ser>
          <c:idx val="1"/>
          <c:order val="1"/>
          <c:tx>
            <c:strRef>
              <c:f>seria_10_06!$AW$5</c:f>
              <c:strCache>
                <c:ptCount val="1"/>
                <c:pt idx="0">
                  <c:v>R1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seria_10_06!$AW$6:$AW$105</c:f>
              <c:numCache>
                <c:formatCode>General</c:formatCode>
                <c:ptCount val="100"/>
                <c:pt idx="0">
                  <c:v>270</c:v>
                </c:pt>
                <c:pt idx="1">
                  <c:v>272</c:v>
                </c:pt>
                <c:pt idx="2">
                  <c:v>272</c:v>
                </c:pt>
                <c:pt idx="3">
                  <c:v>271</c:v>
                </c:pt>
                <c:pt idx="4">
                  <c:v>270</c:v>
                </c:pt>
                <c:pt idx="5">
                  <c:v>274</c:v>
                </c:pt>
                <c:pt idx="6">
                  <c:v>268</c:v>
                </c:pt>
                <c:pt idx="7">
                  <c:v>293</c:v>
                </c:pt>
                <c:pt idx="8">
                  <c:v>293</c:v>
                </c:pt>
                <c:pt idx="9">
                  <c:v>293</c:v>
                </c:pt>
                <c:pt idx="10">
                  <c:v>293</c:v>
                </c:pt>
                <c:pt idx="11">
                  <c:v>293</c:v>
                </c:pt>
                <c:pt idx="12">
                  <c:v>293</c:v>
                </c:pt>
                <c:pt idx="13">
                  <c:v>289</c:v>
                </c:pt>
                <c:pt idx="14">
                  <c:v>289</c:v>
                </c:pt>
                <c:pt idx="15">
                  <c:v>289</c:v>
                </c:pt>
                <c:pt idx="16">
                  <c:v>289</c:v>
                </c:pt>
                <c:pt idx="17">
                  <c:v>289</c:v>
                </c:pt>
                <c:pt idx="18">
                  <c:v>289</c:v>
                </c:pt>
                <c:pt idx="19">
                  <c:v>289</c:v>
                </c:pt>
                <c:pt idx="20">
                  <c:v>294</c:v>
                </c:pt>
                <c:pt idx="21">
                  <c:v>289</c:v>
                </c:pt>
                <c:pt idx="22">
                  <c:v>289</c:v>
                </c:pt>
                <c:pt idx="23">
                  <c:v>289</c:v>
                </c:pt>
                <c:pt idx="24">
                  <c:v>289</c:v>
                </c:pt>
                <c:pt idx="25">
                  <c:v>293</c:v>
                </c:pt>
                <c:pt idx="26">
                  <c:v>289</c:v>
                </c:pt>
                <c:pt idx="27">
                  <c:v>289</c:v>
                </c:pt>
                <c:pt idx="28">
                  <c:v>289</c:v>
                </c:pt>
                <c:pt idx="29">
                  <c:v>289</c:v>
                </c:pt>
                <c:pt idx="30">
                  <c:v>289</c:v>
                </c:pt>
                <c:pt idx="31">
                  <c:v>289</c:v>
                </c:pt>
                <c:pt idx="32">
                  <c:v>289</c:v>
                </c:pt>
                <c:pt idx="33">
                  <c:v>289</c:v>
                </c:pt>
                <c:pt idx="34">
                  <c:v>289</c:v>
                </c:pt>
                <c:pt idx="35">
                  <c:v>289</c:v>
                </c:pt>
                <c:pt idx="36">
                  <c:v>289</c:v>
                </c:pt>
                <c:pt idx="37">
                  <c:v>289</c:v>
                </c:pt>
                <c:pt idx="38">
                  <c:v>289</c:v>
                </c:pt>
                <c:pt idx="39">
                  <c:v>289</c:v>
                </c:pt>
                <c:pt idx="40">
                  <c:v>289</c:v>
                </c:pt>
                <c:pt idx="41">
                  <c:v>289</c:v>
                </c:pt>
                <c:pt idx="42">
                  <c:v>289</c:v>
                </c:pt>
                <c:pt idx="43">
                  <c:v>289</c:v>
                </c:pt>
                <c:pt idx="44">
                  <c:v>289</c:v>
                </c:pt>
                <c:pt idx="45">
                  <c:v>290</c:v>
                </c:pt>
                <c:pt idx="46">
                  <c:v>289</c:v>
                </c:pt>
                <c:pt idx="47">
                  <c:v>289</c:v>
                </c:pt>
                <c:pt idx="48">
                  <c:v>289</c:v>
                </c:pt>
                <c:pt idx="49">
                  <c:v>289</c:v>
                </c:pt>
                <c:pt idx="50">
                  <c:v>289</c:v>
                </c:pt>
                <c:pt idx="51">
                  <c:v>289</c:v>
                </c:pt>
                <c:pt idx="52">
                  <c:v>284</c:v>
                </c:pt>
                <c:pt idx="53">
                  <c:v>289</c:v>
                </c:pt>
                <c:pt idx="54">
                  <c:v>289</c:v>
                </c:pt>
                <c:pt idx="55">
                  <c:v>289</c:v>
                </c:pt>
                <c:pt idx="56">
                  <c:v>290</c:v>
                </c:pt>
                <c:pt idx="57">
                  <c:v>289</c:v>
                </c:pt>
                <c:pt idx="58">
                  <c:v>284</c:v>
                </c:pt>
                <c:pt idx="59">
                  <c:v>289</c:v>
                </c:pt>
                <c:pt idx="60">
                  <c:v>290</c:v>
                </c:pt>
                <c:pt idx="61">
                  <c:v>289</c:v>
                </c:pt>
                <c:pt idx="62">
                  <c:v>289</c:v>
                </c:pt>
                <c:pt idx="63">
                  <c:v>289</c:v>
                </c:pt>
                <c:pt idx="64">
                  <c:v>289</c:v>
                </c:pt>
                <c:pt idx="65">
                  <c:v>289</c:v>
                </c:pt>
                <c:pt idx="66">
                  <c:v>289</c:v>
                </c:pt>
                <c:pt idx="67">
                  <c:v>289</c:v>
                </c:pt>
                <c:pt idx="68">
                  <c:v>289</c:v>
                </c:pt>
                <c:pt idx="69">
                  <c:v>289</c:v>
                </c:pt>
                <c:pt idx="70">
                  <c:v>289</c:v>
                </c:pt>
                <c:pt idx="71">
                  <c:v>289</c:v>
                </c:pt>
                <c:pt idx="72">
                  <c:v>290</c:v>
                </c:pt>
                <c:pt idx="73">
                  <c:v>289</c:v>
                </c:pt>
                <c:pt idx="74">
                  <c:v>289</c:v>
                </c:pt>
                <c:pt idx="75">
                  <c:v>296</c:v>
                </c:pt>
                <c:pt idx="76">
                  <c:v>289</c:v>
                </c:pt>
                <c:pt idx="77">
                  <c:v>289</c:v>
                </c:pt>
                <c:pt idx="78">
                  <c:v>289</c:v>
                </c:pt>
                <c:pt idx="79">
                  <c:v>289</c:v>
                </c:pt>
                <c:pt idx="80">
                  <c:v>289</c:v>
                </c:pt>
                <c:pt idx="81">
                  <c:v>289</c:v>
                </c:pt>
                <c:pt idx="82">
                  <c:v>289</c:v>
                </c:pt>
                <c:pt idx="83">
                  <c:v>289</c:v>
                </c:pt>
                <c:pt idx="84">
                  <c:v>289</c:v>
                </c:pt>
                <c:pt idx="85">
                  <c:v>289</c:v>
                </c:pt>
                <c:pt idx="86">
                  <c:v>290</c:v>
                </c:pt>
                <c:pt idx="87">
                  <c:v>290</c:v>
                </c:pt>
                <c:pt idx="88">
                  <c:v>289</c:v>
                </c:pt>
                <c:pt idx="89">
                  <c:v>289</c:v>
                </c:pt>
                <c:pt idx="90">
                  <c:v>289</c:v>
                </c:pt>
                <c:pt idx="91">
                  <c:v>290</c:v>
                </c:pt>
                <c:pt idx="92">
                  <c:v>289</c:v>
                </c:pt>
                <c:pt idx="93">
                  <c:v>289</c:v>
                </c:pt>
                <c:pt idx="94">
                  <c:v>289</c:v>
                </c:pt>
                <c:pt idx="95">
                  <c:v>289</c:v>
                </c:pt>
                <c:pt idx="96">
                  <c:v>289</c:v>
                </c:pt>
                <c:pt idx="97">
                  <c:v>289</c:v>
                </c:pt>
                <c:pt idx="98">
                  <c:v>289</c:v>
                </c:pt>
                <c:pt idx="99">
                  <c:v>289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8DF-47B2-9FD8-A01B302D3FF6}"/>
            </c:ext>
          </c:extLst>
        </c:ser>
        <c:ser>
          <c:idx val="2"/>
          <c:order val="2"/>
          <c:tx>
            <c:strRef>
              <c:f>seria_10_06!$AX$5</c:f>
              <c:strCache>
                <c:ptCount val="1"/>
                <c:pt idx="0">
                  <c:v>R2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seria_10_06!$AX$6:$AX$105</c:f>
              <c:numCache>
                <c:formatCode>General</c:formatCode>
                <c:ptCount val="100"/>
                <c:pt idx="0">
                  <c:v>98</c:v>
                </c:pt>
                <c:pt idx="1">
                  <c:v>94</c:v>
                </c:pt>
                <c:pt idx="2">
                  <c:v>103</c:v>
                </c:pt>
                <c:pt idx="3">
                  <c:v>103</c:v>
                </c:pt>
                <c:pt idx="4">
                  <c:v>103</c:v>
                </c:pt>
                <c:pt idx="5">
                  <c:v>94</c:v>
                </c:pt>
                <c:pt idx="6">
                  <c:v>103</c:v>
                </c:pt>
                <c:pt idx="7">
                  <c:v>317</c:v>
                </c:pt>
                <c:pt idx="8">
                  <c:v>317</c:v>
                </c:pt>
                <c:pt idx="9">
                  <c:v>317</c:v>
                </c:pt>
                <c:pt idx="10">
                  <c:v>317</c:v>
                </c:pt>
                <c:pt idx="11">
                  <c:v>317</c:v>
                </c:pt>
                <c:pt idx="12">
                  <c:v>317</c:v>
                </c:pt>
                <c:pt idx="13">
                  <c:v>317</c:v>
                </c:pt>
                <c:pt idx="14">
                  <c:v>317</c:v>
                </c:pt>
                <c:pt idx="15">
                  <c:v>316</c:v>
                </c:pt>
                <c:pt idx="16">
                  <c:v>317</c:v>
                </c:pt>
                <c:pt idx="17">
                  <c:v>317</c:v>
                </c:pt>
                <c:pt idx="18">
                  <c:v>317</c:v>
                </c:pt>
                <c:pt idx="19">
                  <c:v>317</c:v>
                </c:pt>
                <c:pt idx="20">
                  <c:v>315</c:v>
                </c:pt>
                <c:pt idx="21">
                  <c:v>316</c:v>
                </c:pt>
                <c:pt idx="22">
                  <c:v>315</c:v>
                </c:pt>
                <c:pt idx="23">
                  <c:v>314</c:v>
                </c:pt>
                <c:pt idx="24">
                  <c:v>311</c:v>
                </c:pt>
                <c:pt idx="25">
                  <c:v>312</c:v>
                </c:pt>
                <c:pt idx="26">
                  <c:v>324</c:v>
                </c:pt>
                <c:pt idx="27">
                  <c:v>313</c:v>
                </c:pt>
                <c:pt idx="28">
                  <c:v>315</c:v>
                </c:pt>
                <c:pt idx="29">
                  <c:v>315</c:v>
                </c:pt>
                <c:pt idx="30">
                  <c:v>315</c:v>
                </c:pt>
                <c:pt idx="31">
                  <c:v>317</c:v>
                </c:pt>
                <c:pt idx="32">
                  <c:v>315</c:v>
                </c:pt>
                <c:pt idx="33">
                  <c:v>315</c:v>
                </c:pt>
                <c:pt idx="34">
                  <c:v>317</c:v>
                </c:pt>
                <c:pt idx="35">
                  <c:v>315</c:v>
                </c:pt>
                <c:pt idx="36">
                  <c:v>315</c:v>
                </c:pt>
                <c:pt idx="37">
                  <c:v>317</c:v>
                </c:pt>
                <c:pt idx="38">
                  <c:v>315</c:v>
                </c:pt>
                <c:pt idx="39">
                  <c:v>317</c:v>
                </c:pt>
                <c:pt idx="40">
                  <c:v>315</c:v>
                </c:pt>
                <c:pt idx="41">
                  <c:v>315</c:v>
                </c:pt>
                <c:pt idx="42">
                  <c:v>315</c:v>
                </c:pt>
                <c:pt idx="43">
                  <c:v>315</c:v>
                </c:pt>
                <c:pt idx="44">
                  <c:v>315</c:v>
                </c:pt>
                <c:pt idx="45">
                  <c:v>317</c:v>
                </c:pt>
                <c:pt idx="46">
                  <c:v>315</c:v>
                </c:pt>
                <c:pt idx="47">
                  <c:v>316</c:v>
                </c:pt>
                <c:pt idx="48">
                  <c:v>315</c:v>
                </c:pt>
                <c:pt idx="49">
                  <c:v>315</c:v>
                </c:pt>
                <c:pt idx="50">
                  <c:v>315</c:v>
                </c:pt>
                <c:pt idx="51">
                  <c:v>315</c:v>
                </c:pt>
                <c:pt idx="52">
                  <c:v>313</c:v>
                </c:pt>
                <c:pt idx="53">
                  <c:v>315</c:v>
                </c:pt>
                <c:pt idx="54">
                  <c:v>313</c:v>
                </c:pt>
                <c:pt idx="55">
                  <c:v>315</c:v>
                </c:pt>
                <c:pt idx="56">
                  <c:v>315</c:v>
                </c:pt>
                <c:pt idx="57">
                  <c:v>315</c:v>
                </c:pt>
                <c:pt idx="58">
                  <c:v>315</c:v>
                </c:pt>
                <c:pt idx="59">
                  <c:v>315</c:v>
                </c:pt>
                <c:pt idx="60">
                  <c:v>315</c:v>
                </c:pt>
                <c:pt idx="61">
                  <c:v>315</c:v>
                </c:pt>
                <c:pt idx="62">
                  <c:v>316</c:v>
                </c:pt>
                <c:pt idx="63">
                  <c:v>317</c:v>
                </c:pt>
                <c:pt idx="64">
                  <c:v>317</c:v>
                </c:pt>
                <c:pt idx="65">
                  <c:v>317</c:v>
                </c:pt>
                <c:pt idx="66">
                  <c:v>317</c:v>
                </c:pt>
                <c:pt idx="67">
                  <c:v>317</c:v>
                </c:pt>
                <c:pt idx="68">
                  <c:v>317</c:v>
                </c:pt>
                <c:pt idx="69">
                  <c:v>316</c:v>
                </c:pt>
                <c:pt idx="70">
                  <c:v>315</c:v>
                </c:pt>
                <c:pt idx="71">
                  <c:v>317</c:v>
                </c:pt>
                <c:pt idx="72">
                  <c:v>317</c:v>
                </c:pt>
                <c:pt idx="73">
                  <c:v>315</c:v>
                </c:pt>
                <c:pt idx="74">
                  <c:v>317</c:v>
                </c:pt>
                <c:pt idx="75">
                  <c:v>315</c:v>
                </c:pt>
                <c:pt idx="76">
                  <c:v>315</c:v>
                </c:pt>
                <c:pt idx="77">
                  <c:v>317</c:v>
                </c:pt>
                <c:pt idx="78">
                  <c:v>317</c:v>
                </c:pt>
                <c:pt idx="79">
                  <c:v>317</c:v>
                </c:pt>
                <c:pt idx="80">
                  <c:v>317</c:v>
                </c:pt>
                <c:pt idx="81">
                  <c:v>284</c:v>
                </c:pt>
                <c:pt idx="82">
                  <c:v>317</c:v>
                </c:pt>
                <c:pt idx="83">
                  <c:v>317</c:v>
                </c:pt>
                <c:pt idx="84">
                  <c:v>317</c:v>
                </c:pt>
                <c:pt idx="85">
                  <c:v>317</c:v>
                </c:pt>
                <c:pt idx="86">
                  <c:v>317</c:v>
                </c:pt>
                <c:pt idx="87">
                  <c:v>317</c:v>
                </c:pt>
                <c:pt idx="88">
                  <c:v>316</c:v>
                </c:pt>
                <c:pt idx="89">
                  <c:v>315</c:v>
                </c:pt>
                <c:pt idx="90">
                  <c:v>316</c:v>
                </c:pt>
                <c:pt idx="91">
                  <c:v>318</c:v>
                </c:pt>
                <c:pt idx="92">
                  <c:v>316</c:v>
                </c:pt>
                <c:pt idx="93">
                  <c:v>317</c:v>
                </c:pt>
                <c:pt idx="94">
                  <c:v>316</c:v>
                </c:pt>
                <c:pt idx="95">
                  <c:v>283</c:v>
                </c:pt>
                <c:pt idx="96">
                  <c:v>316</c:v>
                </c:pt>
                <c:pt idx="97">
                  <c:v>315</c:v>
                </c:pt>
                <c:pt idx="98">
                  <c:v>317</c:v>
                </c:pt>
                <c:pt idx="99">
                  <c:v>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8DF-47B2-9FD8-A01B302D3F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7963784"/>
        <c:axId val="517965832"/>
      </c:lineChart>
      <c:catAx>
        <c:axId val="5179637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17965832"/>
        <c:crosses val="autoZero"/>
        <c:auto val="1"/>
        <c:lblAlgn val="ctr"/>
        <c:lblOffset val="100"/>
        <c:noMultiLvlLbl val="0"/>
      </c:catAx>
      <c:valAx>
        <c:axId val="517965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17963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Pomiary 6 - dane filtrowane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seria_10_06!$AZ$5</c:f>
              <c:strCache>
                <c:ptCount val="1"/>
                <c:pt idx="0">
                  <c:v>Oczekiwane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seria_10_06!$AZ$6:$AZ$103</c:f>
              <c:numCache>
                <c:formatCode>General</c:formatCode>
                <c:ptCount val="98"/>
                <c:pt idx="0">
                  <c:v>315</c:v>
                </c:pt>
                <c:pt idx="1">
                  <c:v>315</c:v>
                </c:pt>
                <c:pt idx="2">
                  <c:v>315</c:v>
                </c:pt>
                <c:pt idx="3">
                  <c:v>315</c:v>
                </c:pt>
                <c:pt idx="4">
                  <c:v>315</c:v>
                </c:pt>
                <c:pt idx="5">
                  <c:v>315</c:v>
                </c:pt>
                <c:pt idx="6">
                  <c:v>315</c:v>
                </c:pt>
                <c:pt idx="7">
                  <c:v>315</c:v>
                </c:pt>
                <c:pt idx="8">
                  <c:v>315</c:v>
                </c:pt>
                <c:pt idx="9">
                  <c:v>315</c:v>
                </c:pt>
                <c:pt idx="10">
                  <c:v>315</c:v>
                </c:pt>
                <c:pt idx="11">
                  <c:v>315</c:v>
                </c:pt>
                <c:pt idx="12">
                  <c:v>315</c:v>
                </c:pt>
                <c:pt idx="13">
                  <c:v>315</c:v>
                </c:pt>
                <c:pt idx="14">
                  <c:v>315</c:v>
                </c:pt>
                <c:pt idx="15">
                  <c:v>315</c:v>
                </c:pt>
                <c:pt idx="16">
                  <c:v>315</c:v>
                </c:pt>
                <c:pt idx="17">
                  <c:v>315</c:v>
                </c:pt>
                <c:pt idx="18">
                  <c:v>315</c:v>
                </c:pt>
                <c:pt idx="19">
                  <c:v>315</c:v>
                </c:pt>
                <c:pt idx="20">
                  <c:v>315</c:v>
                </c:pt>
                <c:pt idx="21">
                  <c:v>315</c:v>
                </c:pt>
                <c:pt idx="22">
                  <c:v>315</c:v>
                </c:pt>
                <c:pt idx="23">
                  <c:v>315</c:v>
                </c:pt>
                <c:pt idx="24">
                  <c:v>315</c:v>
                </c:pt>
                <c:pt idx="25">
                  <c:v>315</c:v>
                </c:pt>
                <c:pt idx="26">
                  <c:v>315</c:v>
                </c:pt>
                <c:pt idx="27">
                  <c:v>315</c:v>
                </c:pt>
                <c:pt idx="28">
                  <c:v>315</c:v>
                </c:pt>
                <c:pt idx="29">
                  <c:v>315</c:v>
                </c:pt>
                <c:pt idx="30">
                  <c:v>315</c:v>
                </c:pt>
                <c:pt idx="31">
                  <c:v>315</c:v>
                </c:pt>
                <c:pt idx="32">
                  <c:v>315</c:v>
                </c:pt>
                <c:pt idx="33">
                  <c:v>315</c:v>
                </c:pt>
                <c:pt idx="34">
                  <c:v>315</c:v>
                </c:pt>
                <c:pt idx="35">
                  <c:v>315</c:v>
                </c:pt>
                <c:pt idx="36">
                  <c:v>315</c:v>
                </c:pt>
                <c:pt idx="37">
                  <c:v>315</c:v>
                </c:pt>
                <c:pt idx="38">
                  <c:v>315</c:v>
                </c:pt>
                <c:pt idx="39">
                  <c:v>315</c:v>
                </c:pt>
                <c:pt idx="40">
                  <c:v>315</c:v>
                </c:pt>
                <c:pt idx="41">
                  <c:v>315</c:v>
                </c:pt>
                <c:pt idx="42">
                  <c:v>315</c:v>
                </c:pt>
                <c:pt idx="43">
                  <c:v>315</c:v>
                </c:pt>
                <c:pt idx="44">
                  <c:v>315</c:v>
                </c:pt>
                <c:pt idx="45">
                  <c:v>315</c:v>
                </c:pt>
                <c:pt idx="46">
                  <c:v>315</c:v>
                </c:pt>
                <c:pt idx="47">
                  <c:v>315</c:v>
                </c:pt>
                <c:pt idx="48">
                  <c:v>315</c:v>
                </c:pt>
                <c:pt idx="49">
                  <c:v>315</c:v>
                </c:pt>
                <c:pt idx="50">
                  <c:v>315</c:v>
                </c:pt>
                <c:pt idx="51">
                  <c:v>315</c:v>
                </c:pt>
                <c:pt idx="52">
                  <c:v>315</c:v>
                </c:pt>
                <c:pt idx="53">
                  <c:v>315</c:v>
                </c:pt>
                <c:pt idx="54">
                  <c:v>315</c:v>
                </c:pt>
                <c:pt idx="55">
                  <c:v>315</c:v>
                </c:pt>
                <c:pt idx="56">
                  <c:v>315</c:v>
                </c:pt>
                <c:pt idx="57">
                  <c:v>315</c:v>
                </c:pt>
                <c:pt idx="58">
                  <c:v>315</c:v>
                </c:pt>
                <c:pt idx="59">
                  <c:v>315</c:v>
                </c:pt>
                <c:pt idx="60">
                  <c:v>315</c:v>
                </c:pt>
                <c:pt idx="61">
                  <c:v>315</c:v>
                </c:pt>
                <c:pt idx="62">
                  <c:v>315</c:v>
                </c:pt>
                <c:pt idx="63">
                  <c:v>315</c:v>
                </c:pt>
                <c:pt idx="64">
                  <c:v>315</c:v>
                </c:pt>
                <c:pt idx="65">
                  <c:v>315</c:v>
                </c:pt>
                <c:pt idx="66">
                  <c:v>315</c:v>
                </c:pt>
                <c:pt idx="67">
                  <c:v>315</c:v>
                </c:pt>
                <c:pt idx="68">
                  <c:v>315</c:v>
                </c:pt>
                <c:pt idx="69">
                  <c:v>315</c:v>
                </c:pt>
                <c:pt idx="70">
                  <c:v>315</c:v>
                </c:pt>
                <c:pt idx="71">
                  <c:v>315</c:v>
                </c:pt>
                <c:pt idx="72">
                  <c:v>315</c:v>
                </c:pt>
                <c:pt idx="73">
                  <c:v>315</c:v>
                </c:pt>
                <c:pt idx="74">
                  <c:v>315</c:v>
                </c:pt>
                <c:pt idx="75">
                  <c:v>315</c:v>
                </c:pt>
                <c:pt idx="76">
                  <c:v>315</c:v>
                </c:pt>
                <c:pt idx="77">
                  <c:v>315</c:v>
                </c:pt>
                <c:pt idx="78">
                  <c:v>315</c:v>
                </c:pt>
                <c:pt idx="79">
                  <c:v>315</c:v>
                </c:pt>
                <c:pt idx="80">
                  <c:v>315</c:v>
                </c:pt>
                <c:pt idx="81">
                  <c:v>315</c:v>
                </c:pt>
                <c:pt idx="82">
                  <c:v>315</c:v>
                </c:pt>
                <c:pt idx="83">
                  <c:v>315</c:v>
                </c:pt>
                <c:pt idx="84">
                  <c:v>315</c:v>
                </c:pt>
                <c:pt idx="85">
                  <c:v>315</c:v>
                </c:pt>
                <c:pt idx="86">
                  <c:v>315</c:v>
                </c:pt>
                <c:pt idx="87">
                  <c:v>315</c:v>
                </c:pt>
                <c:pt idx="88">
                  <c:v>315</c:v>
                </c:pt>
                <c:pt idx="89">
                  <c:v>315</c:v>
                </c:pt>
                <c:pt idx="90">
                  <c:v>315</c:v>
                </c:pt>
                <c:pt idx="91">
                  <c:v>315</c:v>
                </c:pt>
                <c:pt idx="92">
                  <c:v>315</c:v>
                </c:pt>
                <c:pt idx="93">
                  <c:v>315</c:v>
                </c:pt>
                <c:pt idx="94">
                  <c:v>315</c:v>
                </c:pt>
                <c:pt idx="95">
                  <c:v>315</c:v>
                </c:pt>
                <c:pt idx="96">
                  <c:v>315</c:v>
                </c:pt>
                <c:pt idx="97">
                  <c:v>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1F-40DE-A2E9-AAC94B574CA2}"/>
            </c:ext>
          </c:extLst>
        </c:ser>
        <c:ser>
          <c:idx val="1"/>
          <c:order val="1"/>
          <c:tx>
            <c:strRef>
              <c:f>seria_10_06!$BA$5</c:f>
              <c:strCache>
                <c:ptCount val="1"/>
                <c:pt idx="0">
                  <c:v>R1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seria_10_06!$BA$6:$BA$103</c:f>
              <c:numCache>
                <c:formatCode>General</c:formatCode>
                <c:ptCount val="98"/>
                <c:pt idx="0">
                  <c:v>271</c:v>
                </c:pt>
                <c:pt idx="1">
                  <c:v>271</c:v>
                </c:pt>
                <c:pt idx="2">
                  <c:v>271</c:v>
                </c:pt>
                <c:pt idx="3">
                  <c:v>270</c:v>
                </c:pt>
                <c:pt idx="4">
                  <c:v>271</c:v>
                </c:pt>
                <c:pt idx="5">
                  <c:v>279</c:v>
                </c:pt>
                <c:pt idx="6">
                  <c:v>286</c:v>
                </c:pt>
                <c:pt idx="7">
                  <c:v>293</c:v>
                </c:pt>
                <c:pt idx="8">
                  <c:v>293</c:v>
                </c:pt>
                <c:pt idx="9">
                  <c:v>293</c:v>
                </c:pt>
                <c:pt idx="10">
                  <c:v>293</c:v>
                </c:pt>
                <c:pt idx="11">
                  <c:v>291</c:v>
                </c:pt>
                <c:pt idx="12">
                  <c:v>290</c:v>
                </c:pt>
                <c:pt idx="13">
                  <c:v>289</c:v>
                </c:pt>
                <c:pt idx="14">
                  <c:v>289</c:v>
                </c:pt>
                <c:pt idx="15">
                  <c:v>289</c:v>
                </c:pt>
                <c:pt idx="16">
                  <c:v>289</c:v>
                </c:pt>
                <c:pt idx="17">
                  <c:v>289</c:v>
                </c:pt>
                <c:pt idx="18">
                  <c:v>289</c:v>
                </c:pt>
                <c:pt idx="19">
                  <c:v>289</c:v>
                </c:pt>
                <c:pt idx="20">
                  <c:v>289</c:v>
                </c:pt>
                <c:pt idx="21">
                  <c:v>289</c:v>
                </c:pt>
                <c:pt idx="22">
                  <c:v>289</c:v>
                </c:pt>
                <c:pt idx="23">
                  <c:v>289</c:v>
                </c:pt>
                <c:pt idx="24">
                  <c:v>289</c:v>
                </c:pt>
                <c:pt idx="25">
                  <c:v>289</c:v>
                </c:pt>
                <c:pt idx="26">
                  <c:v>289</c:v>
                </c:pt>
                <c:pt idx="27">
                  <c:v>289</c:v>
                </c:pt>
                <c:pt idx="28">
                  <c:v>289</c:v>
                </c:pt>
                <c:pt idx="29">
                  <c:v>289</c:v>
                </c:pt>
                <c:pt idx="30">
                  <c:v>289</c:v>
                </c:pt>
                <c:pt idx="31">
                  <c:v>289</c:v>
                </c:pt>
                <c:pt idx="32">
                  <c:v>289</c:v>
                </c:pt>
                <c:pt idx="33">
                  <c:v>289</c:v>
                </c:pt>
                <c:pt idx="34">
                  <c:v>289</c:v>
                </c:pt>
                <c:pt idx="35">
                  <c:v>289</c:v>
                </c:pt>
                <c:pt idx="36">
                  <c:v>289</c:v>
                </c:pt>
                <c:pt idx="37">
                  <c:v>289</c:v>
                </c:pt>
                <c:pt idx="38">
                  <c:v>289</c:v>
                </c:pt>
                <c:pt idx="39">
                  <c:v>289</c:v>
                </c:pt>
                <c:pt idx="40">
                  <c:v>289</c:v>
                </c:pt>
                <c:pt idx="41">
                  <c:v>289</c:v>
                </c:pt>
                <c:pt idx="42">
                  <c:v>289</c:v>
                </c:pt>
                <c:pt idx="43">
                  <c:v>289</c:v>
                </c:pt>
                <c:pt idx="44">
                  <c:v>289</c:v>
                </c:pt>
                <c:pt idx="45">
                  <c:v>289</c:v>
                </c:pt>
                <c:pt idx="46">
                  <c:v>289</c:v>
                </c:pt>
                <c:pt idx="47">
                  <c:v>289</c:v>
                </c:pt>
                <c:pt idx="48">
                  <c:v>289</c:v>
                </c:pt>
                <c:pt idx="49">
                  <c:v>289</c:v>
                </c:pt>
                <c:pt idx="50">
                  <c:v>289</c:v>
                </c:pt>
                <c:pt idx="51">
                  <c:v>289</c:v>
                </c:pt>
                <c:pt idx="52">
                  <c:v>289</c:v>
                </c:pt>
                <c:pt idx="53">
                  <c:v>289</c:v>
                </c:pt>
                <c:pt idx="54">
                  <c:v>289</c:v>
                </c:pt>
                <c:pt idx="55">
                  <c:v>289</c:v>
                </c:pt>
                <c:pt idx="56">
                  <c:v>289</c:v>
                </c:pt>
                <c:pt idx="57">
                  <c:v>289</c:v>
                </c:pt>
                <c:pt idx="58">
                  <c:v>289</c:v>
                </c:pt>
                <c:pt idx="59">
                  <c:v>289</c:v>
                </c:pt>
                <c:pt idx="60">
                  <c:v>289</c:v>
                </c:pt>
                <c:pt idx="61">
                  <c:v>289</c:v>
                </c:pt>
                <c:pt idx="62">
                  <c:v>289</c:v>
                </c:pt>
                <c:pt idx="63">
                  <c:v>289</c:v>
                </c:pt>
                <c:pt idx="64">
                  <c:v>289</c:v>
                </c:pt>
                <c:pt idx="65">
                  <c:v>289</c:v>
                </c:pt>
                <c:pt idx="66">
                  <c:v>289</c:v>
                </c:pt>
                <c:pt idx="67">
                  <c:v>289</c:v>
                </c:pt>
                <c:pt idx="68">
                  <c:v>289</c:v>
                </c:pt>
                <c:pt idx="69">
                  <c:v>289</c:v>
                </c:pt>
                <c:pt idx="70">
                  <c:v>289</c:v>
                </c:pt>
                <c:pt idx="71">
                  <c:v>289</c:v>
                </c:pt>
                <c:pt idx="72">
                  <c:v>289</c:v>
                </c:pt>
                <c:pt idx="73">
                  <c:v>289</c:v>
                </c:pt>
                <c:pt idx="74">
                  <c:v>289</c:v>
                </c:pt>
                <c:pt idx="75">
                  <c:v>289</c:v>
                </c:pt>
                <c:pt idx="76">
                  <c:v>289</c:v>
                </c:pt>
                <c:pt idx="77">
                  <c:v>289</c:v>
                </c:pt>
                <c:pt idx="78">
                  <c:v>289</c:v>
                </c:pt>
                <c:pt idx="79">
                  <c:v>289</c:v>
                </c:pt>
                <c:pt idx="80">
                  <c:v>289</c:v>
                </c:pt>
                <c:pt idx="81">
                  <c:v>289</c:v>
                </c:pt>
                <c:pt idx="82">
                  <c:v>289</c:v>
                </c:pt>
                <c:pt idx="83">
                  <c:v>289</c:v>
                </c:pt>
                <c:pt idx="84">
                  <c:v>289</c:v>
                </c:pt>
                <c:pt idx="85">
                  <c:v>289</c:v>
                </c:pt>
                <c:pt idx="86">
                  <c:v>289</c:v>
                </c:pt>
                <c:pt idx="87">
                  <c:v>289</c:v>
                </c:pt>
                <c:pt idx="88">
                  <c:v>289</c:v>
                </c:pt>
                <c:pt idx="89">
                  <c:v>289</c:v>
                </c:pt>
                <c:pt idx="90">
                  <c:v>289</c:v>
                </c:pt>
                <c:pt idx="91">
                  <c:v>289</c:v>
                </c:pt>
                <c:pt idx="92">
                  <c:v>289</c:v>
                </c:pt>
                <c:pt idx="93">
                  <c:v>289</c:v>
                </c:pt>
                <c:pt idx="94">
                  <c:v>289</c:v>
                </c:pt>
                <c:pt idx="95">
                  <c:v>289</c:v>
                </c:pt>
                <c:pt idx="96">
                  <c:v>289</c:v>
                </c:pt>
                <c:pt idx="97">
                  <c:v>289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91F-40DE-A2E9-AAC94B574CA2}"/>
            </c:ext>
          </c:extLst>
        </c:ser>
        <c:ser>
          <c:idx val="2"/>
          <c:order val="2"/>
          <c:tx>
            <c:strRef>
              <c:f>seria_10_06!$BB$5</c:f>
              <c:strCache>
                <c:ptCount val="1"/>
                <c:pt idx="0">
                  <c:v>R2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seria_10_06!$BB$6:$BB$103</c:f>
              <c:numCache>
                <c:formatCode>General</c:formatCode>
                <c:ptCount val="98"/>
                <c:pt idx="0">
                  <c:v>99</c:v>
                </c:pt>
                <c:pt idx="1">
                  <c:v>101</c:v>
                </c:pt>
                <c:pt idx="2">
                  <c:v>102</c:v>
                </c:pt>
                <c:pt idx="3">
                  <c:v>102</c:v>
                </c:pt>
                <c:pt idx="4">
                  <c:v>102</c:v>
                </c:pt>
                <c:pt idx="5">
                  <c:v>174</c:v>
                </c:pt>
                <c:pt idx="6">
                  <c:v>245</c:v>
                </c:pt>
                <c:pt idx="7">
                  <c:v>317</c:v>
                </c:pt>
                <c:pt idx="8">
                  <c:v>317</c:v>
                </c:pt>
                <c:pt idx="9">
                  <c:v>317</c:v>
                </c:pt>
                <c:pt idx="10">
                  <c:v>317</c:v>
                </c:pt>
                <c:pt idx="11">
                  <c:v>317</c:v>
                </c:pt>
                <c:pt idx="12">
                  <c:v>317</c:v>
                </c:pt>
                <c:pt idx="13">
                  <c:v>317</c:v>
                </c:pt>
                <c:pt idx="14">
                  <c:v>317</c:v>
                </c:pt>
                <c:pt idx="15">
                  <c:v>317</c:v>
                </c:pt>
                <c:pt idx="16">
                  <c:v>317</c:v>
                </c:pt>
                <c:pt idx="17">
                  <c:v>317</c:v>
                </c:pt>
                <c:pt idx="18">
                  <c:v>316</c:v>
                </c:pt>
                <c:pt idx="19">
                  <c:v>316</c:v>
                </c:pt>
                <c:pt idx="20">
                  <c:v>315</c:v>
                </c:pt>
                <c:pt idx="21">
                  <c:v>314</c:v>
                </c:pt>
                <c:pt idx="22">
                  <c:v>313</c:v>
                </c:pt>
                <c:pt idx="23">
                  <c:v>312</c:v>
                </c:pt>
                <c:pt idx="24">
                  <c:v>312</c:v>
                </c:pt>
                <c:pt idx="25">
                  <c:v>313</c:v>
                </c:pt>
                <c:pt idx="26">
                  <c:v>314</c:v>
                </c:pt>
                <c:pt idx="27">
                  <c:v>315</c:v>
                </c:pt>
                <c:pt idx="28">
                  <c:v>315</c:v>
                </c:pt>
                <c:pt idx="29">
                  <c:v>315</c:v>
                </c:pt>
                <c:pt idx="30">
                  <c:v>315</c:v>
                </c:pt>
                <c:pt idx="31">
                  <c:v>315</c:v>
                </c:pt>
                <c:pt idx="32">
                  <c:v>315</c:v>
                </c:pt>
                <c:pt idx="33">
                  <c:v>315</c:v>
                </c:pt>
                <c:pt idx="34">
                  <c:v>315</c:v>
                </c:pt>
                <c:pt idx="35">
                  <c:v>315</c:v>
                </c:pt>
                <c:pt idx="36">
                  <c:v>315</c:v>
                </c:pt>
                <c:pt idx="37">
                  <c:v>315</c:v>
                </c:pt>
                <c:pt idx="38">
                  <c:v>315</c:v>
                </c:pt>
                <c:pt idx="39">
                  <c:v>315</c:v>
                </c:pt>
                <c:pt idx="40">
                  <c:v>315</c:v>
                </c:pt>
                <c:pt idx="41">
                  <c:v>315</c:v>
                </c:pt>
                <c:pt idx="42">
                  <c:v>315</c:v>
                </c:pt>
                <c:pt idx="43">
                  <c:v>315</c:v>
                </c:pt>
                <c:pt idx="44">
                  <c:v>315</c:v>
                </c:pt>
                <c:pt idx="45">
                  <c:v>315</c:v>
                </c:pt>
                <c:pt idx="46">
                  <c:v>315</c:v>
                </c:pt>
                <c:pt idx="47">
                  <c:v>315</c:v>
                </c:pt>
                <c:pt idx="48">
                  <c:v>315</c:v>
                </c:pt>
                <c:pt idx="49">
                  <c:v>315</c:v>
                </c:pt>
                <c:pt idx="50">
                  <c:v>315</c:v>
                </c:pt>
                <c:pt idx="51">
                  <c:v>314</c:v>
                </c:pt>
                <c:pt idx="52">
                  <c:v>314</c:v>
                </c:pt>
                <c:pt idx="53">
                  <c:v>314</c:v>
                </c:pt>
                <c:pt idx="54">
                  <c:v>315</c:v>
                </c:pt>
                <c:pt idx="55">
                  <c:v>315</c:v>
                </c:pt>
                <c:pt idx="56">
                  <c:v>315</c:v>
                </c:pt>
                <c:pt idx="57">
                  <c:v>315</c:v>
                </c:pt>
                <c:pt idx="58">
                  <c:v>315</c:v>
                </c:pt>
                <c:pt idx="59">
                  <c:v>315</c:v>
                </c:pt>
                <c:pt idx="60">
                  <c:v>315</c:v>
                </c:pt>
                <c:pt idx="61">
                  <c:v>316</c:v>
                </c:pt>
                <c:pt idx="62">
                  <c:v>316</c:v>
                </c:pt>
                <c:pt idx="63">
                  <c:v>317</c:v>
                </c:pt>
                <c:pt idx="64">
                  <c:v>317</c:v>
                </c:pt>
                <c:pt idx="65">
                  <c:v>317</c:v>
                </c:pt>
                <c:pt idx="66">
                  <c:v>317</c:v>
                </c:pt>
                <c:pt idx="67">
                  <c:v>316</c:v>
                </c:pt>
                <c:pt idx="68">
                  <c:v>316</c:v>
                </c:pt>
                <c:pt idx="69">
                  <c:v>316</c:v>
                </c:pt>
                <c:pt idx="70">
                  <c:v>316</c:v>
                </c:pt>
                <c:pt idx="71">
                  <c:v>317</c:v>
                </c:pt>
                <c:pt idx="72">
                  <c:v>316</c:v>
                </c:pt>
                <c:pt idx="73">
                  <c:v>315</c:v>
                </c:pt>
                <c:pt idx="74">
                  <c:v>315</c:v>
                </c:pt>
                <c:pt idx="75">
                  <c:v>315</c:v>
                </c:pt>
                <c:pt idx="76">
                  <c:v>316</c:v>
                </c:pt>
                <c:pt idx="77">
                  <c:v>317</c:v>
                </c:pt>
                <c:pt idx="78">
                  <c:v>317</c:v>
                </c:pt>
                <c:pt idx="79">
                  <c:v>317</c:v>
                </c:pt>
                <c:pt idx="80">
                  <c:v>317</c:v>
                </c:pt>
                <c:pt idx="81">
                  <c:v>317</c:v>
                </c:pt>
                <c:pt idx="82">
                  <c:v>317</c:v>
                </c:pt>
                <c:pt idx="83">
                  <c:v>317</c:v>
                </c:pt>
                <c:pt idx="84">
                  <c:v>317</c:v>
                </c:pt>
                <c:pt idx="85">
                  <c:v>317</c:v>
                </c:pt>
                <c:pt idx="86">
                  <c:v>316</c:v>
                </c:pt>
                <c:pt idx="87">
                  <c:v>316</c:v>
                </c:pt>
                <c:pt idx="88">
                  <c:v>316</c:v>
                </c:pt>
                <c:pt idx="89">
                  <c:v>316</c:v>
                </c:pt>
                <c:pt idx="90">
                  <c:v>316</c:v>
                </c:pt>
                <c:pt idx="91">
                  <c:v>316</c:v>
                </c:pt>
                <c:pt idx="92">
                  <c:v>316</c:v>
                </c:pt>
                <c:pt idx="93">
                  <c:v>316</c:v>
                </c:pt>
                <c:pt idx="94">
                  <c:v>315</c:v>
                </c:pt>
                <c:pt idx="95">
                  <c:v>315</c:v>
                </c:pt>
                <c:pt idx="96">
                  <c:v>315</c:v>
                </c:pt>
                <c:pt idx="97">
                  <c:v>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91F-40DE-A2E9-AAC94B574C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8178312"/>
        <c:axId val="761397256"/>
      </c:lineChart>
      <c:catAx>
        <c:axId val="3981783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61397256"/>
        <c:crosses val="autoZero"/>
        <c:auto val="1"/>
        <c:lblAlgn val="ctr"/>
        <c:lblOffset val="100"/>
        <c:noMultiLvlLbl val="0"/>
      </c:catAx>
      <c:valAx>
        <c:axId val="761397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98178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Pomiar 1 - filtrowane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seria_13_06!$F$3</c:f>
              <c:strCache>
                <c:ptCount val="1"/>
                <c:pt idx="0">
                  <c:v>Oczekiwany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seria_13_06!$F$4:$F$103</c:f>
              <c:numCache>
                <c:formatCode>General</c:formatCode>
                <c:ptCount val="100"/>
                <c:pt idx="0">
                  <c:v>270</c:v>
                </c:pt>
                <c:pt idx="1">
                  <c:v>270</c:v>
                </c:pt>
                <c:pt idx="2">
                  <c:v>270</c:v>
                </c:pt>
                <c:pt idx="3">
                  <c:v>270</c:v>
                </c:pt>
                <c:pt idx="4">
                  <c:v>270</c:v>
                </c:pt>
                <c:pt idx="5">
                  <c:v>270</c:v>
                </c:pt>
                <c:pt idx="6">
                  <c:v>270</c:v>
                </c:pt>
                <c:pt idx="7">
                  <c:v>270</c:v>
                </c:pt>
                <c:pt idx="8">
                  <c:v>270</c:v>
                </c:pt>
                <c:pt idx="9">
                  <c:v>270</c:v>
                </c:pt>
                <c:pt idx="10">
                  <c:v>270</c:v>
                </c:pt>
                <c:pt idx="11">
                  <c:v>270</c:v>
                </c:pt>
                <c:pt idx="12">
                  <c:v>270</c:v>
                </c:pt>
                <c:pt idx="13">
                  <c:v>270</c:v>
                </c:pt>
                <c:pt idx="14">
                  <c:v>270</c:v>
                </c:pt>
                <c:pt idx="15">
                  <c:v>270</c:v>
                </c:pt>
                <c:pt idx="16">
                  <c:v>270</c:v>
                </c:pt>
                <c:pt idx="17">
                  <c:v>270</c:v>
                </c:pt>
                <c:pt idx="18">
                  <c:v>270</c:v>
                </c:pt>
                <c:pt idx="19">
                  <c:v>270</c:v>
                </c:pt>
                <c:pt idx="20">
                  <c:v>270</c:v>
                </c:pt>
                <c:pt idx="21">
                  <c:v>270</c:v>
                </c:pt>
                <c:pt idx="22">
                  <c:v>270</c:v>
                </c:pt>
                <c:pt idx="23">
                  <c:v>270</c:v>
                </c:pt>
                <c:pt idx="24">
                  <c:v>270</c:v>
                </c:pt>
                <c:pt idx="25">
                  <c:v>270</c:v>
                </c:pt>
                <c:pt idx="26">
                  <c:v>270</c:v>
                </c:pt>
                <c:pt idx="27">
                  <c:v>270</c:v>
                </c:pt>
                <c:pt idx="28">
                  <c:v>270</c:v>
                </c:pt>
                <c:pt idx="29">
                  <c:v>270</c:v>
                </c:pt>
                <c:pt idx="30">
                  <c:v>270</c:v>
                </c:pt>
                <c:pt idx="31">
                  <c:v>270</c:v>
                </c:pt>
                <c:pt idx="32">
                  <c:v>270</c:v>
                </c:pt>
                <c:pt idx="33">
                  <c:v>270</c:v>
                </c:pt>
                <c:pt idx="34">
                  <c:v>270</c:v>
                </c:pt>
                <c:pt idx="35">
                  <c:v>270</c:v>
                </c:pt>
                <c:pt idx="36">
                  <c:v>270</c:v>
                </c:pt>
                <c:pt idx="37">
                  <c:v>270</c:v>
                </c:pt>
                <c:pt idx="38">
                  <c:v>270</c:v>
                </c:pt>
                <c:pt idx="39">
                  <c:v>270</c:v>
                </c:pt>
                <c:pt idx="40">
                  <c:v>270</c:v>
                </c:pt>
                <c:pt idx="41">
                  <c:v>270</c:v>
                </c:pt>
                <c:pt idx="42">
                  <c:v>270</c:v>
                </c:pt>
                <c:pt idx="43">
                  <c:v>270</c:v>
                </c:pt>
                <c:pt idx="44">
                  <c:v>270</c:v>
                </c:pt>
                <c:pt idx="45">
                  <c:v>270</c:v>
                </c:pt>
                <c:pt idx="46">
                  <c:v>270</c:v>
                </c:pt>
                <c:pt idx="47">
                  <c:v>270</c:v>
                </c:pt>
                <c:pt idx="48">
                  <c:v>270</c:v>
                </c:pt>
                <c:pt idx="49">
                  <c:v>270</c:v>
                </c:pt>
                <c:pt idx="50">
                  <c:v>270</c:v>
                </c:pt>
                <c:pt idx="51">
                  <c:v>270</c:v>
                </c:pt>
                <c:pt idx="52">
                  <c:v>270</c:v>
                </c:pt>
                <c:pt idx="53">
                  <c:v>270</c:v>
                </c:pt>
                <c:pt idx="54">
                  <c:v>270</c:v>
                </c:pt>
                <c:pt idx="55">
                  <c:v>270</c:v>
                </c:pt>
                <c:pt idx="56">
                  <c:v>270</c:v>
                </c:pt>
                <c:pt idx="57">
                  <c:v>270</c:v>
                </c:pt>
                <c:pt idx="58">
                  <c:v>270</c:v>
                </c:pt>
                <c:pt idx="59">
                  <c:v>270</c:v>
                </c:pt>
                <c:pt idx="60">
                  <c:v>270</c:v>
                </c:pt>
                <c:pt idx="61">
                  <c:v>270</c:v>
                </c:pt>
                <c:pt idx="62">
                  <c:v>270</c:v>
                </c:pt>
                <c:pt idx="63">
                  <c:v>270</c:v>
                </c:pt>
                <c:pt idx="64">
                  <c:v>270</c:v>
                </c:pt>
                <c:pt idx="65">
                  <c:v>270</c:v>
                </c:pt>
                <c:pt idx="66">
                  <c:v>270</c:v>
                </c:pt>
                <c:pt idx="67">
                  <c:v>270</c:v>
                </c:pt>
                <c:pt idx="68">
                  <c:v>270</c:v>
                </c:pt>
                <c:pt idx="69">
                  <c:v>270</c:v>
                </c:pt>
                <c:pt idx="70">
                  <c:v>270</c:v>
                </c:pt>
                <c:pt idx="71">
                  <c:v>270</c:v>
                </c:pt>
                <c:pt idx="72">
                  <c:v>270</c:v>
                </c:pt>
                <c:pt idx="73">
                  <c:v>270</c:v>
                </c:pt>
                <c:pt idx="74">
                  <c:v>270</c:v>
                </c:pt>
                <c:pt idx="75">
                  <c:v>270</c:v>
                </c:pt>
                <c:pt idx="76">
                  <c:v>270</c:v>
                </c:pt>
                <c:pt idx="77">
                  <c:v>270</c:v>
                </c:pt>
                <c:pt idx="78">
                  <c:v>270</c:v>
                </c:pt>
                <c:pt idx="79">
                  <c:v>270</c:v>
                </c:pt>
                <c:pt idx="80">
                  <c:v>270</c:v>
                </c:pt>
                <c:pt idx="81">
                  <c:v>270</c:v>
                </c:pt>
                <c:pt idx="82">
                  <c:v>270</c:v>
                </c:pt>
                <c:pt idx="83">
                  <c:v>270</c:v>
                </c:pt>
                <c:pt idx="84">
                  <c:v>270</c:v>
                </c:pt>
                <c:pt idx="85">
                  <c:v>270</c:v>
                </c:pt>
                <c:pt idx="86">
                  <c:v>270</c:v>
                </c:pt>
                <c:pt idx="87">
                  <c:v>270</c:v>
                </c:pt>
                <c:pt idx="88">
                  <c:v>270</c:v>
                </c:pt>
                <c:pt idx="89">
                  <c:v>270</c:v>
                </c:pt>
                <c:pt idx="90">
                  <c:v>270</c:v>
                </c:pt>
                <c:pt idx="91">
                  <c:v>270</c:v>
                </c:pt>
                <c:pt idx="92">
                  <c:v>270</c:v>
                </c:pt>
                <c:pt idx="93">
                  <c:v>270</c:v>
                </c:pt>
                <c:pt idx="94">
                  <c:v>270</c:v>
                </c:pt>
                <c:pt idx="95">
                  <c:v>270</c:v>
                </c:pt>
                <c:pt idx="96">
                  <c:v>270</c:v>
                </c:pt>
                <c:pt idx="97">
                  <c:v>270</c:v>
                </c:pt>
                <c:pt idx="98">
                  <c:v>270</c:v>
                </c:pt>
                <c:pt idx="99">
                  <c:v>270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8C-0A47-B409-8499638DB0DF}"/>
            </c:ext>
          </c:extLst>
        </c:ser>
        <c:ser>
          <c:idx val="1"/>
          <c:order val="1"/>
          <c:tx>
            <c:strRef>
              <c:f>seria_13_06!$G$3</c:f>
              <c:strCache>
                <c:ptCount val="1"/>
                <c:pt idx="0">
                  <c:v>R1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seria_13_06!$G$4:$G$103</c:f>
              <c:numCache>
                <c:formatCode>General</c:formatCode>
                <c:ptCount val="100"/>
                <c:pt idx="0">
                  <c:v>273</c:v>
                </c:pt>
                <c:pt idx="1">
                  <c:v>273</c:v>
                </c:pt>
                <c:pt idx="2">
                  <c:v>269</c:v>
                </c:pt>
                <c:pt idx="3">
                  <c:v>266</c:v>
                </c:pt>
                <c:pt idx="4">
                  <c:v>266</c:v>
                </c:pt>
                <c:pt idx="5">
                  <c:v>266</c:v>
                </c:pt>
                <c:pt idx="6">
                  <c:v>269</c:v>
                </c:pt>
                <c:pt idx="7">
                  <c:v>269</c:v>
                </c:pt>
                <c:pt idx="8">
                  <c:v>269</c:v>
                </c:pt>
                <c:pt idx="9">
                  <c:v>269</c:v>
                </c:pt>
                <c:pt idx="10">
                  <c:v>269</c:v>
                </c:pt>
                <c:pt idx="11">
                  <c:v>269</c:v>
                </c:pt>
                <c:pt idx="12">
                  <c:v>269</c:v>
                </c:pt>
                <c:pt idx="13">
                  <c:v>269</c:v>
                </c:pt>
                <c:pt idx="14">
                  <c:v>269</c:v>
                </c:pt>
                <c:pt idx="15">
                  <c:v>269</c:v>
                </c:pt>
                <c:pt idx="16">
                  <c:v>269</c:v>
                </c:pt>
                <c:pt idx="17">
                  <c:v>269</c:v>
                </c:pt>
                <c:pt idx="18">
                  <c:v>269</c:v>
                </c:pt>
                <c:pt idx="19">
                  <c:v>269</c:v>
                </c:pt>
                <c:pt idx="20">
                  <c:v>269</c:v>
                </c:pt>
                <c:pt idx="21">
                  <c:v>269</c:v>
                </c:pt>
                <c:pt idx="22">
                  <c:v>269</c:v>
                </c:pt>
                <c:pt idx="23">
                  <c:v>269</c:v>
                </c:pt>
                <c:pt idx="24">
                  <c:v>269</c:v>
                </c:pt>
                <c:pt idx="25">
                  <c:v>269</c:v>
                </c:pt>
                <c:pt idx="26">
                  <c:v>269</c:v>
                </c:pt>
                <c:pt idx="27">
                  <c:v>269</c:v>
                </c:pt>
                <c:pt idx="28">
                  <c:v>269</c:v>
                </c:pt>
                <c:pt idx="29">
                  <c:v>269</c:v>
                </c:pt>
                <c:pt idx="30">
                  <c:v>269</c:v>
                </c:pt>
                <c:pt idx="31">
                  <c:v>269</c:v>
                </c:pt>
                <c:pt idx="32">
                  <c:v>273</c:v>
                </c:pt>
                <c:pt idx="33">
                  <c:v>273</c:v>
                </c:pt>
                <c:pt idx="34">
                  <c:v>282</c:v>
                </c:pt>
                <c:pt idx="35">
                  <c:v>282</c:v>
                </c:pt>
                <c:pt idx="36">
                  <c:v>282</c:v>
                </c:pt>
                <c:pt idx="37">
                  <c:v>276</c:v>
                </c:pt>
                <c:pt idx="38">
                  <c:v>269</c:v>
                </c:pt>
                <c:pt idx="39">
                  <c:v>269</c:v>
                </c:pt>
                <c:pt idx="40">
                  <c:v>269</c:v>
                </c:pt>
                <c:pt idx="41">
                  <c:v>273</c:v>
                </c:pt>
                <c:pt idx="42">
                  <c:v>273</c:v>
                </c:pt>
                <c:pt idx="43">
                  <c:v>273</c:v>
                </c:pt>
                <c:pt idx="44">
                  <c:v>273</c:v>
                </c:pt>
                <c:pt idx="45">
                  <c:v>269</c:v>
                </c:pt>
                <c:pt idx="46">
                  <c:v>269</c:v>
                </c:pt>
                <c:pt idx="47">
                  <c:v>269</c:v>
                </c:pt>
                <c:pt idx="48">
                  <c:v>269</c:v>
                </c:pt>
                <c:pt idx="49">
                  <c:v>269</c:v>
                </c:pt>
                <c:pt idx="50">
                  <c:v>269</c:v>
                </c:pt>
                <c:pt idx="51">
                  <c:v>273</c:v>
                </c:pt>
                <c:pt idx="52">
                  <c:v>273</c:v>
                </c:pt>
                <c:pt idx="53">
                  <c:v>269</c:v>
                </c:pt>
                <c:pt idx="54">
                  <c:v>269</c:v>
                </c:pt>
                <c:pt idx="55">
                  <c:v>269</c:v>
                </c:pt>
                <c:pt idx="56">
                  <c:v>269</c:v>
                </c:pt>
                <c:pt idx="57">
                  <c:v>269</c:v>
                </c:pt>
                <c:pt idx="58">
                  <c:v>273</c:v>
                </c:pt>
                <c:pt idx="59">
                  <c:v>273</c:v>
                </c:pt>
                <c:pt idx="60">
                  <c:v>276</c:v>
                </c:pt>
                <c:pt idx="61">
                  <c:v>276</c:v>
                </c:pt>
                <c:pt idx="62">
                  <c:v>273</c:v>
                </c:pt>
                <c:pt idx="63">
                  <c:v>273</c:v>
                </c:pt>
                <c:pt idx="64">
                  <c:v>269</c:v>
                </c:pt>
                <c:pt idx="65">
                  <c:v>269</c:v>
                </c:pt>
                <c:pt idx="66">
                  <c:v>269</c:v>
                </c:pt>
                <c:pt idx="67">
                  <c:v>275</c:v>
                </c:pt>
                <c:pt idx="68">
                  <c:v>275</c:v>
                </c:pt>
                <c:pt idx="69">
                  <c:v>275</c:v>
                </c:pt>
                <c:pt idx="70">
                  <c:v>273</c:v>
                </c:pt>
                <c:pt idx="71">
                  <c:v>273</c:v>
                </c:pt>
                <c:pt idx="72">
                  <c:v>269</c:v>
                </c:pt>
                <c:pt idx="73">
                  <c:v>269</c:v>
                </c:pt>
                <c:pt idx="74">
                  <c:v>273</c:v>
                </c:pt>
                <c:pt idx="75">
                  <c:v>275</c:v>
                </c:pt>
                <c:pt idx="76">
                  <c:v>273</c:v>
                </c:pt>
                <c:pt idx="77">
                  <c:v>275</c:v>
                </c:pt>
                <c:pt idx="78">
                  <c:v>275</c:v>
                </c:pt>
                <c:pt idx="79">
                  <c:v>275</c:v>
                </c:pt>
                <c:pt idx="80">
                  <c:v>269</c:v>
                </c:pt>
                <c:pt idx="81">
                  <c:v>269</c:v>
                </c:pt>
                <c:pt idx="82">
                  <c:v>269</c:v>
                </c:pt>
                <c:pt idx="83">
                  <c:v>269</c:v>
                </c:pt>
                <c:pt idx="84">
                  <c:v>269</c:v>
                </c:pt>
                <c:pt idx="85">
                  <c:v>275</c:v>
                </c:pt>
                <c:pt idx="86">
                  <c:v>275</c:v>
                </c:pt>
                <c:pt idx="87">
                  <c:v>269</c:v>
                </c:pt>
                <c:pt idx="88">
                  <c:v>269</c:v>
                </c:pt>
                <c:pt idx="89">
                  <c:v>269</c:v>
                </c:pt>
                <c:pt idx="90">
                  <c:v>273</c:v>
                </c:pt>
                <c:pt idx="91">
                  <c:v>273</c:v>
                </c:pt>
                <c:pt idx="92">
                  <c:v>273</c:v>
                </c:pt>
                <c:pt idx="93">
                  <c:v>273</c:v>
                </c:pt>
                <c:pt idx="94">
                  <c:v>282</c:v>
                </c:pt>
                <c:pt idx="95">
                  <c:v>282</c:v>
                </c:pt>
                <c:pt idx="96">
                  <c:v>279</c:v>
                </c:pt>
                <c:pt idx="97">
                  <c:v>273</c:v>
                </c:pt>
                <c:pt idx="98">
                  <c:v>273</c:v>
                </c:pt>
                <c:pt idx="99">
                  <c:v>282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8C-0A47-B409-8499638DB0DF}"/>
            </c:ext>
          </c:extLst>
        </c:ser>
        <c:ser>
          <c:idx val="2"/>
          <c:order val="2"/>
          <c:tx>
            <c:strRef>
              <c:f>seria_13_06!$H$3</c:f>
              <c:strCache>
                <c:ptCount val="1"/>
                <c:pt idx="0">
                  <c:v>R2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seria_13_06!$H$4:$H$103</c:f>
              <c:numCache>
                <c:formatCode>General</c:formatCode>
                <c:ptCount val="100"/>
                <c:pt idx="0">
                  <c:v>252</c:v>
                </c:pt>
                <c:pt idx="1">
                  <c:v>252</c:v>
                </c:pt>
                <c:pt idx="2">
                  <c:v>250</c:v>
                </c:pt>
                <c:pt idx="3">
                  <c:v>250</c:v>
                </c:pt>
                <c:pt idx="4">
                  <c:v>250</c:v>
                </c:pt>
                <c:pt idx="5">
                  <c:v>253</c:v>
                </c:pt>
                <c:pt idx="6">
                  <c:v>255</c:v>
                </c:pt>
                <c:pt idx="7">
                  <c:v>254</c:v>
                </c:pt>
                <c:pt idx="8">
                  <c:v>255</c:v>
                </c:pt>
                <c:pt idx="9">
                  <c:v>256</c:v>
                </c:pt>
                <c:pt idx="10">
                  <c:v>257</c:v>
                </c:pt>
                <c:pt idx="11">
                  <c:v>256</c:v>
                </c:pt>
                <c:pt idx="12">
                  <c:v>257</c:v>
                </c:pt>
                <c:pt idx="13">
                  <c:v>257</c:v>
                </c:pt>
                <c:pt idx="14">
                  <c:v>257</c:v>
                </c:pt>
                <c:pt idx="15">
                  <c:v>257</c:v>
                </c:pt>
                <c:pt idx="16">
                  <c:v>255</c:v>
                </c:pt>
                <c:pt idx="17">
                  <c:v>257</c:v>
                </c:pt>
                <c:pt idx="18">
                  <c:v>262</c:v>
                </c:pt>
                <c:pt idx="19">
                  <c:v>262</c:v>
                </c:pt>
                <c:pt idx="20">
                  <c:v>251</c:v>
                </c:pt>
                <c:pt idx="21">
                  <c:v>251</c:v>
                </c:pt>
                <c:pt idx="22">
                  <c:v>254</c:v>
                </c:pt>
                <c:pt idx="23">
                  <c:v>254</c:v>
                </c:pt>
                <c:pt idx="24">
                  <c:v>254</c:v>
                </c:pt>
                <c:pt idx="25">
                  <c:v>254</c:v>
                </c:pt>
                <c:pt idx="26">
                  <c:v>257</c:v>
                </c:pt>
                <c:pt idx="27">
                  <c:v>257</c:v>
                </c:pt>
                <c:pt idx="28">
                  <c:v>256</c:v>
                </c:pt>
                <c:pt idx="29">
                  <c:v>256</c:v>
                </c:pt>
                <c:pt idx="30">
                  <c:v>256</c:v>
                </c:pt>
                <c:pt idx="31">
                  <c:v>255</c:v>
                </c:pt>
                <c:pt idx="32">
                  <c:v>255</c:v>
                </c:pt>
                <c:pt idx="33">
                  <c:v>258</c:v>
                </c:pt>
                <c:pt idx="34">
                  <c:v>258</c:v>
                </c:pt>
                <c:pt idx="35">
                  <c:v>257</c:v>
                </c:pt>
                <c:pt idx="36">
                  <c:v>257</c:v>
                </c:pt>
                <c:pt idx="37">
                  <c:v>259</c:v>
                </c:pt>
                <c:pt idx="38">
                  <c:v>262</c:v>
                </c:pt>
                <c:pt idx="39">
                  <c:v>259</c:v>
                </c:pt>
                <c:pt idx="40">
                  <c:v>262</c:v>
                </c:pt>
                <c:pt idx="41">
                  <c:v>262</c:v>
                </c:pt>
                <c:pt idx="42">
                  <c:v>262</c:v>
                </c:pt>
                <c:pt idx="43">
                  <c:v>262</c:v>
                </c:pt>
                <c:pt idx="44">
                  <c:v>262</c:v>
                </c:pt>
                <c:pt idx="45">
                  <c:v>262</c:v>
                </c:pt>
                <c:pt idx="46">
                  <c:v>259</c:v>
                </c:pt>
                <c:pt idx="47">
                  <c:v>259</c:v>
                </c:pt>
                <c:pt idx="48">
                  <c:v>257</c:v>
                </c:pt>
                <c:pt idx="49">
                  <c:v>262</c:v>
                </c:pt>
                <c:pt idx="50">
                  <c:v>257</c:v>
                </c:pt>
                <c:pt idx="51">
                  <c:v>257</c:v>
                </c:pt>
                <c:pt idx="52">
                  <c:v>250</c:v>
                </c:pt>
                <c:pt idx="53">
                  <c:v>248</c:v>
                </c:pt>
                <c:pt idx="54">
                  <c:v>248</c:v>
                </c:pt>
                <c:pt idx="55">
                  <c:v>254</c:v>
                </c:pt>
                <c:pt idx="56">
                  <c:v>257</c:v>
                </c:pt>
                <c:pt idx="57">
                  <c:v>257</c:v>
                </c:pt>
                <c:pt idx="58">
                  <c:v>257</c:v>
                </c:pt>
                <c:pt idx="59">
                  <c:v>257</c:v>
                </c:pt>
                <c:pt idx="60">
                  <c:v>257</c:v>
                </c:pt>
                <c:pt idx="61">
                  <c:v>255</c:v>
                </c:pt>
                <c:pt idx="62">
                  <c:v>251</c:v>
                </c:pt>
                <c:pt idx="63">
                  <c:v>251</c:v>
                </c:pt>
                <c:pt idx="64">
                  <c:v>251</c:v>
                </c:pt>
                <c:pt idx="65">
                  <c:v>257</c:v>
                </c:pt>
                <c:pt idx="66">
                  <c:v>257</c:v>
                </c:pt>
                <c:pt idx="67">
                  <c:v>257</c:v>
                </c:pt>
                <c:pt idx="68">
                  <c:v>257</c:v>
                </c:pt>
                <c:pt idx="69">
                  <c:v>257</c:v>
                </c:pt>
                <c:pt idx="70">
                  <c:v>257</c:v>
                </c:pt>
                <c:pt idx="71">
                  <c:v>257</c:v>
                </c:pt>
                <c:pt idx="72">
                  <c:v>257</c:v>
                </c:pt>
                <c:pt idx="73">
                  <c:v>260</c:v>
                </c:pt>
                <c:pt idx="74">
                  <c:v>260</c:v>
                </c:pt>
                <c:pt idx="75">
                  <c:v>257</c:v>
                </c:pt>
                <c:pt idx="76">
                  <c:v>254</c:v>
                </c:pt>
                <c:pt idx="77">
                  <c:v>254</c:v>
                </c:pt>
                <c:pt idx="78">
                  <c:v>259</c:v>
                </c:pt>
                <c:pt idx="79">
                  <c:v>259</c:v>
                </c:pt>
                <c:pt idx="80">
                  <c:v>259</c:v>
                </c:pt>
                <c:pt idx="81">
                  <c:v>257</c:v>
                </c:pt>
                <c:pt idx="82">
                  <c:v>257</c:v>
                </c:pt>
                <c:pt idx="83">
                  <c:v>257</c:v>
                </c:pt>
                <c:pt idx="84">
                  <c:v>257</c:v>
                </c:pt>
                <c:pt idx="85">
                  <c:v>257</c:v>
                </c:pt>
                <c:pt idx="86">
                  <c:v>262</c:v>
                </c:pt>
                <c:pt idx="87">
                  <c:v>257</c:v>
                </c:pt>
                <c:pt idx="88">
                  <c:v>257</c:v>
                </c:pt>
                <c:pt idx="89">
                  <c:v>257</c:v>
                </c:pt>
                <c:pt idx="90">
                  <c:v>257</c:v>
                </c:pt>
                <c:pt idx="91">
                  <c:v>257</c:v>
                </c:pt>
                <c:pt idx="92">
                  <c:v>257</c:v>
                </c:pt>
                <c:pt idx="93">
                  <c:v>257</c:v>
                </c:pt>
                <c:pt idx="94">
                  <c:v>257</c:v>
                </c:pt>
                <c:pt idx="95">
                  <c:v>257</c:v>
                </c:pt>
                <c:pt idx="96">
                  <c:v>257</c:v>
                </c:pt>
                <c:pt idx="97">
                  <c:v>259</c:v>
                </c:pt>
                <c:pt idx="98">
                  <c:v>259</c:v>
                </c:pt>
                <c:pt idx="99">
                  <c:v>259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98C-0A47-B409-8499638DB0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8267967"/>
        <c:axId val="25627487"/>
      </c:lineChart>
      <c:catAx>
        <c:axId val="5482679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5627487"/>
        <c:crosses val="autoZero"/>
        <c:auto val="1"/>
        <c:lblAlgn val="ctr"/>
        <c:lblOffset val="100"/>
        <c:noMultiLvlLbl val="0"/>
      </c:catAx>
      <c:valAx>
        <c:axId val="25627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48267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Odbiornik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seria_13_05!$AQ$8</c:f>
              <c:strCache>
                <c:ptCount val="1"/>
                <c:pt idx="0">
                  <c:v>Input Angle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seria_13_05!$AQ$9:$AQ$108</c:f>
              <c:numCache>
                <c:formatCode>General</c:formatCode>
                <c:ptCount val="100"/>
                <c:pt idx="0">
                  <c:v>221</c:v>
                </c:pt>
                <c:pt idx="1">
                  <c:v>221</c:v>
                </c:pt>
                <c:pt idx="2">
                  <c:v>221</c:v>
                </c:pt>
                <c:pt idx="3">
                  <c:v>221</c:v>
                </c:pt>
                <c:pt idx="4">
                  <c:v>239</c:v>
                </c:pt>
                <c:pt idx="5">
                  <c:v>221</c:v>
                </c:pt>
                <c:pt idx="6">
                  <c:v>221</c:v>
                </c:pt>
                <c:pt idx="7">
                  <c:v>221</c:v>
                </c:pt>
                <c:pt idx="8">
                  <c:v>224</c:v>
                </c:pt>
                <c:pt idx="9">
                  <c:v>221</c:v>
                </c:pt>
                <c:pt idx="10">
                  <c:v>221</c:v>
                </c:pt>
                <c:pt idx="11">
                  <c:v>221</c:v>
                </c:pt>
                <c:pt idx="12">
                  <c:v>228</c:v>
                </c:pt>
                <c:pt idx="13">
                  <c:v>221</c:v>
                </c:pt>
                <c:pt idx="14">
                  <c:v>221</c:v>
                </c:pt>
                <c:pt idx="15">
                  <c:v>221</c:v>
                </c:pt>
                <c:pt idx="16">
                  <c:v>224</c:v>
                </c:pt>
                <c:pt idx="17">
                  <c:v>221</c:v>
                </c:pt>
                <c:pt idx="18">
                  <c:v>221</c:v>
                </c:pt>
                <c:pt idx="19">
                  <c:v>221</c:v>
                </c:pt>
                <c:pt idx="20">
                  <c:v>221</c:v>
                </c:pt>
                <c:pt idx="21">
                  <c:v>217</c:v>
                </c:pt>
                <c:pt idx="22">
                  <c:v>221</c:v>
                </c:pt>
                <c:pt idx="23">
                  <c:v>221</c:v>
                </c:pt>
                <c:pt idx="24">
                  <c:v>224</c:v>
                </c:pt>
                <c:pt idx="25">
                  <c:v>221</c:v>
                </c:pt>
                <c:pt idx="26">
                  <c:v>221</c:v>
                </c:pt>
                <c:pt idx="27">
                  <c:v>221</c:v>
                </c:pt>
                <c:pt idx="28">
                  <c:v>221</c:v>
                </c:pt>
                <c:pt idx="29">
                  <c:v>221</c:v>
                </c:pt>
                <c:pt idx="30">
                  <c:v>221</c:v>
                </c:pt>
                <c:pt idx="31">
                  <c:v>230</c:v>
                </c:pt>
                <c:pt idx="32">
                  <c:v>224</c:v>
                </c:pt>
                <c:pt idx="33">
                  <c:v>226</c:v>
                </c:pt>
                <c:pt idx="34">
                  <c:v>234</c:v>
                </c:pt>
                <c:pt idx="35">
                  <c:v>238</c:v>
                </c:pt>
                <c:pt idx="36">
                  <c:v>226</c:v>
                </c:pt>
                <c:pt idx="37">
                  <c:v>218</c:v>
                </c:pt>
                <c:pt idx="38">
                  <c:v>224</c:v>
                </c:pt>
                <c:pt idx="39">
                  <c:v>224</c:v>
                </c:pt>
                <c:pt idx="40">
                  <c:v>230</c:v>
                </c:pt>
                <c:pt idx="41">
                  <c:v>224</c:v>
                </c:pt>
                <c:pt idx="42">
                  <c:v>221</c:v>
                </c:pt>
                <c:pt idx="43">
                  <c:v>223</c:v>
                </c:pt>
                <c:pt idx="44">
                  <c:v>228</c:v>
                </c:pt>
                <c:pt idx="45">
                  <c:v>227</c:v>
                </c:pt>
                <c:pt idx="46">
                  <c:v>226</c:v>
                </c:pt>
                <c:pt idx="47">
                  <c:v>218</c:v>
                </c:pt>
                <c:pt idx="48">
                  <c:v>218</c:v>
                </c:pt>
                <c:pt idx="49">
                  <c:v>218</c:v>
                </c:pt>
                <c:pt idx="50">
                  <c:v>228</c:v>
                </c:pt>
                <c:pt idx="51">
                  <c:v>233</c:v>
                </c:pt>
                <c:pt idx="52">
                  <c:v>229</c:v>
                </c:pt>
                <c:pt idx="53">
                  <c:v>221</c:v>
                </c:pt>
                <c:pt idx="54">
                  <c:v>224</c:v>
                </c:pt>
                <c:pt idx="55">
                  <c:v>224</c:v>
                </c:pt>
                <c:pt idx="56">
                  <c:v>228</c:v>
                </c:pt>
                <c:pt idx="57">
                  <c:v>228</c:v>
                </c:pt>
                <c:pt idx="58">
                  <c:v>228</c:v>
                </c:pt>
                <c:pt idx="59">
                  <c:v>221</c:v>
                </c:pt>
                <c:pt idx="60">
                  <c:v>221</c:v>
                </c:pt>
                <c:pt idx="61">
                  <c:v>224</c:v>
                </c:pt>
                <c:pt idx="62">
                  <c:v>222</c:v>
                </c:pt>
                <c:pt idx="63">
                  <c:v>224</c:v>
                </c:pt>
                <c:pt idx="64">
                  <c:v>225</c:v>
                </c:pt>
                <c:pt idx="65">
                  <c:v>228</c:v>
                </c:pt>
                <c:pt idx="66">
                  <c:v>226</c:v>
                </c:pt>
                <c:pt idx="67">
                  <c:v>237</c:v>
                </c:pt>
                <c:pt idx="68">
                  <c:v>224</c:v>
                </c:pt>
                <c:pt idx="69">
                  <c:v>230</c:v>
                </c:pt>
                <c:pt idx="70">
                  <c:v>224</c:v>
                </c:pt>
                <c:pt idx="71">
                  <c:v>221</c:v>
                </c:pt>
                <c:pt idx="72">
                  <c:v>230</c:v>
                </c:pt>
                <c:pt idx="73">
                  <c:v>226</c:v>
                </c:pt>
                <c:pt idx="74">
                  <c:v>221</c:v>
                </c:pt>
                <c:pt idx="75">
                  <c:v>224</c:v>
                </c:pt>
                <c:pt idx="76">
                  <c:v>211</c:v>
                </c:pt>
                <c:pt idx="77">
                  <c:v>224</c:v>
                </c:pt>
                <c:pt idx="78">
                  <c:v>221</c:v>
                </c:pt>
                <c:pt idx="79">
                  <c:v>221</c:v>
                </c:pt>
                <c:pt idx="80">
                  <c:v>237</c:v>
                </c:pt>
                <c:pt idx="81">
                  <c:v>218</c:v>
                </c:pt>
                <c:pt idx="82">
                  <c:v>226</c:v>
                </c:pt>
                <c:pt idx="83">
                  <c:v>228</c:v>
                </c:pt>
                <c:pt idx="84">
                  <c:v>240</c:v>
                </c:pt>
                <c:pt idx="85">
                  <c:v>228</c:v>
                </c:pt>
                <c:pt idx="86">
                  <c:v>221</c:v>
                </c:pt>
                <c:pt idx="87">
                  <c:v>237</c:v>
                </c:pt>
                <c:pt idx="88">
                  <c:v>221</c:v>
                </c:pt>
                <c:pt idx="89">
                  <c:v>236</c:v>
                </c:pt>
                <c:pt idx="90">
                  <c:v>233</c:v>
                </c:pt>
                <c:pt idx="91">
                  <c:v>228</c:v>
                </c:pt>
                <c:pt idx="92">
                  <c:v>221</c:v>
                </c:pt>
                <c:pt idx="93">
                  <c:v>221</c:v>
                </c:pt>
                <c:pt idx="94">
                  <c:v>225</c:v>
                </c:pt>
                <c:pt idx="95">
                  <c:v>225</c:v>
                </c:pt>
                <c:pt idx="96">
                  <c:v>226</c:v>
                </c:pt>
                <c:pt idx="97">
                  <c:v>231</c:v>
                </c:pt>
                <c:pt idx="98">
                  <c:v>224</c:v>
                </c:pt>
                <c:pt idx="99">
                  <c:v>234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70-40A0-A5E5-901C522E83EF}"/>
            </c:ext>
          </c:extLst>
        </c:ser>
        <c:ser>
          <c:idx val="1"/>
          <c:order val="1"/>
          <c:tx>
            <c:strRef>
              <c:f>seria_13_05!$AR$8</c:f>
              <c:strCache>
                <c:ptCount val="1"/>
                <c:pt idx="0">
                  <c:v>Angle Avg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seria_13_05!$AR$9:$AR$108</c:f>
              <c:numCache>
                <c:formatCode>General</c:formatCode>
                <c:ptCount val="100"/>
                <c:pt idx="0">
                  <c:v>-19</c:v>
                </c:pt>
                <c:pt idx="1">
                  <c:v>-19</c:v>
                </c:pt>
                <c:pt idx="2">
                  <c:v>-19</c:v>
                </c:pt>
                <c:pt idx="3">
                  <c:v>-19</c:v>
                </c:pt>
                <c:pt idx="4">
                  <c:v>-17</c:v>
                </c:pt>
                <c:pt idx="5">
                  <c:v>-19</c:v>
                </c:pt>
                <c:pt idx="6">
                  <c:v>-19</c:v>
                </c:pt>
                <c:pt idx="7">
                  <c:v>0</c:v>
                </c:pt>
                <c:pt idx="8">
                  <c:v>221</c:v>
                </c:pt>
                <c:pt idx="9">
                  <c:v>221</c:v>
                </c:pt>
                <c:pt idx="10">
                  <c:v>221</c:v>
                </c:pt>
                <c:pt idx="11">
                  <c:v>218</c:v>
                </c:pt>
                <c:pt idx="12">
                  <c:v>240</c:v>
                </c:pt>
                <c:pt idx="13">
                  <c:v>221</c:v>
                </c:pt>
                <c:pt idx="14">
                  <c:v>221</c:v>
                </c:pt>
                <c:pt idx="15">
                  <c:v>220</c:v>
                </c:pt>
                <c:pt idx="16">
                  <c:v>224</c:v>
                </c:pt>
                <c:pt idx="17">
                  <c:v>221</c:v>
                </c:pt>
                <c:pt idx="18">
                  <c:v>221</c:v>
                </c:pt>
                <c:pt idx="19">
                  <c:v>220</c:v>
                </c:pt>
                <c:pt idx="20">
                  <c:v>228</c:v>
                </c:pt>
                <c:pt idx="21">
                  <c:v>220</c:v>
                </c:pt>
                <c:pt idx="22">
                  <c:v>221</c:v>
                </c:pt>
                <c:pt idx="23">
                  <c:v>220</c:v>
                </c:pt>
                <c:pt idx="24">
                  <c:v>224</c:v>
                </c:pt>
                <c:pt idx="25">
                  <c:v>221</c:v>
                </c:pt>
                <c:pt idx="26">
                  <c:v>221</c:v>
                </c:pt>
                <c:pt idx="27">
                  <c:v>221</c:v>
                </c:pt>
                <c:pt idx="28">
                  <c:v>221</c:v>
                </c:pt>
                <c:pt idx="29">
                  <c:v>217</c:v>
                </c:pt>
                <c:pt idx="30">
                  <c:v>221</c:v>
                </c:pt>
                <c:pt idx="31">
                  <c:v>221</c:v>
                </c:pt>
                <c:pt idx="32">
                  <c:v>224</c:v>
                </c:pt>
                <c:pt idx="33">
                  <c:v>221</c:v>
                </c:pt>
                <c:pt idx="34">
                  <c:v>222</c:v>
                </c:pt>
                <c:pt idx="35">
                  <c:v>223</c:v>
                </c:pt>
                <c:pt idx="36">
                  <c:v>221</c:v>
                </c:pt>
                <c:pt idx="37">
                  <c:v>220</c:v>
                </c:pt>
                <c:pt idx="38">
                  <c:v>220</c:v>
                </c:pt>
                <c:pt idx="39">
                  <c:v>230</c:v>
                </c:pt>
                <c:pt idx="40">
                  <c:v>224</c:v>
                </c:pt>
                <c:pt idx="41">
                  <c:v>224</c:v>
                </c:pt>
                <c:pt idx="42">
                  <c:v>231</c:v>
                </c:pt>
                <c:pt idx="43">
                  <c:v>237</c:v>
                </c:pt>
                <c:pt idx="44">
                  <c:v>227</c:v>
                </c:pt>
                <c:pt idx="45">
                  <c:v>218</c:v>
                </c:pt>
                <c:pt idx="46">
                  <c:v>224</c:v>
                </c:pt>
                <c:pt idx="47">
                  <c:v>222</c:v>
                </c:pt>
                <c:pt idx="48">
                  <c:v>229</c:v>
                </c:pt>
                <c:pt idx="49">
                  <c:v>223</c:v>
                </c:pt>
                <c:pt idx="50">
                  <c:v>221</c:v>
                </c:pt>
                <c:pt idx="51">
                  <c:v>223</c:v>
                </c:pt>
                <c:pt idx="52">
                  <c:v>228</c:v>
                </c:pt>
                <c:pt idx="53">
                  <c:v>226</c:v>
                </c:pt>
                <c:pt idx="54">
                  <c:v>226</c:v>
                </c:pt>
                <c:pt idx="55">
                  <c:v>218</c:v>
                </c:pt>
                <c:pt idx="56">
                  <c:v>219</c:v>
                </c:pt>
                <c:pt idx="57">
                  <c:v>218</c:v>
                </c:pt>
                <c:pt idx="58">
                  <c:v>227</c:v>
                </c:pt>
                <c:pt idx="59">
                  <c:v>231</c:v>
                </c:pt>
                <c:pt idx="60">
                  <c:v>229</c:v>
                </c:pt>
                <c:pt idx="61">
                  <c:v>221</c:v>
                </c:pt>
                <c:pt idx="62">
                  <c:v>223</c:v>
                </c:pt>
                <c:pt idx="63">
                  <c:v>223</c:v>
                </c:pt>
                <c:pt idx="64">
                  <c:v>227</c:v>
                </c:pt>
                <c:pt idx="65">
                  <c:v>228</c:v>
                </c:pt>
                <c:pt idx="66">
                  <c:v>228</c:v>
                </c:pt>
                <c:pt idx="67">
                  <c:v>223</c:v>
                </c:pt>
                <c:pt idx="68">
                  <c:v>221</c:v>
                </c:pt>
                <c:pt idx="69">
                  <c:v>225</c:v>
                </c:pt>
                <c:pt idx="70">
                  <c:v>222</c:v>
                </c:pt>
                <c:pt idx="71">
                  <c:v>223</c:v>
                </c:pt>
                <c:pt idx="72">
                  <c:v>225</c:v>
                </c:pt>
                <c:pt idx="73">
                  <c:v>228</c:v>
                </c:pt>
                <c:pt idx="74">
                  <c:v>223</c:v>
                </c:pt>
                <c:pt idx="75">
                  <c:v>237</c:v>
                </c:pt>
                <c:pt idx="76">
                  <c:v>221</c:v>
                </c:pt>
                <c:pt idx="77">
                  <c:v>230</c:v>
                </c:pt>
                <c:pt idx="78">
                  <c:v>224</c:v>
                </c:pt>
                <c:pt idx="79">
                  <c:v>219</c:v>
                </c:pt>
                <c:pt idx="80">
                  <c:v>231</c:v>
                </c:pt>
                <c:pt idx="81">
                  <c:v>225</c:v>
                </c:pt>
                <c:pt idx="82">
                  <c:v>221</c:v>
                </c:pt>
                <c:pt idx="83">
                  <c:v>226</c:v>
                </c:pt>
                <c:pt idx="84">
                  <c:v>213</c:v>
                </c:pt>
                <c:pt idx="85">
                  <c:v>225</c:v>
                </c:pt>
                <c:pt idx="86">
                  <c:v>221</c:v>
                </c:pt>
                <c:pt idx="87">
                  <c:v>221</c:v>
                </c:pt>
                <c:pt idx="88">
                  <c:v>237</c:v>
                </c:pt>
                <c:pt idx="89">
                  <c:v>219</c:v>
                </c:pt>
                <c:pt idx="90">
                  <c:v>226</c:v>
                </c:pt>
                <c:pt idx="91">
                  <c:v>226</c:v>
                </c:pt>
                <c:pt idx="92">
                  <c:v>239</c:v>
                </c:pt>
                <c:pt idx="93">
                  <c:v>228</c:v>
                </c:pt>
                <c:pt idx="94">
                  <c:v>219</c:v>
                </c:pt>
                <c:pt idx="95">
                  <c:v>237</c:v>
                </c:pt>
                <c:pt idx="96">
                  <c:v>219</c:v>
                </c:pt>
                <c:pt idx="97">
                  <c:v>235</c:v>
                </c:pt>
                <c:pt idx="98">
                  <c:v>232</c:v>
                </c:pt>
                <c:pt idx="99">
                  <c:v>229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70-40A0-A5E5-901C522E83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1694479"/>
        <c:axId val="1931693999"/>
      </c:lineChart>
      <c:catAx>
        <c:axId val="19316944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31693999"/>
        <c:crosses val="autoZero"/>
        <c:auto val="1"/>
        <c:lblAlgn val="ctr"/>
        <c:lblOffset val="100"/>
        <c:noMultiLvlLbl val="0"/>
      </c:catAx>
      <c:valAx>
        <c:axId val="1931693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31694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Pomiar 2 - filtrowane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seria_13_06!$R$3</c:f>
              <c:strCache>
                <c:ptCount val="1"/>
                <c:pt idx="0">
                  <c:v>Oczekiwany R1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seria_13_06!$R$4:$R$103</c:f>
              <c:numCache>
                <c:formatCode>General</c:formatCode>
                <c:ptCount val="100"/>
                <c:pt idx="0">
                  <c:v>255</c:v>
                </c:pt>
                <c:pt idx="1">
                  <c:v>255</c:v>
                </c:pt>
                <c:pt idx="2">
                  <c:v>255</c:v>
                </c:pt>
                <c:pt idx="3">
                  <c:v>255</c:v>
                </c:pt>
                <c:pt idx="4">
                  <c:v>255</c:v>
                </c:pt>
                <c:pt idx="5">
                  <c:v>255</c:v>
                </c:pt>
                <c:pt idx="6">
                  <c:v>255</c:v>
                </c:pt>
                <c:pt idx="7">
                  <c:v>255</c:v>
                </c:pt>
                <c:pt idx="8">
                  <c:v>255</c:v>
                </c:pt>
                <c:pt idx="9">
                  <c:v>255</c:v>
                </c:pt>
                <c:pt idx="10">
                  <c:v>255</c:v>
                </c:pt>
                <c:pt idx="11">
                  <c:v>255</c:v>
                </c:pt>
                <c:pt idx="12">
                  <c:v>255</c:v>
                </c:pt>
                <c:pt idx="13">
                  <c:v>255</c:v>
                </c:pt>
                <c:pt idx="14">
                  <c:v>255</c:v>
                </c:pt>
                <c:pt idx="15">
                  <c:v>255</c:v>
                </c:pt>
                <c:pt idx="16">
                  <c:v>255</c:v>
                </c:pt>
                <c:pt idx="17">
                  <c:v>255</c:v>
                </c:pt>
                <c:pt idx="18">
                  <c:v>255</c:v>
                </c:pt>
                <c:pt idx="19">
                  <c:v>255</c:v>
                </c:pt>
                <c:pt idx="20">
                  <c:v>255</c:v>
                </c:pt>
                <c:pt idx="21">
                  <c:v>255</c:v>
                </c:pt>
                <c:pt idx="22">
                  <c:v>255</c:v>
                </c:pt>
                <c:pt idx="23">
                  <c:v>255</c:v>
                </c:pt>
                <c:pt idx="24">
                  <c:v>255</c:v>
                </c:pt>
                <c:pt idx="25">
                  <c:v>255</c:v>
                </c:pt>
                <c:pt idx="26">
                  <c:v>255</c:v>
                </c:pt>
                <c:pt idx="27">
                  <c:v>255</c:v>
                </c:pt>
                <c:pt idx="28">
                  <c:v>255</c:v>
                </c:pt>
                <c:pt idx="29">
                  <c:v>255</c:v>
                </c:pt>
                <c:pt idx="30">
                  <c:v>255</c:v>
                </c:pt>
                <c:pt idx="31">
                  <c:v>255</c:v>
                </c:pt>
                <c:pt idx="32">
                  <c:v>255</c:v>
                </c:pt>
                <c:pt idx="33">
                  <c:v>255</c:v>
                </c:pt>
                <c:pt idx="34">
                  <c:v>255</c:v>
                </c:pt>
                <c:pt idx="35">
                  <c:v>255</c:v>
                </c:pt>
                <c:pt idx="36">
                  <c:v>255</c:v>
                </c:pt>
                <c:pt idx="37">
                  <c:v>255</c:v>
                </c:pt>
                <c:pt idx="38">
                  <c:v>255</c:v>
                </c:pt>
                <c:pt idx="39">
                  <c:v>255</c:v>
                </c:pt>
                <c:pt idx="40">
                  <c:v>255</c:v>
                </c:pt>
                <c:pt idx="41">
                  <c:v>255</c:v>
                </c:pt>
                <c:pt idx="42">
                  <c:v>255</c:v>
                </c:pt>
                <c:pt idx="43">
                  <c:v>255</c:v>
                </c:pt>
                <c:pt idx="44">
                  <c:v>255</c:v>
                </c:pt>
                <c:pt idx="45">
                  <c:v>255</c:v>
                </c:pt>
                <c:pt idx="46">
                  <c:v>255</c:v>
                </c:pt>
                <c:pt idx="47">
                  <c:v>255</c:v>
                </c:pt>
                <c:pt idx="48">
                  <c:v>255</c:v>
                </c:pt>
                <c:pt idx="49">
                  <c:v>255</c:v>
                </c:pt>
                <c:pt idx="50">
                  <c:v>255</c:v>
                </c:pt>
                <c:pt idx="51">
                  <c:v>255</c:v>
                </c:pt>
                <c:pt idx="52">
                  <c:v>255</c:v>
                </c:pt>
                <c:pt idx="53">
                  <c:v>255</c:v>
                </c:pt>
                <c:pt idx="54">
                  <c:v>255</c:v>
                </c:pt>
                <c:pt idx="55">
                  <c:v>255</c:v>
                </c:pt>
                <c:pt idx="56">
                  <c:v>255</c:v>
                </c:pt>
                <c:pt idx="57">
                  <c:v>255</c:v>
                </c:pt>
                <c:pt idx="58">
                  <c:v>255</c:v>
                </c:pt>
                <c:pt idx="59">
                  <c:v>255</c:v>
                </c:pt>
                <c:pt idx="60">
                  <c:v>255</c:v>
                </c:pt>
                <c:pt idx="61">
                  <c:v>255</c:v>
                </c:pt>
                <c:pt idx="62">
                  <c:v>255</c:v>
                </c:pt>
                <c:pt idx="63">
                  <c:v>255</c:v>
                </c:pt>
                <c:pt idx="64">
                  <c:v>255</c:v>
                </c:pt>
                <c:pt idx="65">
                  <c:v>255</c:v>
                </c:pt>
                <c:pt idx="66">
                  <c:v>255</c:v>
                </c:pt>
                <c:pt idx="67">
                  <c:v>255</c:v>
                </c:pt>
                <c:pt idx="68">
                  <c:v>255</c:v>
                </c:pt>
                <c:pt idx="69">
                  <c:v>255</c:v>
                </c:pt>
                <c:pt idx="70">
                  <c:v>255</c:v>
                </c:pt>
                <c:pt idx="71">
                  <c:v>255</c:v>
                </c:pt>
                <c:pt idx="72">
                  <c:v>255</c:v>
                </c:pt>
                <c:pt idx="73">
                  <c:v>255</c:v>
                </c:pt>
                <c:pt idx="74">
                  <c:v>255</c:v>
                </c:pt>
                <c:pt idx="75">
                  <c:v>255</c:v>
                </c:pt>
                <c:pt idx="76">
                  <c:v>255</c:v>
                </c:pt>
                <c:pt idx="77">
                  <c:v>255</c:v>
                </c:pt>
                <c:pt idx="78">
                  <c:v>255</c:v>
                </c:pt>
                <c:pt idx="79">
                  <c:v>255</c:v>
                </c:pt>
                <c:pt idx="80">
                  <c:v>255</c:v>
                </c:pt>
                <c:pt idx="81">
                  <c:v>255</c:v>
                </c:pt>
                <c:pt idx="82">
                  <c:v>255</c:v>
                </c:pt>
                <c:pt idx="83">
                  <c:v>255</c:v>
                </c:pt>
                <c:pt idx="84">
                  <c:v>255</c:v>
                </c:pt>
                <c:pt idx="85">
                  <c:v>255</c:v>
                </c:pt>
                <c:pt idx="86">
                  <c:v>255</c:v>
                </c:pt>
                <c:pt idx="87">
                  <c:v>255</c:v>
                </c:pt>
                <c:pt idx="88">
                  <c:v>255</c:v>
                </c:pt>
                <c:pt idx="89">
                  <c:v>255</c:v>
                </c:pt>
                <c:pt idx="90">
                  <c:v>255</c:v>
                </c:pt>
                <c:pt idx="91">
                  <c:v>255</c:v>
                </c:pt>
                <c:pt idx="92">
                  <c:v>255</c:v>
                </c:pt>
                <c:pt idx="93">
                  <c:v>255</c:v>
                </c:pt>
                <c:pt idx="94">
                  <c:v>255</c:v>
                </c:pt>
                <c:pt idx="95">
                  <c:v>255</c:v>
                </c:pt>
                <c:pt idx="96">
                  <c:v>255</c:v>
                </c:pt>
                <c:pt idx="97">
                  <c:v>255</c:v>
                </c:pt>
                <c:pt idx="98">
                  <c:v>255</c:v>
                </c:pt>
                <c:pt idx="99">
                  <c:v>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89-6147-B284-23ECCC18E4CD}"/>
            </c:ext>
          </c:extLst>
        </c:ser>
        <c:ser>
          <c:idx val="1"/>
          <c:order val="1"/>
          <c:tx>
            <c:strRef>
              <c:f>seria_13_06!$S$3</c:f>
              <c:strCache>
                <c:ptCount val="1"/>
                <c:pt idx="0">
                  <c:v>Oczekiwany R2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seria_13_06!$S$4:$S$103</c:f>
              <c:numCache>
                <c:formatCode>General</c:formatCode>
                <c:ptCount val="100"/>
                <c:pt idx="0">
                  <c:v>285</c:v>
                </c:pt>
                <c:pt idx="1">
                  <c:v>285</c:v>
                </c:pt>
                <c:pt idx="2">
                  <c:v>285</c:v>
                </c:pt>
                <c:pt idx="3">
                  <c:v>285</c:v>
                </c:pt>
                <c:pt idx="4">
                  <c:v>285</c:v>
                </c:pt>
                <c:pt idx="5">
                  <c:v>285</c:v>
                </c:pt>
                <c:pt idx="6">
                  <c:v>285</c:v>
                </c:pt>
                <c:pt idx="7">
                  <c:v>285</c:v>
                </c:pt>
                <c:pt idx="8">
                  <c:v>285</c:v>
                </c:pt>
                <c:pt idx="9">
                  <c:v>285</c:v>
                </c:pt>
                <c:pt idx="10">
                  <c:v>285</c:v>
                </c:pt>
                <c:pt idx="11">
                  <c:v>285</c:v>
                </c:pt>
                <c:pt idx="12">
                  <c:v>285</c:v>
                </c:pt>
                <c:pt idx="13">
                  <c:v>285</c:v>
                </c:pt>
                <c:pt idx="14">
                  <c:v>285</c:v>
                </c:pt>
                <c:pt idx="15">
                  <c:v>285</c:v>
                </c:pt>
                <c:pt idx="16">
                  <c:v>285</c:v>
                </c:pt>
                <c:pt idx="17">
                  <c:v>285</c:v>
                </c:pt>
                <c:pt idx="18">
                  <c:v>285</c:v>
                </c:pt>
                <c:pt idx="19">
                  <c:v>285</c:v>
                </c:pt>
                <c:pt idx="20">
                  <c:v>285</c:v>
                </c:pt>
                <c:pt idx="21">
                  <c:v>285</c:v>
                </c:pt>
                <c:pt idx="22">
                  <c:v>285</c:v>
                </c:pt>
                <c:pt idx="23">
                  <c:v>285</c:v>
                </c:pt>
                <c:pt idx="24">
                  <c:v>285</c:v>
                </c:pt>
                <c:pt idx="25">
                  <c:v>285</c:v>
                </c:pt>
                <c:pt idx="26">
                  <c:v>285</c:v>
                </c:pt>
                <c:pt idx="27">
                  <c:v>285</c:v>
                </c:pt>
                <c:pt idx="28">
                  <c:v>285</c:v>
                </c:pt>
                <c:pt idx="29">
                  <c:v>285</c:v>
                </c:pt>
                <c:pt idx="30">
                  <c:v>285</c:v>
                </c:pt>
                <c:pt idx="31">
                  <c:v>285</c:v>
                </c:pt>
                <c:pt idx="32">
                  <c:v>285</c:v>
                </c:pt>
                <c:pt idx="33">
                  <c:v>285</c:v>
                </c:pt>
                <c:pt idx="34">
                  <c:v>285</c:v>
                </c:pt>
                <c:pt idx="35">
                  <c:v>285</c:v>
                </c:pt>
                <c:pt idx="36">
                  <c:v>285</c:v>
                </c:pt>
                <c:pt idx="37">
                  <c:v>285</c:v>
                </c:pt>
                <c:pt idx="38">
                  <c:v>285</c:v>
                </c:pt>
                <c:pt idx="39">
                  <c:v>285</c:v>
                </c:pt>
                <c:pt idx="40">
                  <c:v>285</c:v>
                </c:pt>
                <c:pt idx="41">
                  <c:v>285</c:v>
                </c:pt>
                <c:pt idx="42">
                  <c:v>285</c:v>
                </c:pt>
                <c:pt idx="43">
                  <c:v>285</c:v>
                </c:pt>
                <c:pt idx="44">
                  <c:v>285</c:v>
                </c:pt>
                <c:pt idx="45">
                  <c:v>285</c:v>
                </c:pt>
                <c:pt idx="46">
                  <c:v>285</c:v>
                </c:pt>
                <c:pt idx="47">
                  <c:v>285</c:v>
                </c:pt>
                <c:pt idx="48">
                  <c:v>285</c:v>
                </c:pt>
                <c:pt idx="49">
                  <c:v>285</c:v>
                </c:pt>
                <c:pt idx="50">
                  <c:v>285</c:v>
                </c:pt>
                <c:pt idx="51">
                  <c:v>285</c:v>
                </c:pt>
                <c:pt idx="52">
                  <c:v>285</c:v>
                </c:pt>
                <c:pt idx="53">
                  <c:v>285</c:v>
                </c:pt>
                <c:pt idx="54">
                  <c:v>285</c:v>
                </c:pt>
                <c:pt idx="55">
                  <c:v>285</c:v>
                </c:pt>
                <c:pt idx="56">
                  <c:v>285</c:v>
                </c:pt>
                <c:pt idx="57">
                  <c:v>285</c:v>
                </c:pt>
                <c:pt idx="58">
                  <c:v>285</c:v>
                </c:pt>
                <c:pt idx="59">
                  <c:v>285</c:v>
                </c:pt>
                <c:pt idx="60">
                  <c:v>285</c:v>
                </c:pt>
                <c:pt idx="61">
                  <c:v>285</c:v>
                </c:pt>
                <c:pt idx="62">
                  <c:v>285</c:v>
                </c:pt>
                <c:pt idx="63">
                  <c:v>285</c:v>
                </c:pt>
                <c:pt idx="64">
                  <c:v>285</c:v>
                </c:pt>
                <c:pt idx="65">
                  <c:v>285</c:v>
                </c:pt>
                <c:pt idx="66">
                  <c:v>285</c:v>
                </c:pt>
                <c:pt idx="67">
                  <c:v>285</c:v>
                </c:pt>
                <c:pt idx="68">
                  <c:v>285</c:v>
                </c:pt>
                <c:pt idx="69">
                  <c:v>285</c:v>
                </c:pt>
                <c:pt idx="70">
                  <c:v>285</c:v>
                </c:pt>
                <c:pt idx="71">
                  <c:v>285</c:v>
                </c:pt>
                <c:pt idx="72">
                  <c:v>285</c:v>
                </c:pt>
                <c:pt idx="73">
                  <c:v>285</c:v>
                </c:pt>
                <c:pt idx="74">
                  <c:v>285</c:v>
                </c:pt>
                <c:pt idx="75">
                  <c:v>285</c:v>
                </c:pt>
                <c:pt idx="76">
                  <c:v>285</c:v>
                </c:pt>
                <c:pt idx="77">
                  <c:v>285</c:v>
                </c:pt>
                <c:pt idx="78">
                  <c:v>285</c:v>
                </c:pt>
                <c:pt idx="79">
                  <c:v>285</c:v>
                </c:pt>
                <c:pt idx="80">
                  <c:v>285</c:v>
                </c:pt>
                <c:pt idx="81">
                  <c:v>285</c:v>
                </c:pt>
                <c:pt idx="82">
                  <c:v>285</c:v>
                </c:pt>
                <c:pt idx="83">
                  <c:v>285</c:v>
                </c:pt>
                <c:pt idx="84">
                  <c:v>285</c:v>
                </c:pt>
                <c:pt idx="85">
                  <c:v>285</c:v>
                </c:pt>
                <c:pt idx="86">
                  <c:v>285</c:v>
                </c:pt>
                <c:pt idx="87">
                  <c:v>285</c:v>
                </c:pt>
                <c:pt idx="88">
                  <c:v>285</c:v>
                </c:pt>
                <c:pt idx="89">
                  <c:v>285</c:v>
                </c:pt>
                <c:pt idx="90">
                  <c:v>285</c:v>
                </c:pt>
                <c:pt idx="91">
                  <c:v>285</c:v>
                </c:pt>
                <c:pt idx="92">
                  <c:v>285</c:v>
                </c:pt>
                <c:pt idx="93">
                  <c:v>285</c:v>
                </c:pt>
                <c:pt idx="94">
                  <c:v>285</c:v>
                </c:pt>
                <c:pt idx="95">
                  <c:v>285</c:v>
                </c:pt>
                <c:pt idx="96">
                  <c:v>285</c:v>
                </c:pt>
                <c:pt idx="97">
                  <c:v>285</c:v>
                </c:pt>
                <c:pt idx="98">
                  <c:v>285</c:v>
                </c:pt>
                <c:pt idx="99">
                  <c:v>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89-6147-B284-23ECCC18E4CD}"/>
            </c:ext>
          </c:extLst>
        </c:ser>
        <c:ser>
          <c:idx val="2"/>
          <c:order val="2"/>
          <c:tx>
            <c:strRef>
              <c:f>seria_13_06!$T$3</c:f>
              <c:strCache>
                <c:ptCount val="1"/>
                <c:pt idx="0">
                  <c:v>R1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seria_13_06!$T$4:$T$103</c:f>
              <c:numCache>
                <c:formatCode>General</c:formatCode>
                <c:ptCount val="100"/>
                <c:pt idx="0">
                  <c:v>243</c:v>
                </c:pt>
                <c:pt idx="1">
                  <c:v>243</c:v>
                </c:pt>
                <c:pt idx="2">
                  <c:v>243</c:v>
                </c:pt>
                <c:pt idx="3">
                  <c:v>243</c:v>
                </c:pt>
                <c:pt idx="4">
                  <c:v>243</c:v>
                </c:pt>
                <c:pt idx="5">
                  <c:v>227</c:v>
                </c:pt>
                <c:pt idx="6">
                  <c:v>243</c:v>
                </c:pt>
                <c:pt idx="7">
                  <c:v>243</c:v>
                </c:pt>
                <c:pt idx="8">
                  <c:v>243</c:v>
                </c:pt>
                <c:pt idx="9">
                  <c:v>239</c:v>
                </c:pt>
                <c:pt idx="10">
                  <c:v>239</c:v>
                </c:pt>
                <c:pt idx="11">
                  <c:v>239</c:v>
                </c:pt>
                <c:pt idx="12">
                  <c:v>238</c:v>
                </c:pt>
                <c:pt idx="13">
                  <c:v>238</c:v>
                </c:pt>
                <c:pt idx="14">
                  <c:v>238</c:v>
                </c:pt>
                <c:pt idx="15">
                  <c:v>243</c:v>
                </c:pt>
                <c:pt idx="16">
                  <c:v>243</c:v>
                </c:pt>
                <c:pt idx="17">
                  <c:v>246</c:v>
                </c:pt>
                <c:pt idx="18">
                  <c:v>246</c:v>
                </c:pt>
                <c:pt idx="19">
                  <c:v>246</c:v>
                </c:pt>
                <c:pt idx="20">
                  <c:v>246</c:v>
                </c:pt>
                <c:pt idx="21">
                  <c:v>246</c:v>
                </c:pt>
                <c:pt idx="22">
                  <c:v>238</c:v>
                </c:pt>
                <c:pt idx="23">
                  <c:v>238</c:v>
                </c:pt>
                <c:pt idx="24">
                  <c:v>238</c:v>
                </c:pt>
                <c:pt idx="25">
                  <c:v>243</c:v>
                </c:pt>
                <c:pt idx="26">
                  <c:v>243</c:v>
                </c:pt>
                <c:pt idx="27">
                  <c:v>243</c:v>
                </c:pt>
                <c:pt idx="28">
                  <c:v>238</c:v>
                </c:pt>
                <c:pt idx="29">
                  <c:v>229</c:v>
                </c:pt>
                <c:pt idx="30">
                  <c:v>229</c:v>
                </c:pt>
                <c:pt idx="31">
                  <c:v>229</c:v>
                </c:pt>
                <c:pt idx="32">
                  <c:v>227</c:v>
                </c:pt>
                <c:pt idx="33">
                  <c:v>227</c:v>
                </c:pt>
                <c:pt idx="34">
                  <c:v>227</c:v>
                </c:pt>
                <c:pt idx="35">
                  <c:v>234</c:v>
                </c:pt>
                <c:pt idx="36">
                  <c:v>234</c:v>
                </c:pt>
                <c:pt idx="37">
                  <c:v>236</c:v>
                </c:pt>
                <c:pt idx="38">
                  <c:v>234</c:v>
                </c:pt>
                <c:pt idx="39">
                  <c:v>236</c:v>
                </c:pt>
                <c:pt idx="40">
                  <c:v>234</c:v>
                </c:pt>
                <c:pt idx="41">
                  <c:v>234</c:v>
                </c:pt>
                <c:pt idx="42">
                  <c:v>234</c:v>
                </c:pt>
                <c:pt idx="43">
                  <c:v>236</c:v>
                </c:pt>
                <c:pt idx="44">
                  <c:v>236</c:v>
                </c:pt>
                <c:pt idx="45">
                  <c:v>236</c:v>
                </c:pt>
                <c:pt idx="46">
                  <c:v>236</c:v>
                </c:pt>
                <c:pt idx="47">
                  <c:v>236</c:v>
                </c:pt>
                <c:pt idx="48">
                  <c:v>227</c:v>
                </c:pt>
                <c:pt idx="49">
                  <c:v>227</c:v>
                </c:pt>
                <c:pt idx="50">
                  <c:v>227</c:v>
                </c:pt>
                <c:pt idx="51">
                  <c:v>227</c:v>
                </c:pt>
                <c:pt idx="52">
                  <c:v>234</c:v>
                </c:pt>
                <c:pt idx="53">
                  <c:v>237</c:v>
                </c:pt>
                <c:pt idx="54">
                  <c:v>237</c:v>
                </c:pt>
                <c:pt idx="55">
                  <c:v>238</c:v>
                </c:pt>
                <c:pt idx="56">
                  <c:v>243</c:v>
                </c:pt>
                <c:pt idx="57">
                  <c:v>243</c:v>
                </c:pt>
                <c:pt idx="58">
                  <c:v>243</c:v>
                </c:pt>
                <c:pt idx="59">
                  <c:v>243</c:v>
                </c:pt>
                <c:pt idx="60">
                  <c:v>243</c:v>
                </c:pt>
                <c:pt idx="61">
                  <c:v>237</c:v>
                </c:pt>
                <c:pt idx="62">
                  <c:v>223</c:v>
                </c:pt>
                <c:pt idx="63">
                  <c:v>223</c:v>
                </c:pt>
                <c:pt idx="64">
                  <c:v>223</c:v>
                </c:pt>
                <c:pt idx="65">
                  <c:v>223</c:v>
                </c:pt>
                <c:pt idx="66">
                  <c:v>243</c:v>
                </c:pt>
                <c:pt idx="67">
                  <c:v>243</c:v>
                </c:pt>
                <c:pt idx="68">
                  <c:v>237</c:v>
                </c:pt>
                <c:pt idx="69">
                  <c:v>237</c:v>
                </c:pt>
                <c:pt idx="70">
                  <c:v>237</c:v>
                </c:pt>
                <c:pt idx="71">
                  <c:v>243</c:v>
                </c:pt>
                <c:pt idx="72">
                  <c:v>225</c:v>
                </c:pt>
                <c:pt idx="73">
                  <c:v>234</c:v>
                </c:pt>
                <c:pt idx="74">
                  <c:v>225</c:v>
                </c:pt>
                <c:pt idx="75">
                  <c:v>234</c:v>
                </c:pt>
                <c:pt idx="76">
                  <c:v>223</c:v>
                </c:pt>
                <c:pt idx="77">
                  <c:v>234</c:v>
                </c:pt>
                <c:pt idx="78">
                  <c:v>227</c:v>
                </c:pt>
                <c:pt idx="79">
                  <c:v>243</c:v>
                </c:pt>
                <c:pt idx="80">
                  <c:v>227</c:v>
                </c:pt>
                <c:pt idx="81">
                  <c:v>227</c:v>
                </c:pt>
                <c:pt idx="82">
                  <c:v>227</c:v>
                </c:pt>
                <c:pt idx="83">
                  <c:v>237</c:v>
                </c:pt>
                <c:pt idx="84">
                  <c:v>237</c:v>
                </c:pt>
                <c:pt idx="85">
                  <c:v>237</c:v>
                </c:pt>
                <c:pt idx="86">
                  <c:v>237</c:v>
                </c:pt>
                <c:pt idx="87">
                  <c:v>234</c:v>
                </c:pt>
                <c:pt idx="88">
                  <c:v>234</c:v>
                </c:pt>
                <c:pt idx="89">
                  <c:v>234</c:v>
                </c:pt>
                <c:pt idx="90">
                  <c:v>227</c:v>
                </c:pt>
                <c:pt idx="91">
                  <c:v>227</c:v>
                </c:pt>
                <c:pt idx="92">
                  <c:v>234</c:v>
                </c:pt>
                <c:pt idx="93">
                  <c:v>237</c:v>
                </c:pt>
                <c:pt idx="94">
                  <c:v>234</c:v>
                </c:pt>
                <c:pt idx="95">
                  <c:v>234</c:v>
                </c:pt>
                <c:pt idx="96">
                  <c:v>225</c:v>
                </c:pt>
                <c:pt idx="97">
                  <c:v>234</c:v>
                </c:pt>
                <c:pt idx="98">
                  <c:v>227</c:v>
                </c:pt>
                <c:pt idx="99">
                  <c:v>227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89-6147-B284-23ECCC18E4CD}"/>
            </c:ext>
          </c:extLst>
        </c:ser>
        <c:ser>
          <c:idx val="3"/>
          <c:order val="3"/>
          <c:tx>
            <c:strRef>
              <c:f>seria_13_06!$U$3</c:f>
              <c:strCache>
                <c:ptCount val="1"/>
                <c:pt idx="0">
                  <c:v>R2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seria_13_06!$U$4:$U$103</c:f>
              <c:numCache>
                <c:formatCode>General</c:formatCode>
                <c:ptCount val="100"/>
                <c:pt idx="0">
                  <c:v>63</c:v>
                </c:pt>
                <c:pt idx="1">
                  <c:v>63</c:v>
                </c:pt>
                <c:pt idx="2">
                  <c:v>58</c:v>
                </c:pt>
                <c:pt idx="3">
                  <c:v>58</c:v>
                </c:pt>
                <c:pt idx="4">
                  <c:v>284</c:v>
                </c:pt>
                <c:pt idx="5">
                  <c:v>289</c:v>
                </c:pt>
                <c:pt idx="6">
                  <c:v>284</c:v>
                </c:pt>
                <c:pt idx="7">
                  <c:v>286</c:v>
                </c:pt>
                <c:pt idx="8">
                  <c:v>286</c:v>
                </c:pt>
                <c:pt idx="9">
                  <c:v>296</c:v>
                </c:pt>
                <c:pt idx="10">
                  <c:v>296</c:v>
                </c:pt>
                <c:pt idx="11">
                  <c:v>286</c:v>
                </c:pt>
                <c:pt idx="12">
                  <c:v>283</c:v>
                </c:pt>
                <c:pt idx="13">
                  <c:v>283</c:v>
                </c:pt>
                <c:pt idx="14">
                  <c:v>283</c:v>
                </c:pt>
                <c:pt idx="15">
                  <c:v>286</c:v>
                </c:pt>
                <c:pt idx="16">
                  <c:v>283</c:v>
                </c:pt>
                <c:pt idx="17">
                  <c:v>283</c:v>
                </c:pt>
                <c:pt idx="18">
                  <c:v>283</c:v>
                </c:pt>
                <c:pt idx="19">
                  <c:v>283</c:v>
                </c:pt>
                <c:pt idx="20">
                  <c:v>283</c:v>
                </c:pt>
                <c:pt idx="21">
                  <c:v>283</c:v>
                </c:pt>
                <c:pt idx="22">
                  <c:v>288</c:v>
                </c:pt>
                <c:pt idx="23">
                  <c:v>288</c:v>
                </c:pt>
                <c:pt idx="24">
                  <c:v>288</c:v>
                </c:pt>
                <c:pt idx="25">
                  <c:v>283</c:v>
                </c:pt>
                <c:pt idx="26">
                  <c:v>283</c:v>
                </c:pt>
                <c:pt idx="27">
                  <c:v>283</c:v>
                </c:pt>
                <c:pt idx="28">
                  <c:v>283</c:v>
                </c:pt>
                <c:pt idx="29">
                  <c:v>283</c:v>
                </c:pt>
                <c:pt idx="30">
                  <c:v>283</c:v>
                </c:pt>
                <c:pt idx="31">
                  <c:v>286</c:v>
                </c:pt>
                <c:pt idx="32">
                  <c:v>282</c:v>
                </c:pt>
                <c:pt idx="33">
                  <c:v>286</c:v>
                </c:pt>
                <c:pt idx="34">
                  <c:v>281</c:v>
                </c:pt>
                <c:pt idx="35">
                  <c:v>286</c:v>
                </c:pt>
                <c:pt idx="36">
                  <c:v>288</c:v>
                </c:pt>
                <c:pt idx="37">
                  <c:v>288</c:v>
                </c:pt>
                <c:pt idx="38">
                  <c:v>288</c:v>
                </c:pt>
                <c:pt idx="39">
                  <c:v>288</c:v>
                </c:pt>
                <c:pt idx="40">
                  <c:v>288</c:v>
                </c:pt>
                <c:pt idx="41">
                  <c:v>288</c:v>
                </c:pt>
                <c:pt idx="42">
                  <c:v>288</c:v>
                </c:pt>
                <c:pt idx="43">
                  <c:v>288</c:v>
                </c:pt>
                <c:pt idx="44">
                  <c:v>288</c:v>
                </c:pt>
                <c:pt idx="45">
                  <c:v>288</c:v>
                </c:pt>
                <c:pt idx="46">
                  <c:v>288</c:v>
                </c:pt>
                <c:pt idx="47">
                  <c:v>288</c:v>
                </c:pt>
                <c:pt idx="48">
                  <c:v>296</c:v>
                </c:pt>
                <c:pt idx="49">
                  <c:v>296</c:v>
                </c:pt>
                <c:pt idx="50">
                  <c:v>296</c:v>
                </c:pt>
                <c:pt idx="51">
                  <c:v>288</c:v>
                </c:pt>
                <c:pt idx="52">
                  <c:v>288</c:v>
                </c:pt>
                <c:pt idx="53">
                  <c:v>288</c:v>
                </c:pt>
                <c:pt idx="54">
                  <c:v>288</c:v>
                </c:pt>
                <c:pt idx="55">
                  <c:v>288</c:v>
                </c:pt>
                <c:pt idx="56">
                  <c:v>288</c:v>
                </c:pt>
                <c:pt idx="57">
                  <c:v>288</c:v>
                </c:pt>
                <c:pt idx="58">
                  <c:v>288</c:v>
                </c:pt>
                <c:pt idx="59">
                  <c:v>288</c:v>
                </c:pt>
                <c:pt idx="60">
                  <c:v>288</c:v>
                </c:pt>
                <c:pt idx="61">
                  <c:v>288</c:v>
                </c:pt>
                <c:pt idx="62">
                  <c:v>288</c:v>
                </c:pt>
                <c:pt idx="63">
                  <c:v>288</c:v>
                </c:pt>
                <c:pt idx="64">
                  <c:v>296</c:v>
                </c:pt>
                <c:pt idx="65">
                  <c:v>296</c:v>
                </c:pt>
                <c:pt idx="66">
                  <c:v>296</c:v>
                </c:pt>
                <c:pt idx="67">
                  <c:v>292</c:v>
                </c:pt>
                <c:pt idx="68">
                  <c:v>291</c:v>
                </c:pt>
                <c:pt idx="69">
                  <c:v>291</c:v>
                </c:pt>
                <c:pt idx="70">
                  <c:v>291</c:v>
                </c:pt>
                <c:pt idx="71">
                  <c:v>291</c:v>
                </c:pt>
                <c:pt idx="72">
                  <c:v>283</c:v>
                </c:pt>
                <c:pt idx="73">
                  <c:v>283</c:v>
                </c:pt>
                <c:pt idx="74">
                  <c:v>288</c:v>
                </c:pt>
                <c:pt idx="75">
                  <c:v>296</c:v>
                </c:pt>
                <c:pt idx="76">
                  <c:v>296</c:v>
                </c:pt>
                <c:pt idx="77">
                  <c:v>296</c:v>
                </c:pt>
                <c:pt idx="78">
                  <c:v>296</c:v>
                </c:pt>
                <c:pt idx="79">
                  <c:v>288</c:v>
                </c:pt>
                <c:pt idx="80">
                  <c:v>288</c:v>
                </c:pt>
                <c:pt idx="81">
                  <c:v>288</c:v>
                </c:pt>
                <c:pt idx="82">
                  <c:v>288</c:v>
                </c:pt>
                <c:pt idx="83">
                  <c:v>288</c:v>
                </c:pt>
                <c:pt idx="84">
                  <c:v>288</c:v>
                </c:pt>
                <c:pt idx="85">
                  <c:v>288</c:v>
                </c:pt>
                <c:pt idx="86">
                  <c:v>288</c:v>
                </c:pt>
                <c:pt idx="87">
                  <c:v>288</c:v>
                </c:pt>
                <c:pt idx="88">
                  <c:v>288</c:v>
                </c:pt>
                <c:pt idx="89">
                  <c:v>288</c:v>
                </c:pt>
                <c:pt idx="90">
                  <c:v>288</c:v>
                </c:pt>
                <c:pt idx="91">
                  <c:v>291</c:v>
                </c:pt>
                <c:pt idx="92">
                  <c:v>292</c:v>
                </c:pt>
                <c:pt idx="93">
                  <c:v>291</c:v>
                </c:pt>
                <c:pt idx="94">
                  <c:v>292</c:v>
                </c:pt>
                <c:pt idx="95">
                  <c:v>288</c:v>
                </c:pt>
                <c:pt idx="96">
                  <c:v>288</c:v>
                </c:pt>
                <c:pt idx="97">
                  <c:v>288</c:v>
                </c:pt>
                <c:pt idx="98">
                  <c:v>288</c:v>
                </c:pt>
                <c:pt idx="99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D89-6147-B284-23ECCC18E4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8779055"/>
        <c:axId val="508780767"/>
      </c:lineChart>
      <c:catAx>
        <c:axId val="5087790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08780767"/>
        <c:crosses val="autoZero"/>
        <c:auto val="1"/>
        <c:lblAlgn val="ctr"/>
        <c:lblOffset val="100"/>
        <c:noMultiLvlLbl val="0"/>
      </c:catAx>
      <c:valAx>
        <c:axId val="50878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08779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Pomiar 3 - filtrowane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seria_13_06!$AE$3</c:f>
              <c:strCache>
                <c:ptCount val="1"/>
                <c:pt idx="0">
                  <c:v>Oczekiwany R1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seria_13_06!$AE$4:$AE$103</c:f>
              <c:numCache>
                <c:formatCode>General</c:formatCode>
                <c:ptCount val="100"/>
                <c:pt idx="0">
                  <c:v>240</c:v>
                </c:pt>
                <c:pt idx="1">
                  <c:v>240</c:v>
                </c:pt>
                <c:pt idx="2">
                  <c:v>240</c:v>
                </c:pt>
                <c:pt idx="3">
                  <c:v>240</c:v>
                </c:pt>
                <c:pt idx="4">
                  <c:v>240</c:v>
                </c:pt>
                <c:pt idx="5">
                  <c:v>240</c:v>
                </c:pt>
                <c:pt idx="6">
                  <c:v>240</c:v>
                </c:pt>
                <c:pt idx="7">
                  <c:v>240</c:v>
                </c:pt>
                <c:pt idx="8">
                  <c:v>240</c:v>
                </c:pt>
                <c:pt idx="9">
                  <c:v>240</c:v>
                </c:pt>
                <c:pt idx="10">
                  <c:v>240</c:v>
                </c:pt>
                <c:pt idx="11">
                  <c:v>240</c:v>
                </c:pt>
                <c:pt idx="12">
                  <c:v>240</c:v>
                </c:pt>
                <c:pt idx="13">
                  <c:v>240</c:v>
                </c:pt>
                <c:pt idx="14">
                  <c:v>240</c:v>
                </c:pt>
                <c:pt idx="15">
                  <c:v>240</c:v>
                </c:pt>
                <c:pt idx="16">
                  <c:v>240</c:v>
                </c:pt>
                <c:pt idx="17">
                  <c:v>240</c:v>
                </c:pt>
                <c:pt idx="18">
                  <c:v>240</c:v>
                </c:pt>
                <c:pt idx="19">
                  <c:v>240</c:v>
                </c:pt>
                <c:pt idx="20">
                  <c:v>240</c:v>
                </c:pt>
                <c:pt idx="21">
                  <c:v>240</c:v>
                </c:pt>
                <c:pt idx="22">
                  <c:v>240</c:v>
                </c:pt>
                <c:pt idx="23">
                  <c:v>240</c:v>
                </c:pt>
                <c:pt idx="24">
                  <c:v>240</c:v>
                </c:pt>
                <c:pt idx="25">
                  <c:v>240</c:v>
                </c:pt>
                <c:pt idx="26">
                  <c:v>240</c:v>
                </c:pt>
                <c:pt idx="27">
                  <c:v>240</c:v>
                </c:pt>
                <c:pt idx="28">
                  <c:v>240</c:v>
                </c:pt>
                <c:pt idx="29">
                  <c:v>240</c:v>
                </c:pt>
                <c:pt idx="30">
                  <c:v>240</c:v>
                </c:pt>
                <c:pt idx="31">
                  <c:v>240</c:v>
                </c:pt>
                <c:pt idx="32">
                  <c:v>240</c:v>
                </c:pt>
                <c:pt idx="33">
                  <c:v>240</c:v>
                </c:pt>
                <c:pt idx="34">
                  <c:v>240</c:v>
                </c:pt>
                <c:pt idx="35">
                  <c:v>240</c:v>
                </c:pt>
                <c:pt idx="36">
                  <c:v>240</c:v>
                </c:pt>
                <c:pt idx="37">
                  <c:v>240</c:v>
                </c:pt>
                <c:pt idx="38">
                  <c:v>240</c:v>
                </c:pt>
                <c:pt idx="39">
                  <c:v>240</c:v>
                </c:pt>
                <c:pt idx="40">
                  <c:v>240</c:v>
                </c:pt>
                <c:pt idx="41">
                  <c:v>240</c:v>
                </c:pt>
                <c:pt idx="42">
                  <c:v>240</c:v>
                </c:pt>
                <c:pt idx="43">
                  <c:v>240</c:v>
                </c:pt>
                <c:pt idx="44">
                  <c:v>240</c:v>
                </c:pt>
                <c:pt idx="45">
                  <c:v>240</c:v>
                </c:pt>
                <c:pt idx="46">
                  <c:v>240</c:v>
                </c:pt>
                <c:pt idx="47">
                  <c:v>240</c:v>
                </c:pt>
                <c:pt idx="48">
                  <c:v>240</c:v>
                </c:pt>
                <c:pt idx="49">
                  <c:v>240</c:v>
                </c:pt>
                <c:pt idx="50">
                  <c:v>240</c:v>
                </c:pt>
                <c:pt idx="51">
                  <c:v>240</c:v>
                </c:pt>
                <c:pt idx="52">
                  <c:v>240</c:v>
                </c:pt>
                <c:pt idx="53">
                  <c:v>240</c:v>
                </c:pt>
                <c:pt idx="54">
                  <c:v>240</c:v>
                </c:pt>
                <c:pt idx="55">
                  <c:v>240</c:v>
                </c:pt>
                <c:pt idx="56">
                  <c:v>240</c:v>
                </c:pt>
                <c:pt idx="57">
                  <c:v>240</c:v>
                </c:pt>
                <c:pt idx="58">
                  <c:v>240</c:v>
                </c:pt>
                <c:pt idx="59">
                  <c:v>240</c:v>
                </c:pt>
                <c:pt idx="60">
                  <c:v>240</c:v>
                </c:pt>
                <c:pt idx="61">
                  <c:v>240</c:v>
                </c:pt>
                <c:pt idx="62">
                  <c:v>240</c:v>
                </c:pt>
                <c:pt idx="63">
                  <c:v>240</c:v>
                </c:pt>
                <c:pt idx="64">
                  <c:v>240</c:v>
                </c:pt>
                <c:pt idx="65">
                  <c:v>240</c:v>
                </c:pt>
                <c:pt idx="66">
                  <c:v>240</c:v>
                </c:pt>
                <c:pt idx="67">
                  <c:v>240</c:v>
                </c:pt>
                <c:pt idx="68">
                  <c:v>240</c:v>
                </c:pt>
                <c:pt idx="69">
                  <c:v>240</c:v>
                </c:pt>
                <c:pt idx="70">
                  <c:v>240</c:v>
                </c:pt>
                <c:pt idx="71">
                  <c:v>240</c:v>
                </c:pt>
                <c:pt idx="72">
                  <c:v>240</c:v>
                </c:pt>
                <c:pt idx="73">
                  <c:v>240</c:v>
                </c:pt>
                <c:pt idx="74">
                  <c:v>240</c:v>
                </c:pt>
                <c:pt idx="75">
                  <c:v>240</c:v>
                </c:pt>
                <c:pt idx="76">
                  <c:v>240</c:v>
                </c:pt>
                <c:pt idx="77">
                  <c:v>240</c:v>
                </c:pt>
                <c:pt idx="78">
                  <c:v>240</c:v>
                </c:pt>
                <c:pt idx="79">
                  <c:v>240</c:v>
                </c:pt>
                <c:pt idx="80">
                  <c:v>240</c:v>
                </c:pt>
                <c:pt idx="81">
                  <c:v>240</c:v>
                </c:pt>
                <c:pt idx="82">
                  <c:v>240</c:v>
                </c:pt>
                <c:pt idx="83">
                  <c:v>240</c:v>
                </c:pt>
                <c:pt idx="84">
                  <c:v>240</c:v>
                </c:pt>
                <c:pt idx="85">
                  <c:v>240</c:v>
                </c:pt>
                <c:pt idx="86">
                  <c:v>240</c:v>
                </c:pt>
                <c:pt idx="87">
                  <c:v>240</c:v>
                </c:pt>
                <c:pt idx="88">
                  <c:v>240</c:v>
                </c:pt>
                <c:pt idx="89">
                  <c:v>240</c:v>
                </c:pt>
                <c:pt idx="90">
                  <c:v>240</c:v>
                </c:pt>
                <c:pt idx="91">
                  <c:v>240</c:v>
                </c:pt>
                <c:pt idx="92">
                  <c:v>240</c:v>
                </c:pt>
                <c:pt idx="93">
                  <c:v>240</c:v>
                </c:pt>
                <c:pt idx="94">
                  <c:v>240</c:v>
                </c:pt>
                <c:pt idx="95">
                  <c:v>240</c:v>
                </c:pt>
                <c:pt idx="96">
                  <c:v>240</c:v>
                </c:pt>
                <c:pt idx="97">
                  <c:v>240</c:v>
                </c:pt>
                <c:pt idx="98">
                  <c:v>240</c:v>
                </c:pt>
                <c:pt idx="99">
                  <c:v>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43-8B4E-B732-6F763FF77F52}"/>
            </c:ext>
          </c:extLst>
        </c:ser>
        <c:ser>
          <c:idx val="1"/>
          <c:order val="1"/>
          <c:tx>
            <c:strRef>
              <c:f>seria_13_06!$AF$3</c:f>
              <c:strCache>
                <c:ptCount val="1"/>
                <c:pt idx="0">
                  <c:v>Oczekiwany R2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seria_13_06!$AF$4:$AF$103</c:f>
              <c:numCache>
                <c:formatCode>General</c:formatCode>
                <c:ptCount val="100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  <c:pt idx="4">
                  <c:v>300</c:v>
                </c:pt>
                <c:pt idx="5">
                  <c:v>300</c:v>
                </c:pt>
                <c:pt idx="6">
                  <c:v>300</c:v>
                </c:pt>
                <c:pt idx="7">
                  <c:v>300</c:v>
                </c:pt>
                <c:pt idx="8">
                  <c:v>300</c:v>
                </c:pt>
                <c:pt idx="9">
                  <c:v>300</c:v>
                </c:pt>
                <c:pt idx="10">
                  <c:v>300</c:v>
                </c:pt>
                <c:pt idx="11">
                  <c:v>300</c:v>
                </c:pt>
                <c:pt idx="12">
                  <c:v>300</c:v>
                </c:pt>
                <c:pt idx="13">
                  <c:v>300</c:v>
                </c:pt>
                <c:pt idx="14">
                  <c:v>300</c:v>
                </c:pt>
                <c:pt idx="15">
                  <c:v>300</c:v>
                </c:pt>
                <c:pt idx="16">
                  <c:v>300</c:v>
                </c:pt>
                <c:pt idx="17">
                  <c:v>300</c:v>
                </c:pt>
                <c:pt idx="18">
                  <c:v>300</c:v>
                </c:pt>
                <c:pt idx="19">
                  <c:v>300</c:v>
                </c:pt>
                <c:pt idx="20">
                  <c:v>300</c:v>
                </c:pt>
                <c:pt idx="21">
                  <c:v>300</c:v>
                </c:pt>
                <c:pt idx="22">
                  <c:v>300</c:v>
                </c:pt>
                <c:pt idx="23">
                  <c:v>300</c:v>
                </c:pt>
                <c:pt idx="24">
                  <c:v>300</c:v>
                </c:pt>
                <c:pt idx="25">
                  <c:v>300</c:v>
                </c:pt>
                <c:pt idx="26">
                  <c:v>300</c:v>
                </c:pt>
                <c:pt idx="27">
                  <c:v>300</c:v>
                </c:pt>
                <c:pt idx="28">
                  <c:v>300</c:v>
                </c:pt>
                <c:pt idx="29">
                  <c:v>300</c:v>
                </c:pt>
                <c:pt idx="30">
                  <c:v>300</c:v>
                </c:pt>
                <c:pt idx="31">
                  <c:v>300</c:v>
                </c:pt>
                <c:pt idx="32">
                  <c:v>300</c:v>
                </c:pt>
                <c:pt idx="33">
                  <c:v>300</c:v>
                </c:pt>
                <c:pt idx="34">
                  <c:v>300</c:v>
                </c:pt>
                <c:pt idx="35">
                  <c:v>300</c:v>
                </c:pt>
                <c:pt idx="36">
                  <c:v>300</c:v>
                </c:pt>
                <c:pt idx="37">
                  <c:v>300</c:v>
                </c:pt>
                <c:pt idx="38">
                  <c:v>300</c:v>
                </c:pt>
                <c:pt idx="39">
                  <c:v>300</c:v>
                </c:pt>
                <c:pt idx="40">
                  <c:v>300</c:v>
                </c:pt>
                <c:pt idx="41">
                  <c:v>300</c:v>
                </c:pt>
                <c:pt idx="42">
                  <c:v>300</c:v>
                </c:pt>
                <c:pt idx="43">
                  <c:v>300</c:v>
                </c:pt>
                <c:pt idx="44">
                  <c:v>300</c:v>
                </c:pt>
                <c:pt idx="45">
                  <c:v>300</c:v>
                </c:pt>
                <c:pt idx="46">
                  <c:v>300</c:v>
                </c:pt>
                <c:pt idx="47">
                  <c:v>300</c:v>
                </c:pt>
                <c:pt idx="48">
                  <c:v>300</c:v>
                </c:pt>
                <c:pt idx="49">
                  <c:v>300</c:v>
                </c:pt>
                <c:pt idx="50">
                  <c:v>300</c:v>
                </c:pt>
                <c:pt idx="51">
                  <c:v>300</c:v>
                </c:pt>
                <c:pt idx="52">
                  <c:v>300</c:v>
                </c:pt>
                <c:pt idx="53">
                  <c:v>300</c:v>
                </c:pt>
                <c:pt idx="54">
                  <c:v>300</c:v>
                </c:pt>
                <c:pt idx="55">
                  <c:v>300</c:v>
                </c:pt>
                <c:pt idx="56">
                  <c:v>300</c:v>
                </c:pt>
                <c:pt idx="57">
                  <c:v>300</c:v>
                </c:pt>
                <c:pt idx="58">
                  <c:v>300</c:v>
                </c:pt>
                <c:pt idx="59">
                  <c:v>300</c:v>
                </c:pt>
                <c:pt idx="60">
                  <c:v>300</c:v>
                </c:pt>
                <c:pt idx="61">
                  <c:v>300</c:v>
                </c:pt>
                <c:pt idx="62">
                  <c:v>300</c:v>
                </c:pt>
                <c:pt idx="63">
                  <c:v>300</c:v>
                </c:pt>
                <c:pt idx="64">
                  <c:v>300</c:v>
                </c:pt>
                <c:pt idx="65">
                  <c:v>300</c:v>
                </c:pt>
                <c:pt idx="66">
                  <c:v>300</c:v>
                </c:pt>
                <c:pt idx="67">
                  <c:v>300</c:v>
                </c:pt>
                <c:pt idx="68">
                  <c:v>300</c:v>
                </c:pt>
                <c:pt idx="69">
                  <c:v>300</c:v>
                </c:pt>
                <c:pt idx="70">
                  <c:v>300</c:v>
                </c:pt>
                <c:pt idx="71">
                  <c:v>300</c:v>
                </c:pt>
                <c:pt idx="72">
                  <c:v>300</c:v>
                </c:pt>
                <c:pt idx="73">
                  <c:v>300</c:v>
                </c:pt>
                <c:pt idx="74">
                  <c:v>300</c:v>
                </c:pt>
                <c:pt idx="75">
                  <c:v>300</c:v>
                </c:pt>
                <c:pt idx="76">
                  <c:v>300</c:v>
                </c:pt>
                <c:pt idx="77">
                  <c:v>300</c:v>
                </c:pt>
                <c:pt idx="78">
                  <c:v>300</c:v>
                </c:pt>
                <c:pt idx="79">
                  <c:v>300</c:v>
                </c:pt>
                <c:pt idx="80">
                  <c:v>300</c:v>
                </c:pt>
                <c:pt idx="81">
                  <c:v>300</c:v>
                </c:pt>
                <c:pt idx="82">
                  <c:v>300</c:v>
                </c:pt>
                <c:pt idx="83">
                  <c:v>300</c:v>
                </c:pt>
                <c:pt idx="84">
                  <c:v>300</c:v>
                </c:pt>
                <c:pt idx="85">
                  <c:v>300</c:v>
                </c:pt>
                <c:pt idx="86">
                  <c:v>300</c:v>
                </c:pt>
                <c:pt idx="87">
                  <c:v>300</c:v>
                </c:pt>
                <c:pt idx="88">
                  <c:v>300</c:v>
                </c:pt>
                <c:pt idx="89">
                  <c:v>300</c:v>
                </c:pt>
                <c:pt idx="90">
                  <c:v>300</c:v>
                </c:pt>
                <c:pt idx="91">
                  <c:v>300</c:v>
                </c:pt>
                <c:pt idx="92">
                  <c:v>300</c:v>
                </c:pt>
                <c:pt idx="93">
                  <c:v>300</c:v>
                </c:pt>
                <c:pt idx="94">
                  <c:v>300</c:v>
                </c:pt>
                <c:pt idx="95">
                  <c:v>300</c:v>
                </c:pt>
                <c:pt idx="96">
                  <c:v>300</c:v>
                </c:pt>
                <c:pt idx="97">
                  <c:v>300</c:v>
                </c:pt>
                <c:pt idx="98">
                  <c:v>300</c:v>
                </c:pt>
                <c:pt idx="99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43-8B4E-B732-6F763FF77F52}"/>
            </c:ext>
          </c:extLst>
        </c:ser>
        <c:ser>
          <c:idx val="2"/>
          <c:order val="2"/>
          <c:tx>
            <c:strRef>
              <c:f>seria_13_06!$AG$3</c:f>
              <c:strCache>
                <c:ptCount val="1"/>
                <c:pt idx="0">
                  <c:v>R1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seria_13_06!$AG$4:$AG$103</c:f>
              <c:numCache>
                <c:formatCode>General</c:formatCode>
                <c:ptCount val="100"/>
                <c:pt idx="0">
                  <c:v>74</c:v>
                </c:pt>
                <c:pt idx="1">
                  <c:v>74</c:v>
                </c:pt>
                <c:pt idx="2">
                  <c:v>86</c:v>
                </c:pt>
                <c:pt idx="3">
                  <c:v>86</c:v>
                </c:pt>
                <c:pt idx="4">
                  <c:v>74</c:v>
                </c:pt>
                <c:pt idx="5">
                  <c:v>71</c:v>
                </c:pt>
                <c:pt idx="6">
                  <c:v>71</c:v>
                </c:pt>
                <c:pt idx="7">
                  <c:v>109</c:v>
                </c:pt>
                <c:pt idx="8">
                  <c:v>109</c:v>
                </c:pt>
                <c:pt idx="9">
                  <c:v>109</c:v>
                </c:pt>
                <c:pt idx="10">
                  <c:v>243</c:v>
                </c:pt>
                <c:pt idx="11">
                  <c:v>109</c:v>
                </c:pt>
                <c:pt idx="12">
                  <c:v>109</c:v>
                </c:pt>
                <c:pt idx="13">
                  <c:v>109</c:v>
                </c:pt>
                <c:pt idx="14">
                  <c:v>251</c:v>
                </c:pt>
                <c:pt idx="15">
                  <c:v>251</c:v>
                </c:pt>
                <c:pt idx="16">
                  <c:v>251</c:v>
                </c:pt>
                <c:pt idx="17">
                  <c:v>251</c:v>
                </c:pt>
                <c:pt idx="18">
                  <c:v>251</c:v>
                </c:pt>
                <c:pt idx="19">
                  <c:v>251</c:v>
                </c:pt>
                <c:pt idx="20">
                  <c:v>243</c:v>
                </c:pt>
                <c:pt idx="21">
                  <c:v>243</c:v>
                </c:pt>
                <c:pt idx="22">
                  <c:v>243</c:v>
                </c:pt>
                <c:pt idx="23">
                  <c:v>243</c:v>
                </c:pt>
                <c:pt idx="24">
                  <c:v>243</c:v>
                </c:pt>
                <c:pt idx="25">
                  <c:v>243</c:v>
                </c:pt>
                <c:pt idx="26">
                  <c:v>243</c:v>
                </c:pt>
                <c:pt idx="27">
                  <c:v>243</c:v>
                </c:pt>
                <c:pt idx="28">
                  <c:v>243</c:v>
                </c:pt>
                <c:pt idx="29">
                  <c:v>251</c:v>
                </c:pt>
                <c:pt idx="30">
                  <c:v>251</c:v>
                </c:pt>
                <c:pt idx="31">
                  <c:v>243</c:v>
                </c:pt>
                <c:pt idx="32">
                  <c:v>243</c:v>
                </c:pt>
                <c:pt idx="33">
                  <c:v>243</c:v>
                </c:pt>
                <c:pt idx="34">
                  <c:v>251</c:v>
                </c:pt>
                <c:pt idx="35">
                  <c:v>251</c:v>
                </c:pt>
                <c:pt idx="36">
                  <c:v>251</c:v>
                </c:pt>
                <c:pt idx="37">
                  <c:v>243</c:v>
                </c:pt>
                <c:pt idx="38">
                  <c:v>243</c:v>
                </c:pt>
                <c:pt idx="39">
                  <c:v>243</c:v>
                </c:pt>
                <c:pt idx="40">
                  <c:v>243</c:v>
                </c:pt>
                <c:pt idx="41">
                  <c:v>251</c:v>
                </c:pt>
                <c:pt idx="42">
                  <c:v>251</c:v>
                </c:pt>
                <c:pt idx="43">
                  <c:v>251</c:v>
                </c:pt>
                <c:pt idx="44">
                  <c:v>243</c:v>
                </c:pt>
                <c:pt idx="45">
                  <c:v>117</c:v>
                </c:pt>
                <c:pt idx="46">
                  <c:v>117</c:v>
                </c:pt>
                <c:pt idx="47">
                  <c:v>243</c:v>
                </c:pt>
                <c:pt idx="48">
                  <c:v>270</c:v>
                </c:pt>
                <c:pt idx="49">
                  <c:v>251</c:v>
                </c:pt>
                <c:pt idx="50">
                  <c:v>272</c:v>
                </c:pt>
                <c:pt idx="51">
                  <c:v>251</c:v>
                </c:pt>
                <c:pt idx="52">
                  <c:v>243</c:v>
                </c:pt>
                <c:pt idx="53">
                  <c:v>227</c:v>
                </c:pt>
                <c:pt idx="54">
                  <c:v>227</c:v>
                </c:pt>
                <c:pt idx="55">
                  <c:v>227</c:v>
                </c:pt>
                <c:pt idx="56">
                  <c:v>237</c:v>
                </c:pt>
                <c:pt idx="57">
                  <c:v>237</c:v>
                </c:pt>
                <c:pt idx="58">
                  <c:v>123</c:v>
                </c:pt>
                <c:pt idx="59">
                  <c:v>117</c:v>
                </c:pt>
                <c:pt idx="60">
                  <c:v>117</c:v>
                </c:pt>
                <c:pt idx="61">
                  <c:v>117</c:v>
                </c:pt>
                <c:pt idx="62">
                  <c:v>117</c:v>
                </c:pt>
                <c:pt idx="63">
                  <c:v>117</c:v>
                </c:pt>
                <c:pt idx="64">
                  <c:v>117</c:v>
                </c:pt>
                <c:pt idx="65">
                  <c:v>117</c:v>
                </c:pt>
                <c:pt idx="66">
                  <c:v>117</c:v>
                </c:pt>
                <c:pt idx="67">
                  <c:v>117</c:v>
                </c:pt>
                <c:pt idx="68">
                  <c:v>227</c:v>
                </c:pt>
                <c:pt idx="69">
                  <c:v>234</c:v>
                </c:pt>
                <c:pt idx="70">
                  <c:v>227</c:v>
                </c:pt>
                <c:pt idx="71">
                  <c:v>227</c:v>
                </c:pt>
                <c:pt idx="72">
                  <c:v>227</c:v>
                </c:pt>
                <c:pt idx="73">
                  <c:v>237</c:v>
                </c:pt>
                <c:pt idx="74">
                  <c:v>237</c:v>
                </c:pt>
                <c:pt idx="75">
                  <c:v>237</c:v>
                </c:pt>
                <c:pt idx="76">
                  <c:v>237</c:v>
                </c:pt>
                <c:pt idx="77">
                  <c:v>237</c:v>
                </c:pt>
                <c:pt idx="78">
                  <c:v>237</c:v>
                </c:pt>
                <c:pt idx="79">
                  <c:v>237</c:v>
                </c:pt>
                <c:pt idx="80">
                  <c:v>237</c:v>
                </c:pt>
                <c:pt idx="81">
                  <c:v>237</c:v>
                </c:pt>
                <c:pt idx="82">
                  <c:v>237</c:v>
                </c:pt>
                <c:pt idx="83">
                  <c:v>237</c:v>
                </c:pt>
                <c:pt idx="84">
                  <c:v>236</c:v>
                </c:pt>
                <c:pt idx="85">
                  <c:v>236</c:v>
                </c:pt>
                <c:pt idx="86">
                  <c:v>236</c:v>
                </c:pt>
                <c:pt idx="87">
                  <c:v>234</c:v>
                </c:pt>
                <c:pt idx="88">
                  <c:v>223</c:v>
                </c:pt>
                <c:pt idx="89">
                  <c:v>234</c:v>
                </c:pt>
                <c:pt idx="90">
                  <c:v>237</c:v>
                </c:pt>
                <c:pt idx="91">
                  <c:v>237</c:v>
                </c:pt>
                <c:pt idx="92">
                  <c:v>237</c:v>
                </c:pt>
                <c:pt idx="93">
                  <c:v>234</c:v>
                </c:pt>
                <c:pt idx="94">
                  <c:v>227</c:v>
                </c:pt>
                <c:pt idx="95">
                  <c:v>227</c:v>
                </c:pt>
                <c:pt idx="96">
                  <c:v>237</c:v>
                </c:pt>
                <c:pt idx="97">
                  <c:v>237</c:v>
                </c:pt>
                <c:pt idx="98">
                  <c:v>243</c:v>
                </c:pt>
                <c:pt idx="99">
                  <c:v>243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43-8B4E-B732-6F763FF77F52}"/>
            </c:ext>
          </c:extLst>
        </c:ser>
        <c:ser>
          <c:idx val="3"/>
          <c:order val="3"/>
          <c:tx>
            <c:strRef>
              <c:f>seria_13_06!$AH$3</c:f>
              <c:strCache>
                <c:ptCount val="1"/>
                <c:pt idx="0">
                  <c:v>R2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seria_13_06!$AH$4:$AH$103</c:f>
              <c:numCache>
                <c:formatCode>General</c:formatCode>
                <c:ptCount val="100"/>
                <c:pt idx="0">
                  <c:v>278</c:v>
                </c:pt>
                <c:pt idx="1">
                  <c:v>274</c:v>
                </c:pt>
                <c:pt idx="2">
                  <c:v>122</c:v>
                </c:pt>
                <c:pt idx="3">
                  <c:v>122</c:v>
                </c:pt>
                <c:pt idx="4">
                  <c:v>122</c:v>
                </c:pt>
                <c:pt idx="5">
                  <c:v>122</c:v>
                </c:pt>
                <c:pt idx="6">
                  <c:v>271</c:v>
                </c:pt>
                <c:pt idx="7">
                  <c:v>281</c:v>
                </c:pt>
                <c:pt idx="8">
                  <c:v>290</c:v>
                </c:pt>
                <c:pt idx="9">
                  <c:v>294</c:v>
                </c:pt>
                <c:pt idx="10">
                  <c:v>294</c:v>
                </c:pt>
                <c:pt idx="11">
                  <c:v>292</c:v>
                </c:pt>
                <c:pt idx="12">
                  <c:v>292</c:v>
                </c:pt>
                <c:pt idx="13">
                  <c:v>289</c:v>
                </c:pt>
                <c:pt idx="14">
                  <c:v>289</c:v>
                </c:pt>
                <c:pt idx="15">
                  <c:v>289</c:v>
                </c:pt>
                <c:pt idx="16">
                  <c:v>289</c:v>
                </c:pt>
                <c:pt idx="17">
                  <c:v>289</c:v>
                </c:pt>
                <c:pt idx="18">
                  <c:v>289</c:v>
                </c:pt>
                <c:pt idx="19">
                  <c:v>286</c:v>
                </c:pt>
                <c:pt idx="20">
                  <c:v>286</c:v>
                </c:pt>
                <c:pt idx="21">
                  <c:v>289</c:v>
                </c:pt>
                <c:pt idx="22">
                  <c:v>289</c:v>
                </c:pt>
                <c:pt idx="23">
                  <c:v>285</c:v>
                </c:pt>
                <c:pt idx="24">
                  <c:v>278</c:v>
                </c:pt>
                <c:pt idx="25">
                  <c:v>285</c:v>
                </c:pt>
                <c:pt idx="26">
                  <c:v>292</c:v>
                </c:pt>
                <c:pt idx="27">
                  <c:v>292</c:v>
                </c:pt>
                <c:pt idx="28">
                  <c:v>292</c:v>
                </c:pt>
                <c:pt idx="29">
                  <c:v>303</c:v>
                </c:pt>
                <c:pt idx="30">
                  <c:v>303</c:v>
                </c:pt>
                <c:pt idx="31">
                  <c:v>301</c:v>
                </c:pt>
                <c:pt idx="32">
                  <c:v>301</c:v>
                </c:pt>
                <c:pt idx="33">
                  <c:v>301</c:v>
                </c:pt>
                <c:pt idx="34">
                  <c:v>297</c:v>
                </c:pt>
                <c:pt idx="35">
                  <c:v>297</c:v>
                </c:pt>
                <c:pt idx="36">
                  <c:v>297</c:v>
                </c:pt>
                <c:pt idx="37">
                  <c:v>297</c:v>
                </c:pt>
                <c:pt idx="38">
                  <c:v>297</c:v>
                </c:pt>
                <c:pt idx="39">
                  <c:v>303</c:v>
                </c:pt>
                <c:pt idx="40">
                  <c:v>303</c:v>
                </c:pt>
                <c:pt idx="41">
                  <c:v>303</c:v>
                </c:pt>
                <c:pt idx="42">
                  <c:v>303</c:v>
                </c:pt>
                <c:pt idx="43">
                  <c:v>303</c:v>
                </c:pt>
                <c:pt idx="44">
                  <c:v>303</c:v>
                </c:pt>
                <c:pt idx="45">
                  <c:v>303</c:v>
                </c:pt>
                <c:pt idx="46">
                  <c:v>303</c:v>
                </c:pt>
                <c:pt idx="47">
                  <c:v>303</c:v>
                </c:pt>
                <c:pt idx="48">
                  <c:v>303</c:v>
                </c:pt>
                <c:pt idx="49">
                  <c:v>304</c:v>
                </c:pt>
                <c:pt idx="50">
                  <c:v>304</c:v>
                </c:pt>
                <c:pt idx="51">
                  <c:v>303</c:v>
                </c:pt>
                <c:pt idx="52">
                  <c:v>303</c:v>
                </c:pt>
                <c:pt idx="53">
                  <c:v>303</c:v>
                </c:pt>
                <c:pt idx="54">
                  <c:v>305</c:v>
                </c:pt>
                <c:pt idx="55">
                  <c:v>305</c:v>
                </c:pt>
                <c:pt idx="56">
                  <c:v>305</c:v>
                </c:pt>
                <c:pt idx="57">
                  <c:v>303</c:v>
                </c:pt>
                <c:pt idx="58">
                  <c:v>302</c:v>
                </c:pt>
                <c:pt idx="59">
                  <c:v>302</c:v>
                </c:pt>
                <c:pt idx="60">
                  <c:v>303</c:v>
                </c:pt>
                <c:pt idx="61">
                  <c:v>308</c:v>
                </c:pt>
                <c:pt idx="62">
                  <c:v>303</c:v>
                </c:pt>
                <c:pt idx="63">
                  <c:v>307</c:v>
                </c:pt>
                <c:pt idx="64">
                  <c:v>302</c:v>
                </c:pt>
                <c:pt idx="65">
                  <c:v>303</c:v>
                </c:pt>
                <c:pt idx="66">
                  <c:v>303</c:v>
                </c:pt>
                <c:pt idx="67">
                  <c:v>303</c:v>
                </c:pt>
                <c:pt idx="68">
                  <c:v>292</c:v>
                </c:pt>
                <c:pt idx="69">
                  <c:v>292</c:v>
                </c:pt>
                <c:pt idx="70">
                  <c:v>292</c:v>
                </c:pt>
                <c:pt idx="71">
                  <c:v>285</c:v>
                </c:pt>
                <c:pt idx="72">
                  <c:v>282</c:v>
                </c:pt>
                <c:pt idx="73">
                  <c:v>282</c:v>
                </c:pt>
                <c:pt idx="74">
                  <c:v>282</c:v>
                </c:pt>
                <c:pt idx="75">
                  <c:v>283</c:v>
                </c:pt>
                <c:pt idx="76">
                  <c:v>294</c:v>
                </c:pt>
                <c:pt idx="77">
                  <c:v>289</c:v>
                </c:pt>
                <c:pt idx="78">
                  <c:v>295</c:v>
                </c:pt>
                <c:pt idx="79">
                  <c:v>293</c:v>
                </c:pt>
                <c:pt idx="80">
                  <c:v>295</c:v>
                </c:pt>
                <c:pt idx="81">
                  <c:v>293</c:v>
                </c:pt>
                <c:pt idx="82">
                  <c:v>293</c:v>
                </c:pt>
                <c:pt idx="83">
                  <c:v>293</c:v>
                </c:pt>
                <c:pt idx="84">
                  <c:v>297</c:v>
                </c:pt>
                <c:pt idx="85">
                  <c:v>297</c:v>
                </c:pt>
                <c:pt idx="86">
                  <c:v>293</c:v>
                </c:pt>
                <c:pt idx="87">
                  <c:v>293</c:v>
                </c:pt>
                <c:pt idx="88">
                  <c:v>293</c:v>
                </c:pt>
                <c:pt idx="89">
                  <c:v>293</c:v>
                </c:pt>
                <c:pt idx="90">
                  <c:v>293</c:v>
                </c:pt>
                <c:pt idx="91">
                  <c:v>293</c:v>
                </c:pt>
                <c:pt idx="92">
                  <c:v>289</c:v>
                </c:pt>
                <c:pt idx="93">
                  <c:v>289</c:v>
                </c:pt>
                <c:pt idx="94">
                  <c:v>293</c:v>
                </c:pt>
                <c:pt idx="95">
                  <c:v>293</c:v>
                </c:pt>
                <c:pt idx="96">
                  <c:v>289</c:v>
                </c:pt>
                <c:pt idx="97">
                  <c:v>286</c:v>
                </c:pt>
                <c:pt idx="98">
                  <c:v>57</c:v>
                </c:pt>
                <c:pt idx="99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343-8B4E-B732-6F763FF77F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0021792"/>
        <c:axId val="83706911"/>
      </c:lineChart>
      <c:catAx>
        <c:axId val="5300217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3706911"/>
        <c:crosses val="autoZero"/>
        <c:auto val="1"/>
        <c:lblAlgn val="ctr"/>
        <c:lblOffset val="100"/>
        <c:noMultiLvlLbl val="0"/>
      </c:catAx>
      <c:valAx>
        <c:axId val="8370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3002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Pomiar 4- filtrowane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seria_13_06!$AR$3</c:f>
              <c:strCache>
                <c:ptCount val="1"/>
                <c:pt idx="0">
                  <c:v>Oczekiwany R1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seria_13_06!$AR$4:$AR$103</c:f>
              <c:numCache>
                <c:formatCode>General</c:formatCode>
                <c:ptCount val="100"/>
                <c:pt idx="0">
                  <c:v>225</c:v>
                </c:pt>
                <c:pt idx="1">
                  <c:v>225</c:v>
                </c:pt>
                <c:pt idx="2">
                  <c:v>225</c:v>
                </c:pt>
                <c:pt idx="3">
                  <c:v>225</c:v>
                </c:pt>
                <c:pt idx="4">
                  <c:v>225</c:v>
                </c:pt>
                <c:pt idx="5">
                  <c:v>225</c:v>
                </c:pt>
                <c:pt idx="6">
                  <c:v>225</c:v>
                </c:pt>
                <c:pt idx="7">
                  <c:v>225</c:v>
                </c:pt>
                <c:pt idx="8">
                  <c:v>225</c:v>
                </c:pt>
                <c:pt idx="9">
                  <c:v>225</c:v>
                </c:pt>
                <c:pt idx="10">
                  <c:v>225</c:v>
                </c:pt>
                <c:pt idx="11">
                  <c:v>225</c:v>
                </c:pt>
                <c:pt idx="12">
                  <c:v>225</c:v>
                </c:pt>
                <c:pt idx="13">
                  <c:v>225</c:v>
                </c:pt>
                <c:pt idx="14">
                  <c:v>225</c:v>
                </c:pt>
                <c:pt idx="15">
                  <c:v>225</c:v>
                </c:pt>
                <c:pt idx="16">
                  <c:v>225</c:v>
                </c:pt>
                <c:pt idx="17">
                  <c:v>225</c:v>
                </c:pt>
                <c:pt idx="18">
                  <c:v>225</c:v>
                </c:pt>
                <c:pt idx="19">
                  <c:v>225</c:v>
                </c:pt>
                <c:pt idx="20">
                  <c:v>225</c:v>
                </c:pt>
                <c:pt idx="21">
                  <c:v>225</c:v>
                </c:pt>
                <c:pt idx="22">
                  <c:v>225</c:v>
                </c:pt>
                <c:pt idx="23">
                  <c:v>225</c:v>
                </c:pt>
                <c:pt idx="24">
                  <c:v>225</c:v>
                </c:pt>
                <c:pt idx="25">
                  <c:v>225</c:v>
                </c:pt>
                <c:pt idx="26">
                  <c:v>225</c:v>
                </c:pt>
                <c:pt idx="27">
                  <c:v>225</c:v>
                </c:pt>
                <c:pt idx="28">
                  <c:v>225</c:v>
                </c:pt>
                <c:pt idx="29">
                  <c:v>225</c:v>
                </c:pt>
                <c:pt idx="30">
                  <c:v>225</c:v>
                </c:pt>
                <c:pt idx="31">
                  <c:v>225</c:v>
                </c:pt>
                <c:pt idx="32">
                  <c:v>225</c:v>
                </c:pt>
                <c:pt idx="33">
                  <c:v>225</c:v>
                </c:pt>
                <c:pt idx="34">
                  <c:v>225</c:v>
                </c:pt>
                <c:pt idx="35">
                  <c:v>225</c:v>
                </c:pt>
                <c:pt idx="36">
                  <c:v>225</c:v>
                </c:pt>
                <c:pt idx="37">
                  <c:v>225</c:v>
                </c:pt>
                <c:pt idx="38">
                  <c:v>225</c:v>
                </c:pt>
                <c:pt idx="39">
                  <c:v>225</c:v>
                </c:pt>
                <c:pt idx="40">
                  <c:v>225</c:v>
                </c:pt>
                <c:pt idx="41">
                  <c:v>225</c:v>
                </c:pt>
                <c:pt idx="42">
                  <c:v>225</c:v>
                </c:pt>
                <c:pt idx="43">
                  <c:v>225</c:v>
                </c:pt>
                <c:pt idx="44">
                  <c:v>225</c:v>
                </c:pt>
                <c:pt idx="45">
                  <c:v>225</c:v>
                </c:pt>
                <c:pt idx="46">
                  <c:v>225</c:v>
                </c:pt>
                <c:pt idx="47">
                  <c:v>225</c:v>
                </c:pt>
                <c:pt idx="48">
                  <c:v>225</c:v>
                </c:pt>
                <c:pt idx="49">
                  <c:v>225</c:v>
                </c:pt>
                <c:pt idx="50">
                  <c:v>225</c:v>
                </c:pt>
                <c:pt idx="51">
                  <c:v>225</c:v>
                </c:pt>
                <c:pt idx="52">
                  <c:v>225</c:v>
                </c:pt>
                <c:pt idx="53">
                  <c:v>225</c:v>
                </c:pt>
                <c:pt idx="54">
                  <c:v>225</c:v>
                </c:pt>
                <c:pt idx="55">
                  <c:v>225</c:v>
                </c:pt>
                <c:pt idx="56">
                  <c:v>225</c:v>
                </c:pt>
                <c:pt idx="57">
                  <c:v>225</c:v>
                </c:pt>
                <c:pt idx="58">
                  <c:v>225</c:v>
                </c:pt>
                <c:pt idx="59">
                  <c:v>225</c:v>
                </c:pt>
                <c:pt idx="60">
                  <c:v>225</c:v>
                </c:pt>
                <c:pt idx="61">
                  <c:v>225</c:v>
                </c:pt>
                <c:pt idx="62">
                  <c:v>225</c:v>
                </c:pt>
                <c:pt idx="63">
                  <c:v>225</c:v>
                </c:pt>
                <c:pt idx="64">
                  <c:v>225</c:v>
                </c:pt>
                <c:pt idx="65">
                  <c:v>225</c:v>
                </c:pt>
                <c:pt idx="66">
                  <c:v>225</c:v>
                </c:pt>
                <c:pt idx="67">
                  <c:v>225</c:v>
                </c:pt>
                <c:pt idx="68">
                  <c:v>225</c:v>
                </c:pt>
                <c:pt idx="69">
                  <c:v>225</c:v>
                </c:pt>
                <c:pt idx="70">
                  <c:v>225</c:v>
                </c:pt>
                <c:pt idx="71">
                  <c:v>225</c:v>
                </c:pt>
                <c:pt idx="72">
                  <c:v>225</c:v>
                </c:pt>
                <c:pt idx="73">
                  <c:v>225</c:v>
                </c:pt>
                <c:pt idx="74">
                  <c:v>225</c:v>
                </c:pt>
                <c:pt idx="75">
                  <c:v>225</c:v>
                </c:pt>
                <c:pt idx="76">
                  <c:v>225</c:v>
                </c:pt>
                <c:pt idx="77">
                  <c:v>225</c:v>
                </c:pt>
                <c:pt idx="78">
                  <c:v>225</c:v>
                </c:pt>
                <c:pt idx="79">
                  <c:v>225</c:v>
                </c:pt>
                <c:pt idx="80">
                  <c:v>225</c:v>
                </c:pt>
                <c:pt idx="81">
                  <c:v>225</c:v>
                </c:pt>
                <c:pt idx="82">
                  <c:v>225</c:v>
                </c:pt>
                <c:pt idx="83">
                  <c:v>225</c:v>
                </c:pt>
                <c:pt idx="84">
                  <c:v>225</c:v>
                </c:pt>
                <c:pt idx="85">
                  <c:v>225</c:v>
                </c:pt>
                <c:pt idx="86">
                  <c:v>225</c:v>
                </c:pt>
                <c:pt idx="87">
                  <c:v>225</c:v>
                </c:pt>
                <c:pt idx="88">
                  <c:v>225</c:v>
                </c:pt>
                <c:pt idx="89">
                  <c:v>225</c:v>
                </c:pt>
                <c:pt idx="90">
                  <c:v>225</c:v>
                </c:pt>
                <c:pt idx="91">
                  <c:v>225</c:v>
                </c:pt>
                <c:pt idx="92">
                  <c:v>225</c:v>
                </c:pt>
                <c:pt idx="93">
                  <c:v>225</c:v>
                </c:pt>
                <c:pt idx="94">
                  <c:v>225</c:v>
                </c:pt>
                <c:pt idx="95">
                  <c:v>225</c:v>
                </c:pt>
                <c:pt idx="96">
                  <c:v>225</c:v>
                </c:pt>
                <c:pt idx="97">
                  <c:v>225</c:v>
                </c:pt>
                <c:pt idx="98">
                  <c:v>225</c:v>
                </c:pt>
                <c:pt idx="99">
                  <c:v>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DA-D34E-9202-07B1BC36BE9B}"/>
            </c:ext>
          </c:extLst>
        </c:ser>
        <c:ser>
          <c:idx val="1"/>
          <c:order val="1"/>
          <c:tx>
            <c:strRef>
              <c:f>seria_13_06!$AS$3</c:f>
              <c:strCache>
                <c:ptCount val="1"/>
                <c:pt idx="0">
                  <c:v>Oczekiwany R2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seria_13_06!$AS$4:$AS$103</c:f>
              <c:numCache>
                <c:formatCode>General</c:formatCode>
                <c:ptCount val="100"/>
                <c:pt idx="0">
                  <c:v>315</c:v>
                </c:pt>
                <c:pt idx="1">
                  <c:v>315</c:v>
                </c:pt>
                <c:pt idx="2">
                  <c:v>315</c:v>
                </c:pt>
                <c:pt idx="3">
                  <c:v>315</c:v>
                </c:pt>
                <c:pt idx="4">
                  <c:v>315</c:v>
                </c:pt>
                <c:pt idx="5">
                  <c:v>315</c:v>
                </c:pt>
                <c:pt idx="6">
                  <c:v>315</c:v>
                </c:pt>
                <c:pt idx="7">
                  <c:v>315</c:v>
                </c:pt>
                <c:pt idx="8">
                  <c:v>315</c:v>
                </c:pt>
                <c:pt idx="9">
                  <c:v>315</c:v>
                </c:pt>
                <c:pt idx="10">
                  <c:v>315</c:v>
                </c:pt>
                <c:pt idx="11">
                  <c:v>315</c:v>
                </c:pt>
                <c:pt idx="12">
                  <c:v>315</c:v>
                </c:pt>
                <c:pt idx="13">
                  <c:v>315</c:v>
                </c:pt>
                <c:pt idx="14">
                  <c:v>315</c:v>
                </c:pt>
                <c:pt idx="15">
                  <c:v>315</c:v>
                </c:pt>
                <c:pt idx="16">
                  <c:v>315</c:v>
                </c:pt>
                <c:pt idx="17">
                  <c:v>315</c:v>
                </c:pt>
                <c:pt idx="18">
                  <c:v>315</c:v>
                </c:pt>
                <c:pt idx="19">
                  <c:v>315</c:v>
                </c:pt>
                <c:pt idx="20">
                  <c:v>315</c:v>
                </c:pt>
                <c:pt idx="21">
                  <c:v>315</c:v>
                </c:pt>
                <c:pt idx="22">
                  <c:v>315</c:v>
                </c:pt>
                <c:pt idx="23">
                  <c:v>315</c:v>
                </c:pt>
                <c:pt idx="24">
                  <c:v>315</c:v>
                </c:pt>
                <c:pt idx="25">
                  <c:v>315</c:v>
                </c:pt>
                <c:pt idx="26">
                  <c:v>315</c:v>
                </c:pt>
                <c:pt idx="27">
                  <c:v>315</c:v>
                </c:pt>
                <c:pt idx="28">
                  <c:v>315</c:v>
                </c:pt>
                <c:pt idx="29">
                  <c:v>315</c:v>
                </c:pt>
                <c:pt idx="30">
                  <c:v>315</c:v>
                </c:pt>
                <c:pt idx="31">
                  <c:v>315</c:v>
                </c:pt>
                <c:pt idx="32">
                  <c:v>315</c:v>
                </c:pt>
                <c:pt idx="33">
                  <c:v>315</c:v>
                </c:pt>
                <c:pt idx="34">
                  <c:v>315</c:v>
                </c:pt>
                <c:pt idx="35">
                  <c:v>315</c:v>
                </c:pt>
                <c:pt idx="36">
                  <c:v>315</c:v>
                </c:pt>
                <c:pt idx="37">
                  <c:v>315</c:v>
                </c:pt>
                <c:pt idx="38">
                  <c:v>315</c:v>
                </c:pt>
                <c:pt idx="39">
                  <c:v>315</c:v>
                </c:pt>
                <c:pt idx="40">
                  <c:v>315</c:v>
                </c:pt>
                <c:pt idx="41">
                  <c:v>315</c:v>
                </c:pt>
                <c:pt idx="42">
                  <c:v>315</c:v>
                </c:pt>
                <c:pt idx="43">
                  <c:v>315</c:v>
                </c:pt>
                <c:pt idx="44">
                  <c:v>315</c:v>
                </c:pt>
                <c:pt idx="45">
                  <c:v>315</c:v>
                </c:pt>
                <c:pt idx="46">
                  <c:v>315</c:v>
                </c:pt>
                <c:pt idx="47">
                  <c:v>315</c:v>
                </c:pt>
                <c:pt idx="48">
                  <c:v>315</c:v>
                </c:pt>
                <c:pt idx="49">
                  <c:v>315</c:v>
                </c:pt>
                <c:pt idx="50">
                  <c:v>315</c:v>
                </c:pt>
                <c:pt idx="51">
                  <c:v>315</c:v>
                </c:pt>
                <c:pt idx="52">
                  <c:v>315</c:v>
                </c:pt>
                <c:pt idx="53">
                  <c:v>315</c:v>
                </c:pt>
                <c:pt idx="54">
                  <c:v>315</c:v>
                </c:pt>
                <c:pt idx="55">
                  <c:v>315</c:v>
                </c:pt>
                <c:pt idx="56">
                  <c:v>315</c:v>
                </c:pt>
                <c:pt idx="57">
                  <c:v>315</c:v>
                </c:pt>
                <c:pt idx="58">
                  <c:v>315</c:v>
                </c:pt>
                <c:pt idx="59">
                  <c:v>315</c:v>
                </c:pt>
                <c:pt idx="60">
                  <c:v>315</c:v>
                </c:pt>
                <c:pt idx="61">
                  <c:v>315</c:v>
                </c:pt>
                <c:pt idx="62">
                  <c:v>315</c:v>
                </c:pt>
                <c:pt idx="63">
                  <c:v>315</c:v>
                </c:pt>
                <c:pt idx="64">
                  <c:v>315</c:v>
                </c:pt>
                <c:pt idx="65">
                  <c:v>315</c:v>
                </c:pt>
                <c:pt idx="66">
                  <c:v>315</c:v>
                </c:pt>
                <c:pt idx="67">
                  <c:v>315</c:v>
                </c:pt>
                <c:pt idx="68">
                  <c:v>315</c:v>
                </c:pt>
                <c:pt idx="69">
                  <c:v>315</c:v>
                </c:pt>
                <c:pt idx="70">
                  <c:v>315</c:v>
                </c:pt>
                <c:pt idx="71">
                  <c:v>315</c:v>
                </c:pt>
                <c:pt idx="72">
                  <c:v>315</c:v>
                </c:pt>
                <c:pt idx="73">
                  <c:v>315</c:v>
                </c:pt>
                <c:pt idx="74">
                  <c:v>315</c:v>
                </c:pt>
                <c:pt idx="75">
                  <c:v>315</c:v>
                </c:pt>
                <c:pt idx="76">
                  <c:v>315</c:v>
                </c:pt>
                <c:pt idx="77">
                  <c:v>315</c:v>
                </c:pt>
                <c:pt idx="78">
                  <c:v>315</c:v>
                </c:pt>
                <c:pt idx="79">
                  <c:v>315</c:v>
                </c:pt>
                <c:pt idx="80">
                  <c:v>315</c:v>
                </c:pt>
                <c:pt idx="81">
                  <c:v>315</c:v>
                </c:pt>
                <c:pt idx="82">
                  <c:v>315</c:v>
                </c:pt>
                <c:pt idx="83">
                  <c:v>315</c:v>
                </c:pt>
                <c:pt idx="84">
                  <c:v>315</c:v>
                </c:pt>
                <c:pt idx="85">
                  <c:v>315</c:v>
                </c:pt>
                <c:pt idx="86">
                  <c:v>315</c:v>
                </c:pt>
                <c:pt idx="87">
                  <c:v>315</c:v>
                </c:pt>
                <c:pt idx="88">
                  <c:v>315</c:v>
                </c:pt>
                <c:pt idx="89">
                  <c:v>315</c:v>
                </c:pt>
                <c:pt idx="90">
                  <c:v>315</c:v>
                </c:pt>
                <c:pt idx="91">
                  <c:v>315</c:v>
                </c:pt>
                <c:pt idx="92">
                  <c:v>315</c:v>
                </c:pt>
                <c:pt idx="93">
                  <c:v>315</c:v>
                </c:pt>
                <c:pt idx="94">
                  <c:v>315</c:v>
                </c:pt>
                <c:pt idx="95">
                  <c:v>315</c:v>
                </c:pt>
                <c:pt idx="96">
                  <c:v>315</c:v>
                </c:pt>
                <c:pt idx="97">
                  <c:v>315</c:v>
                </c:pt>
                <c:pt idx="98">
                  <c:v>315</c:v>
                </c:pt>
                <c:pt idx="99">
                  <c:v>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DA-D34E-9202-07B1BC36BE9B}"/>
            </c:ext>
          </c:extLst>
        </c:ser>
        <c:ser>
          <c:idx val="2"/>
          <c:order val="2"/>
          <c:tx>
            <c:strRef>
              <c:f>seria_13_06!$AT$3</c:f>
              <c:strCache>
                <c:ptCount val="1"/>
                <c:pt idx="0">
                  <c:v>R1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seria_13_06!$AT$4:$AT$103</c:f>
              <c:numCache>
                <c:formatCode>General</c:formatCode>
                <c:ptCount val="100"/>
                <c:pt idx="0">
                  <c:v>227</c:v>
                </c:pt>
                <c:pt idx="1">
                  <c:v>227</c:v>
                </c:pt>
                <c:pt idx="2">
                  <c:v>225</c:v>
                </c:pt>
                <c:pt idx="3">
                  <c:v>225</c:v>
                </c:pt>
                <c:pt idx="4">
                  <c:v>236</c:v>
                </c:pt>
                <c:pt idx="5">
                  <c:v>236</c:v>
                </c:pt>
                <c:pt idx="6">
                  <c:v>234</c:v>
                </c:pt>
                <c:pt idx="7">
                  <c:v>223</c:v>
                </c:pt>
                <c:pt idx="8">
                  <c:v>217</c:v>
                </c:pt>
                <c:pt idx="9">
                  <c:v>221</c:v>
                </c:pt>
                <c:pt idx="10">
                  <c:v>221</c:v>
                </c:pt>
                <c:pt idx="11">
                  <c:v>221</c:v>
                </c:pt>
                <c:pt idx="12">
                  <c:v>221</c:v>
                </c:pt>
                <c:pt idx="13">
                  <c:v>221</c:v>
                </c:pt>
                <c:pt idx="14">
                  <c:v>217</c:v>
                </c:pt>
                <c:pt idx="15">
                  <c:v>217</c:v>
                </c:pt>
                <c:pt idx="16">
                  <c:v>214</c:v>
                </c:pt>
                <c:pt idx="17">
                  <c:v>214</c:v>
                </c:pt>
                <c:pt idx="18">
                  <c:v>214</c:v>
                </c:pt>
                <c:pt idx="19">
                  <c:v>214</c:v>
                </c:pt>
                <c:pt idx="20">
                  <c:v>214</c:v>
                </c:pt>
                <c:pt idx="21">
                  <c:v>217</c:v>
                </c:pt>
                <c:pt idx="22">
                  <c:v>217</c:v>
                </c:pt>
                <c:pt idx="23">
                  <c:v>217</c:v>
                </c:pt>
                <c:pt idx="24">
                  <c:v>212</c:v>
                </c:pt>
                <c:pt idx="25">
                  <c:v>212</c:v>
                </c:pt>
                <c:pt idx="26">
                  <c:v>215</c:v>
                </c:pt>
                <c:pt idx="27">
                  <c:v>217</c:v>
                </c:pt>
                <c:pt idx="28">
                  <c:v>217</c:v>
                </c:pt>
                <c:pt idx="29">
                  <c:v>217</c:v>
                </c:pt>
                <c:pt idx="30">
                  <c:v>214</c:v>
                </c:pt>
                <c:pt idx="31">
                  <c:v>212</c:v>
                </c:pt>
                <c:pt idx="32">
                  <c:v>206</c:v>
                </c:pt>
                <c:pt idx="33">
                  <c:v>212</c:v>
                </c:pt>
                <c:pt idx="34">
                  <c:v>237</c:v>
                </c:pt>
                <c:pt idx="35">
                  <c:v>237</c:v>
                </c:pt>
                <c:pt idx="36">
                  <c:v>221</c:v>
                </c:pt>
                <c:pt idx="37">
                  <c:v>220</c:v>
                </c:pt>
                <c:pt idx="38">
                  <c:v>220</c:v>
                </c:pt>
                <c:pt idx="39">
                  <c:v>221</c:v>
                </c:pt>
                <c:pt idx="40">
                  <c:v>221</c:v>
                </c:pt>
                <c:pt idx="41">
                  <c:v>221</c:v>
                </c:pt>
                <c:pt idx="42">
                  <c:v>221</c:v>
                </c:pt>
                <c:pt idx="43">
                  <c:v>218</c:v>
                </c:pt>
                <c:pt idx="44">
                  <c:v>182</c:v>
                </c:pt>
                <c:pt idx="45">
                  <c:v>182</c:v>
                </c:pt>
                <c:pt idx="46">
                  <c:v>182</c:v>
                </c:pt>
                <c:pt idx="47">
                  <c:v>182</c:v>
                </c:pt>
                <c:pt idx="48">
                  <c:v>182</c:v>
                </c:pt>
                <c:pt idx="49">
                  <c:v>178</c:v>
                </c:pt>
                <c:pt idx="50">
                  <c:v>184</c:v>
                </c:pt>
                <c:pt idx="51">
                  <c:v>184</c:v>
                </c:pt>
                <c:pt idx="52">
                  <c:v>186</c:v>
                </c:pt>
                <c:pt idx="53">
                  <c:v>189</c:v>
                </c:pt>
                <c:pt idx="54">
                  <c:v>186</c:v>
                </c:pt>
                <c:pt idx="55">
                  <c:v>241</c:v>
                </c:pt>
                <c:pt idx="56">
                  <c:v>206</c:v>
                </c:pt>
                <c:pt idx="57">
                  <c:v>206</c:v>
                </c:pt>
                <c:pt idx="58">
                  <c:v>204</c:v>
                </c:pt>
                <c:pt idx="59">
                  <c:v>204</c:v>
                </c:pt>
                <c:pt idx="60">
                  <c:v>144</c:v>
                </c:pt>
                <c:pt idx="61">
                  <c:v>127</c:v>
                </c:pt>
                <c:pt idx="62">
                  <c:v>25</c:v>
                </c:pt>
                <c:pt idx="63">
                  <c:v>25</c:v>
                </c:pt>
                <c:pt idx="64">
                  <c:v>42</c:v>
                </c:pt>
                <c:pt idx="65">
                  <c:v>42</c:v>
                </c:pt>
                <c:pt idx="66">
                  <c:v>42</c:v>
                </c:pt>
                <c:pt idx="67">
                  <c:v>40</c:v>
                </c:pt>
                <c:pt idx="68">
                  <c:v>58</c:v>
                </c:pt>
                <c:pt idx="69">
                  <c:v>58</c:v>
                </c:pt>
                <c:pt idx="70">
                  <c:v>123</c:v>
                </c:pt>
                <c:pt idx="71">
                  <c:v>132</c:v>
                </c:pt>
                <c:pt idx="72">
                  <c:v>132</c:v>
                </c:pt>
                <c:pt idx="73">
                  <c:v>189</c:v>
                </c:pt>
                <c:pt idx="74">
                  <c:v>207</c:v>
                </c:pt>
                <c:pt idx="75">
                  <c:v>193</c:v>
                </c:pt>
                <c:pt idx="76">
                  <c:v>213</c:v>
                </c:pt>
                <c:pt idx="77">
                  <c:v>204</c:v>
                </c:pt>
                <c:pt idx="78">
                  <c:v>205</c:v>
                </c:pt>
                <c:pt idx="79">
                  <c:v>204</c:v>
                </c:pt>
                <c:pt idx="80">
                  <c:v>205</c:v>
                </c:pt>
                <c:pt idx="81">
                  <c:v>214</c:v>
                </c:pt>
                <c:pt idx="82">
                  <c:v>214</c:v>
                </c:pt>
                <c:pt idx="83">
                  <c:v>210</c:v>
                </c:pt>
                <c:pt idx="84">
                  <c:v>210</c:v>
                </c:pt>
                <c:pt idx="85">
                  <c:v>213</c:v>
                </c:pt>
                <c:pt idx="86">
                  <c:v>249</c:v>
                </c:pt>
                <c:pt idx="87">
                  <c:v>252</c:v>
                </c:pt>
                <c:pt idx="88">
                  <c:v>252</c:v>
                </c:pt>
                <c:pt idx="89">
                  <c:v>249</c:v>
                </c:pt>
                <c:pt idx="90">
                  <c:v>246</c:v>
                </c:pt>
                <c:pt idx="91">
                  <c:v>246</c:v>
                </c:pt>
                <c:pt idx="92">
                  <c:v>246</c:v>
                </c:pt>
                <c:pt idx="93">
                  <c:v>230</c:v>
                </c:pt>
                <c:pt idx="94">
                  <c:v>57</c:v>
                </c:pt>
                <c:pt idx="95">
                  <c:v>223</c:v>
                </c:pt>
                <c:pt idx="96">
                  <c:v>223</c:v>
                </c:pt>
                <c:pt idx="97">
                  <c:v>223</c:v>
                </c:pt>
                <c:pt idx="98">
                  <c:v>249</c:v>
                </c:pt>
                <c:pt idx="99">
                  <c:v>249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DA-D34E-9202-07B1BC36BE9B}"/>
            </c:ext>
          </c:extLst>
        </c:ser>
        <c:ser>
          <c:idx val="3"/>
          <c:order val="3"/>
          <c:tx>
            <c:strRef>
              <c:f>seria_13_06!$AU$3</c:f>
              <c:strCache>
                <c:ptCount val="1"/>
                <c:pt idx="0">
                  <c:v>R2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seria_13_06!$AU$4:$AU$103</c:f>
              <c:numCache>
                <c:formatCode>General</c:formatCode>
                <c:ptCount val="100"/>
                <c:pt idx="0">
                  <c:v>288</c:v>
                </c:pt>
                <c:pt idx="1">
                  <c:v>288</c:v>
                </c:pt>
                <c:pt idx="2">
                  <c:v>288</c:v>
                </c:pt>
                <c:pt idx="3">
                  <c:v>292</c:v>
                </c:pt>
                <c:pt idx="4">
                  <c:v>292</c:v>
                </c:pt>
                <c:pt idx="5">
                  <c:v>291</c:v>
                </c:pt>
                <c:pt idx="6">
                  <c:v>291</c:v>
                </c:pt>
                <c:pt idx="7">
                  <c:v>320</c:v>
                </c:pt>
                <c:pt idx="8">
                  <c:v>320</c:v>
                </c:pt>
                <c:pt idx="9">
                  <c:v>221</c:v>
                </c:pt>
                <c:pt idx="10">
                  <c:v>221</c:v>
                </c:pt>
                <c:pt idx="11">
                  <c:v>307</c:v>
                </c:pt>
                <c:pt idx="12">
                  <c:v>307</c:v>
                </c:pt>
                <c:pt idx="13">
                  <c:v>223</c:v>
                </c:pt>
                <c:pt idx="14">
                  <c:v>223</c:v>
                </c:pt>
                <c:pt idx="15">
                  <c:v>314</c:v>
                </c:pt>
                <c:pt idx="16">
                  <c:v>314</c:v>
                </c:pt>
                <c:pt idx="17">
                  <c:v>314</c:v>
                </c:pt>
                <c:pt idx="18">
                  <c:v>314</c:v>
                </c:pt>
                <c:pt idx="19">
                  <c:v>314</c:v>
                </c:pt>
                <c:pt idx="20">
                  <c:v>314</c:v>
                </c:pt>
                <c:pt idx="21">
                  <c:v>318</c:v>
                </c:pt>
                <c:pt idx="22">
                  <c:v>318</c:v>
                </c:pt>
                <c:pt idx="23">
                  <c:v>314</c:v>
                </c:pt>
                <c:pt idx="24">
                  <c:v>314</c:v>
                </c:pt>
                <c:pt idx="25">
                  <c:v>314</c:v>
                </c:pt>
                <c:pt idx="26">
                  <c:v>314</c:v>
                </c:pt>
                <c:pt idx="27">
                  <c:v>314</c:v>
                </c:pt>
                <c:pt idx="28">
                  <c:v>314</c:v>
                </c:pt>
                <c:pt idx="29">
                  <c:v>314</c:v>
                </c:pt>
                <c:pt idx="30">
                  <c:v>314</c:v>
                </c:pt>
                <c:pt idx="31">
                  <c:v>314</c:v>
                </c:pt>
                <c:pt idx="32">
                  <c:v>302</c:v>
                </c:pt>
                <c:pt idx="33">
                  <c:v>302</c:v>
                </c:pt>
                <c:pt idx="34">
                  <c:v>299</c:v>
                </c:pt>
                <c:pt idx="35">
                  <c:v>288</c:v>
                </c:pt>
                <c:pt idx="36">
                  <c:v>223</c:v>
                </c:pt>
                <c:pt idx="37">
                  <c:v>223</c:v>
                </c:pt>
                <c:pt idx="38">
                  <c:v>299</c:v>
                </c:pt>
                <c:pt idx="39">
                  <c:v>299</c:v>
                </c:pt>
                <c:pt idx="40">
                  <c:v>299</c:v>
                </c:pt>
                <c:pt idx="41">
                  <c:v>299</c:v>
                </c:pt>
                <c:pt idx="42">
                  <c:v>299</c:v>
                </c:pt>
                <c:pt idx="43">
                  <c:v>226</c:v>
                </c:pt>
                <c:pt idx="44">
                  <c:v>226</c:v>
                </c:pt>
                <c:pt idx="45">
                  <c:v>226</c:v>
                </c:pt>
                <c:pt idx="46">
                  <c:v>297</c:v>
                </c:pt>
                <c:pt idx="47">
                  <c:v>313</c:v>
                </c:pt>
                <c:pt idx="48">
                  <c:v>313</c:v>
                </c:pt>
                <c:pt idx="49">
                  <c:v>302</c:v>
                </c:pt>
                <c:pt idx="50">
                  <c:v>297</c:v>
                </c:pt>
                <c:pt idx="51">
                  <c:v>302</c:v>
                </c:pt>
                <c:pt idx="52">
                  <c:v>297</c:v>
                </c:pt>
                <c:pt idx="53">
                  <c:v>293</c:v>
                </c:pt>
                <c:pt idx="54">
                  <c:v>293</c:v>
                </c:pt>
                <c:pt idx="55">
                  <c:v>293</c:v>
                </c:pt>
                <c:pt idx="56">
                  <c:v>297</c:v>
                </c:pt>
                <c:pt idx="57">
                  <c:v>303</c:v>
                </c:pt>
                <c:pt idx="58">
                  <c:v>297</c:v>
                </c:pt>
                <c:pt idx="59">
                  <c:v>297</c:v>
                </c:pt>
                <c:pt idx="60">
                  <c:v>297</c:v>
                </c:pt>
                <c:pt idx="61">
                  <c:v>297</c:v>
                </c:pt>
                <c:pt idx="62">
                  <c:v>297</c:v>
                </c:pt>
                <c:pt idx="63">
                  <c:v>297</c:v>
                </c:pt>
                <c:pt idx="64">
                  <c:v>293</c:v>
                </c:pt>
                <c:pt idx="65">
                  <c:v>293</c:v>
                </c:pt>
                <c:pt idx="66">
                  <c:v>297</c:v>
                </c:pt>
                <c:pt idx="67">
                  <c:v>297</c:v>
                </c:pt>
                <c:pt idx="68">
                  <c:v>297</c:v>
                </c:pt>
                <c:pt idx="69">
                  <c:v>297</c:v>
                </c:pt>
                <c:pt idx="70">
                  <c:v>297</c:v>
                </c:pt>
                <c:pt idx="71">
                  <c:v>289</c:v>
                </c:pt>
                <c:pt idx="72">
                  <c:v>289</c:v>
                </c:pt>
                <c:pt idx="73">
                  <c:v>289</c:v>
                </c:pt>
                <c:pt idx="74">
                  <c:v>297</c:v>
                </c:pt>
                <c:pt idx="75">
                  <c:v>297</c:v>
                </c:pt>
                <c:pt idx="76">
                  <c:v>297</c:v>
                </c:pt>
                <c:pt idx="77">
                  <c:v>303</c:v>
                </c:pt>
                <c:pt idx="78">
                  <c:v>303</c:v>
                </c:pt>
                <c:pt idx="79">
                  <c:v>297</c:v>
                </c:pt>
                <c:pt idx="80">
                  <c:v>289</c:v>
                </c:pt>
                <c:pt idx="81">
                  <c:v>289</c:v>
                </c:pt>
                <c:pt idx="82">
                  <c:v>313</c:v>
                </c:pt>
                <c:pt idx="83">
                  <c:v>313</c:v>
                </c:pt>
                <c:pt idx="84">
                  <c:v>303</c:v>
                </c:pt>
                <c:pt idx="85">
                  <c:v>297</c:v>
                </c:pt>
                <c:pt idx="86">
                  <c:v>297</c:v>
                </c:pt>
                <c:pt idx="87">
                  <c:v>63</c:v>
                </c:pt>
                <c:pt idx="88">
                  <c:v>32</c:v>
                </c:pt>
                <c:pt idx="89">
                  <c:v>9</c:v>
                </c:pt>
                <c:pt idx="90">
                  <c:v>9</c:v>
                </c:pt>
                <c:pt idx="91">
                  <c:v>12</c:v>
                </c:pt>
                <c:pt idx="92">
                  <c:v>18</c:v>
                </c:pt>
                <c:pt idx="93">
                  <c:v>18</c:v>
                </c:pt>
                <c:pt idx="94">
                  <c:v>18</c:v>
                </c:pt>
                <c:pt idx="95">
                  <c:v>286</c:v>
                </c:pt>
                <c:pt idx="96">
                  <c:v>313</c:v>
                </c:pt>
                <c:pt idx="97">
                  <c:v>313</c:v>
                </c:pt>
                <c:pt idx="98">
                  <c:v>297</c:v>
                </c:pt>
                <c:pt idx="99">
                  <c:v>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ADA-D34E-9202-07B1BC36BE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8271503"/>
        <c:axId val="547828671"/>
      </c:lineChart>
      <c:catAx>
        <c:axId val="5482715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47828671"/>
        <c:crosses val="autoZero"/>
        <c:auto val="1"/>
        <c:lblAlgn val="ctr"/>
        <c:lblOffset val="100"/>
        <c:noMultiLvlLbl val="0"/>
      </c:catAx>
      <c:valAx>
        <c:axId val="547828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48271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Pomiar 5- filtrowane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seria_13_06!$BG$3</c:f>
              <c:strCache>
                <c:ptCount val="1"/>
                <c:pt idx="0">
                  <c:v>Oczekiwany R1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seria_13_06!$BG$4:$BG$103</c:f>
              <c:numCache>
                <c:formatCode>General</c:formatCode>
                <c:ptCount val="100"/>
                <c:pt idx="0">
                  <c:v>210</c:v>
                </c:pt>
                <c:pt idx="1">
                  <c:v>210</c:v>
                </c:pt>
                <c:pt idx="2">
                  <c:v>210</c:v>
                </c:pt>
                <c:pt idx="3">
                  <c:v>210</c:v>
                </c:pt>
                <c:pt idx="4">
                  <c:v>210</c:v>
                </c:pt>
                <c:pt idx="5">
                  <c:v>210</c:v>
                </c:pt>
                <c:pt idx="6">
                  <c:v>210</c:v>
                </c:pt>
                <c:pt idx="7">
                  <c:v>210</c:v>
                </c:pt>
                <c:pt idx="8">
                  <c:v>210</c:v>
                </c:pt>
                <c:pt idx="9">
                  <c:v>210</c:v>
                </c:pt>
                <c:pt idx="10">
                  <c:v>210</c:v>
                </c:pt>
                <c:pt idx="11">
                  <c:v>210</c:v>
                </c:pt>
                <c:pt idx="12">
                  <c:v>210</c:v>
                </c:pt>
                <c:pt idx="13">
                  <c:v>210</c:v>
                </c:pt>
                <c:pt idx="14">
                  <c:v>210</c:v>
                </c:pt>
                <c:pt idx="15">
                  <c:v>210</c:v>
                </c:pt>
                <c:pt idx="16">
                  <c:v>210</c:v>
                </c:pt>
                <c:pt idx="17">
                  <c:v>210</c:v>
                </c:pt>
                <c:pt idx="18">
                  <c:v>210</c:v>
                </c:pt>
                <c:pt idx="19">
                  <c:v>210</c:v>
                </c:pt>
                <c:pt idx="20">
                  <c:v>210</c:v>
                </c:pt>
                <c:pt idx="21">
                  <c:v>210</c:v>
                </c:pt>
                <c:pt idx="22">
                  <c:v>210</c:v>
                </c:pt>
                <c:pt idx="23">
                  <c:v>210</c:v>
                </c:pt>
                <c:pt idx="24">
                  <c:v>210</c:v>
                </c:pt>
                <c:pt idx="25">
                  <c:v>210</c:v>
                </c:pt>
                <c:pt idx="26">
                  <c:v>210</c:v>
                </c:pt>
                <c:pt idx="27">
                  <c:v>210</c:v>
                </c:pt>
                <c:pt idx="28">
                  <c:v>210</c:v>
                </c:pt>
                <c:pt idx="29">
                  <c:v>210</c:v>
                </c:pt>
                <c:pt idx="30">
                  <c:v>210</c:v>
                </c:pt>
                <c:pt idx="31">
                  <c:v>210</c:v>
                </c:pt>
                <c:pt idx="32">
                  <c:v>210</c:v>
                </c:pt>
                <c:pt idx="33">
                  <c:v>210</c:v>
                </c:pt>
                <c:pt idx="34">
                  <c:v>210</c:v>
                </c:pt>
                <c:pt idx="35">
                  <c:v>210</c:v>
                </c:pt>
                <c:pt idx="36">
                  <c:v>210</c:v>
                </c:pt>
                <c:pt idx="37">
                  <c:v>210</c:v>
                </c:pt>
                <c:pt idx="38">
                  <c:v>210</c:v>
                </c:pt>
                <c:pt idx="39">
                  <c:v>210</c:v>
                </c:pt>
                <c:pt idx="40">
                  <c:v>210</c:v>
                </c:pt>
                <c:pt idx="41">
                  <c:v>210</c:v>
                </c:pt>
                <c:pt idx="42">
                  <c:v>210</c:v>
                </c:pt>
                <c:pt idx="43">
                  <c:v>210</c:v>
                </c:pt>
                <c:pt idx="44">
                  <c:v>210</c:v>
                </c:pt>
                <c:pt idx="45">
                  <c:v>210</c:v>
                </c:pt>
                <c:pt idx="46">
                  <c:v>210</c:v>
                </c:pt>
                <c:pt idx="47">
                  <c:v>210</c:v>
                </c:pt>
                <c:pt idx="48">
                  <c:v>210</c:v>
                </c:pt>
                <c:pt idx="49">
                  <c:v>210</c:v>
                </c:pt>
                <c:pt idx="50">
                  <c:v>210</c:v>
                </c:pt>
                <c:pt idx="51">
                  <c:v>210</c:v>
                </c:pt>
                <c:pt idx="52">
                  <c:v>210</c:v>
                </c:pt>
                <c:pt idx="53">
                  <c:v>210</c:v>
                </c:pt>
                <c:pt idx="54">
                  <c:v>210</c:v>
                </c:pt>
                <c:pt idx="55">
                  <c:v>210</c:v>
                </c:pt>
                <c:pt idx="56">
                  <c:v>210</c:v>
                </c:pt>
                <c:pt idx="57">
                  <c:v>210</c:v>
                </c:pt>
                <c:pt idx="58">
                  <c:v>210</c:v>
                </c:pt>
                <c:pt idx="59">
                  <c:v>210</c:v>
                </c:pt>
                <c:pt idx="60">
                  <c:v>210</c:v>
                </c:pt>
                <c:pt idx="61">
                  <c:v>210</c:v>
                </c:pt>
                <c:pt idx="62">
                  <c:v>210</c:v>
                </c:pt>
                <c:pt idx="63">
                  <c:v>210</c:v>
                </c:pt>
                <c:pt idx="64">
                  <c:v>210</c:v>
                </c:pt>
                <c:pt idx="65">
                  <c:v>210</c:v>
                </c:pt>
                <c:pt idx="66">
                  <c:v>210</c:v>
                </c:pt>
                <c:pt idx="67">
                  <c:v>210</c:v>
                </c:pt>
                <c:pt idx="68">
                  <c:v>210</c:v>
                </c:pt>
                <c:pt idx="69">
                  <c:v>210</c:v>
                </c:pt>
                <c:pt idx="70">
                  <c:v>210</c:v>
                </c:pt>
                <c:pt idx="71">
                  <c:v>210</c:v>
                </c:pt>
                <c:pt idx="72">
                  <c:v>210</c:v>
                </c:pt>
                <c:pt idx="73">
                  <c:v>210</c:v>
                </c:pt>
                <c:pt idx="74">
                  <c:v>210</c:v>
                </c:pt>
                <c:pt idx="75">
                  <c:v>210</c:v>
                </c:pt>
                <c:pt idx="76">
                  <c:v>210</c:v>
                </c:pt>
                <c:pt idx="77">
                  <c:v>210</c:v>
                </c:pt>
                <c:pt idx="78">
                  <c:v>210</c:v>
                </c:pt>
                <c:pt idx="79">
                  <c:v>210</c:v>
                </c:pt>
                <c:pt idx="80">
                  <c:v>210</c:v>
                </c:pt>
                <c:pt idx="81">
                  <c:v>210</c:v>
                </c:pt>
                <c:pt idx="82">
                  <c:v>210</c:v>
                </c:pt>
                <c:pt idx="83">
                  <c:v>210</c:v>
                </c:pt>
                <c:pt idx="84">
                  <c:v>210</c:v>
                </c:pt>
                <c:pt idx="85">
                  <c:v>210</c:v>
                </c:pt>
                <c:pt idx="86">
                  <c:v>210</c:v>
                </c:pt>
                <c:pt idx="87">
                  <c:v>210</c:v>
                </c:pt>
                <c:pt idx="88">
                  <c:v>210</c:v>
                </c:pt>
                <c:pt idx="89">
                  <c:v>210</c:v>
                </c:pt>
                <c:pt idx="90">
                  <c:v>210</c:v>
                </c:pt>
                <c:pt idx="91">
                  <c:v>210</c:v>
                </c:pt>
                <c:pt idx="92">
                  <c:v>210</c:v>
                </c:pt>
                <c:pt idx="93">
                  <c:v>210</c:v>
                </c:pt>
                <c:pt idx="94">
                  <c:v>210</c:v>
                </c:pt>
                <c:pt idx="95">
                  <c:v>210</c:v>
                </c:pt>
                <c:pt idx="96">
                  <c:v>210</c:v>
                </c:pt>
                <c:pt idx="97">
                  <c:v>210</c:v>
                </c:pt>
                <c:pt idx="98">
                  <c:v>210</c:v>
                </c:pt>
                <c:pt idx="99">
                  <c:v>210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A6-074E-8557-4849B74B7D4E}"/>
            </c:ext>
          </c:extLst>
        </c:ser>
        <c:ser>
          <c:idx val="1"/>
          <c:order val="1"/>
          <c:tx>
            <c:strRef>
              <c:f>seria_13_06!$BH$3</c:f>
              <c:strCache>
                <c:ptCount val="1"/>
                <c:pt idx="0">
                  <c:v>Oczekiwany R2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seria_13_06!$BH$4:$BH$103</c:f>
              <c:numCache>
                <c:formatCode>General</c:formatCode>
                <c:ptCount val="100"/>
                <c:pt idx="0">
                  <c:v>330</c:v>
                </c:pt>
                <c:pt idx="1">
                  <c:v>330</c:v>
                </c:pt>
                <c:pt idx="2">
                  <c:v>330</c:v>
                </c:pt>
                <c:pt idx="3">
                  <c:v>330</c:v>
                </c:pt>
                <c:pt idx="4">
                  <c:v>330</c:v>
                </c:pt>
                <c:pt idx="5">
                  <c:v>330</c:v>
                </c:pt>
                <c:pt idx="6">
                  <c:v>330</c:v>
                </c:pt>
                <c:pt idx="7">
                  <c:v>330</c:v>
                </c:pt>
                <c:pt idx="8">
                  <c:v>330</c:v>
                </c:pt>
                <c:pt idx="9">
                  <c:v>330</c:v>
                </c:pt>
                <c:pt idx="10">
                  <c:v>330</c:v>
                </c:pt>
                <c:pt idx="11">
                  <c:v>330</c:v>
                </c:pt>
                <c:pt idx="12">
                  <c:v>330</c:v>
                </c:pt>
                <c:pt idx="13">
                  <c:v>330</c:v>
                </c:pt>
                <c:pt idx="14">
                  <c:v>330</c:v>
                </c:pt>
                <c:pt idx="15">
                  <c:v>330</c:v>
                </c:pt>
                <c:pt idx="16">
                  <c:v>330</c:v>
                </c:pt>
                <c:pt idx="17">
                  <c:v>330</c:v>
                </c:pt>
                <c:pt idx="18">
                  <c:v>330</c:v>
                </c:pt>
                <c:pt idx="19">
                  <c:v>330</c:v>
                </c:pt>
                <c:pt idx="20">
                  <c:v>330</c:v>
                </c:pt>
                <c:pt idx="21">
                  <c:v>330</c:v>
                </c:pt>
                <c:pt idx="22">
                  <c:v>330</c:v>
                </c:pt>
                <c:pt idx="23">
                  <c:v>330</c:v>
                </c:pt>
                <c:pt idx="24">
                  <c:v>330</c:v>
                </c:pt>
                <c:pt idx="25">
                  <c:v>330</c:v>
                </c:pt>
                <c:pt idx="26">
                  <c:v>330</c:v>
                </c:pt>
                <c:pt idx="27">
                  <c:v>330</c:v>
                </c:pt>
                <c:pt idx="28">
                  <c:v>330</c:v>
                </c:pt>
                <c:pt idx="29">
                  <c:v>330</c:v>
                </c:pt>
                <c:pt idx="30">
                  <c:v>330</c:v>
                </c:pt>
                <c:pt idx="31">
                  <c:v>330</c:v>
                </c:pt>
                <c:pt idx="32">
                  <c:v>330</c:v>
                </c:pt>
                <c:pt idx="33">
                  <c:v>330</c:v>
                </c:pt>
                <c:pt idx="34">
                  <c:v>330</c:v>
                </c:pt>
                <c:pt idx="35">
                  <c:v>330</c:v>
                </c:pt>
                <c:pt idx="36">
                  <c:v>330</c:v>
                </c:pt>
                <c:pt idx="37">
                  <c:v>330</c:v>
                </c:pt>
                <c:pt idx="38">
                  <c:v>330</c:v>
                </c:pt>
                <c:pt idx="39">
                  <c:v>330</c:v>
                </c:pt>
                <c:pt idx="40">
                  <c:v>330</c:v>
                </c:pt>
                <c:pt idx="41">
                  <c:v>330</c:v>
                </c:pt>
                <c:pt idx="42">
                  <c:v>330</c:v>
                </c:pt>
                <c:pt idx="43">
                  <c:v>330</c:v>
                </c:pt>
                <c:pt idx="44">
                  <c:v>330</c:v>
                </c:pt>
                <c:pt idx="45">
                  <c:v>330</c:v>
                </c:pt>
                <c:pt idx="46">
                  <c:v>330</c:v>
                </c:pt>
                <c:pt idx="47">
                  <c:v>330</c:v>
                </c:pt>
                <c:pt idx="48">
                  <c:v>330</c:v>
                </c:pt>
                <c:pt idx="49">
                  <c:v>330</c:v>
                </c:pt>
                <c:pt idx="50">
                  <c:v>330</c:v>
                </c:pt>
                <c:pt idx="51">
                  <c:v>330</c:v>
                </c:pt>
                <c:pt idx="52">
                  <c:v>330</c:v>
                </c:pt>
                <c:pt idx="53">
                  <c:v>330</c:v>
                </c:pt>
                <c:pt idx="54">
                  <c:v>330</c:v>
                </c:pt>
                <c:pt idx="55">
                  <c:v>330</c:v>
                </c:pt>
                <c:pt idx="56">
                  <c:v>330</c:v>
                </c:pt>
                <c:pt idx="57">
                  <c:v>330</c:v>
                </c:pt>
                <c:pt idx="58">
                  <c:v>330</c:v>
                </c:pt>
                <c:pt idx="59">
                  <c:v>330</c:v>
                </c:pt>
                <c:pt idx="60">
                  <c:v>330</c:v>
                </c:pt>
                <c:pt idx="61">
                  <c:v>330</c:v>
                </c:pt>
                <c:pt idx="62">
                  <c:v>330</c:v>
                </c:pt>
                <c:pt idx="63">
                  <c:v>330</c:v>
                </c:pt>
                <c:pt idx="64">
                  <c:v>330</c:v>
                </c:pt>
                <c:pt idx="65">
                  <c:v>330</c:v>
                </c:pt>
                <c:pt idx="66">
                  <c:v>330</c:v>
                </c:pt>
                <c:pt idx="67">
                  <c:v>330</c:v>
                </c:pt>
                <c:pt idx="68">
                  <c:v>330</c:v>
                </c:pt>
                <c:pt idx="69">
                  <c:v>330</c:v>
                </c:pt>
                <c:pt idx="70">
                  <c:v>330</c:v>
                </c:pt>
                <c:pt idx="71">
                  <c:v>330</c:v>
                </c:pt>
                <c:pt idx="72">
                  <c:v>330</c:v>
                </c:pt>
                <c:pt idx="73">
                  <c:v>330</c:v>
                </c:pt>
                <c:pt idx="74">
                  <c:v>330</c:v>
                </c:pt>
                <c:pt idx="75">
                  <c:v>330</c:v>
                </c:pt>
                <c:pt idx="76">
                  <c:v>330</c:v>
                </c:pt>
                <c:pt idx="77">
                  <c:v>330</c:v>
                </c:pt>
                <c:pt idx="78">
                  <c:v>330</c:v>
                </c:pt>
                <c:pt idx="79">
                  <c:v>330</c:v>
                </c:pt>
                <c:pt idx="80">
                  <c:v>330</c:v>
                </c:pt>
                <c:pt idx="81">
                  <c:v>330</c:v>
                </c:pt>
                <c:pt idx="82">
                  <c:v>330</c:v>
                </c:pt>
                <c:pt idx="83">
                  <c:v>330</c:v>
                </c:pt>
                <c:pt idx="84">
                  <c:v>330</c:v>
                </c:pt>
                <c:pt idx="85">
                  <c:v>330</c:v>
                </c:pt>
                <c:pt idx="86">
                  <c:v>330</c:v>
                </c:pt>
                <c:pt idx="87">
                  <c:v>330</c:v>
                </c:pt>
                <c:pt idx="88">
                  <c:v>330</c:v>
                </c:pt>
                <c:pt idx="89">
                  <c:v>330</c:v>
                </c:pt>
                <c:pt idx="90">
                  <c:v>330</c:v>
                </c:pt>
                <c:pt idx="91">
                  <c:v>330</c:v>
                </c:pt>
                <c:pt idx="92">
                  <c:v>330</c:v>
                </c:pt>
                <c:pt idx="93">
                  <c:v>330</c:v>
                </c:pt>
                <c:pt idx="94">
                  <c:v>330</c:v>
                </c:pt>
                <c:pt idx="95">
                  <c:v>330</c:v>
                </c:pt>
                <c:pt idx="96">
                  <c:v>330</c:v>
                </c:pt>
                <c:pt idx="97">
                  <c:v>330</c:v>
                </c:pt>
                <c:pt idx="98">
                  <c:v>330</c:v>
                </c:pt>
                <c:pt idx="99">
                  <c:v>330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A6-074E-8557-4849B74B7D4E}"/>
            </c:ext>
          </c:extLst>
        </c:ser>
        <c:ser>
          <c:idx val="2"/>
          <c:order val="2"/>
          <c:tx>
            <c:strRef>
              <c:f>seria_13_06!$BI$3</c:f>
              <c:strCache>
                <c:ptCount val="1"/>
                <c:pt idx="0">
                  <c:v>R1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seria_13_06!$BI$4:$BI$103</c:f>
              <c:numCache>
                <c:formatCode>General</c:formatCode>
                <c:ptCount val="100"/>
                <c:pt idx="0">
                  <c:v>249</c:v>
                </c:pt>
                <c:pt idx="1">
                  <c:v>217</c:v>
                </c:pt>
                <c:pt idx="2">
                  <c:v>217</c:v>
                </c:pt>
                <c:pt idx="3">
                  <c:v>249</c:v>
                </c:pt>
                <c:pt idx="4">
                  <c:v>249</c:v>
                </c:pt>
                <c:pt idx="5">
                  <c:v>213</c:v>
                </c:pt>
                <c:pt idx="6">
                  <c:v>213</c:v>
                </c:pt>
                <c:pt idx="7">
                  <c:v>133</c:v>
                </c:pt>
                <c:pt idx="8">
                  <c:v>133</c:v>
                </c:pt>
                <c:pt idx="9">
                  <c:v>165</c:v>
                </c:pt>
                <c:pt idx="10">
                  <c:v>165</c:v>
                </c:pt>
                <c:pt idx="11">
                  <c:v>176</c:v>
                </c:pt>
                <c:pt idx="12">
                  <c:v>166</c:v>
                </c:pt>
                <c:pt idx="13">
                  <c:v>166</c:v>
                </c:pt>
                <c:pt idx="14">
                  <c:v>166</c:v>
                </c:pt>
                <c:pt idx="15">
                  <c:v>169</c:v>
                </c:pt>
                <c:pt idx="16">
                  <c:v>170</c:v>
                </c:pt>
                <c:pt idx="17">
                  <c:v>170</c:v>
                </c:pt>
                <c:pt idx="18">
                  <c:v>172</c:v>
                </c:pt>
                <c:pt idx="19">
                  <c:v>166</c:v>
                </c:pt>
                <c:pt idx="20">
                  <c:v>154</c:v>
                </c:pt>
                <c:pt idx="21">
                  <c:v>154</c:v>
                </c:pt>
                <c:pt idx="22">
                  <c:v>166</c:v>
                </c:pt>
                <c:pt idx="23">
                  <c:v>166</c:v>
                </c:pt>
                <c:pt idx="24">
                  <c:v>166</c:v>
                </c:pt>
                <c:pt idx="25">
                  <c:v>169</c:v>
                </c:pt>
                <c:pt idx="26">
                  <c:v>173</c:v>
                </c:pt>
                <c:pt idx="27">
                  <c:v>169</c:v>
                </c:pt>
                <c:pt idx="28">
                  <c:v>166</c:v>
                </c:pt>
                <c:pt idx="29">
                  <c:v>164</c:v>
                </c:pt>
                <c:pt idx="30">
                  <c:v>166</c:v>
                </c:pt>
                <c:pt idx="31">
                  <c:v>164</c:v>
                </c:pt>
                <c:pt idx="32">
                  <c:v>177</c:v>
                </c:pt>
                <c:pt idx="33">
                  <c:v>167</c:v>
                </c:pt>
                <c:pt idx="34">
                  <c:v>167</c:v>
                </c:pt>
                <c:pt idx="35">
                  <c:v>167</c:v>
                </c:pt>
                <c:pt idx="36">
                  <c:v>172</c:v>
                </c:pt>
                <c:pt idx="37">
                  <c:v>173</c:v>
                </c:pt>
                <c:pt idx="38">
                  <c:v>172</c:v>
                </c:pt>
                <c:pt idx="39">
                  <c:v>181</c:v>
                </c:pt>
                <c:pt idx="40">
                  <c:v>175</c:v>
                </c:pt>
                <c:pt idx="41">
                  <c:v>181</c:v>
                </c:pt>
                <c:pt idx="42">
                  <c:v>181</c:v>
                </c:pt>
                <c:pt idx="43">
                  <c:v>181</c:v>
                </c:pt>
                <c:pt idx="44">
                  <c:v>176</c:v>
                </c:pt>
                <c:pt idx="45">
                  <c:v>176</c:v>
                </c:pt>
                <c:pt idx="46">
                  <c:v>173</c:v>
                </c:pt>
                <c:pt idx="47">
                  <c:v>176</c:v>
                </c:pt>
                <c:pt idx="48">
                  <c:v>176</c:v>
                </c:pt>
                <c:pt idx="49">
                  <c:v>176</c:v>
                </c:pt>
                <c:pt idx="50">
                  <c:v>180</c:v>
                </c:pt>
                <c:pt idx="51">
                  <c:v>173</c:v>
                </c:pt>
                <c:pt idx="52">
                  <c:v>182</c:v>
                </c:pt>
                <c:pt idx="53">
                  <c:v>182</c:v>
                </c:pt>
                <c:pt idx="54">
                  <c:v>184</c:v>
                </c:pt>
                <c:pt idx="55">
                  <c:v>184</c:v>
                </c:pt>
                <c:pt idx="56">
                  <c:v>184</c:v>
                </c:pt>
                <c:pt idx="57">
                  <c:v>181</c:v>
                </c:pt>
                <c:pt idx="58">
                  <c:v>181</c:v>
                </c:pt>
                <c:pt idx="59">
                  <c:v>181</c:v>
                </c:pt>
                <c:pt idx="60">
                  <c:v>183</c:v>
                </c:pt>
                <c:pt idx="61">
                  <c:v>183</c:v>
                </c:pt>
                <c:pt idx="62">
                  <c:v>183</c:v>
                </c:pt>
                <c:pt idx="63">
                  <c:v>183</c:v>
                </c:pt>
                <c:pt idx="64">
                  <c:v>181</c:v>
                </c:pt>
                <c:pt idx="65">
                  <c:v>181</c:v>
                </c:pt>
                <c:pt idx="66">
                  <c:v>182</c:v>
                </c:pt>
                <c:pt idx="67">
                  <c:v>182</c:v>
                </c:pt>
                <c:pt idx="68">
                  <c:v>182</c:v>
                </c:pt>
                <c:pt idx="69">
                  <c:v>175</c:v>
                </c:pt>
                <c:pt idx="70">
                  <c:v>173</c:v>
                </c:pt>
                <c:pt idx="71">
                  <c:v>173</c:v>
                </c:pt>
                <c:pt idx="72">
                  <c:v>175</c:v>
                </c:pt>
                <c:pt idx="73">
                  <c:v>175</c:v>
                </c:pt>
                <c:pt idx="74">
                  <c:v>183</c:v>
                </c:pt>
                <c:pt idx="75">
                  <c:v>183</c:v>
                </c:pt>
                <c:pt idx="76">
                  <c:v>186</c:v>
                </c:pt>
                <c:pt idx="77">
                  <c:v>184</c:v>
                </c:pt>
                <c:pt idx="78">
                  <c:v>186</c:v>
                </c:pt>
                <c:pt idx="79">
                  <c:v>188</c:v>
                </c:pt>
                <c:pt idx="80">
                  <c:v>188</c:v>
                </c:pt>
                <c:pt idx="81">
                  <c:v>188</c:v>
                </c:pt>
                <c:pt idx="82">
                  <c:v>188</c:v>
                </c:pt>
                <c:pt idx="83">
                  <c:v>188</c:v>
                </c:pt>
                <c:pt idx="84">
                  <c:v>188</c:v>
                </c:pt>
                <c:pt idx="85">
                  <c:v>188</c:v>
                </c:pt>
                <c:pt idx="86">
                  <c:v>181</c:v>
                </c:pt>
                <c:pt idx="87">
                  <c:v>181</c:v>
                </c:pt>
                <c:pt idx="88">
                  <c:v>181</c:v>
                </c:pt>
                <c:pt idx="89">
                  <c:v>181</c:v>
                </c:pt>
                <c:pt idx="90">
                  <c:v>191</c:v>
                </c:pt>
                <c:pt idx="91">
                  <c:v>191</c:v>
                </c:pt>
                <c:pt idx="92">
                  <c:v>191</c:v>
                </c:pt>
                <c:pt idx="93">
                  <c:v>188</c:v>
                </c:pt>
                <c:pt idx="94">
                  <c:v>188</c:v>
                </c:pt>
                <c:pt idx="95">
                  <c:v>188</c:v>
                </c:pt>
                <c:pt idx="96">
                  <c:v>188</c:v>
                </c:pt>
                <c:pt idx="97">
                  <c:v>184</c:v>
                </c:pt>
                <c:pt idx="98">
                  <c:v>184</c:v>
                </c:pt>
                <c:pt idx="99">
                  <c:v>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A6-074E-8557-4849B74B7D4E}"/>
            </c:ext>
          </c:extLst>
        </c:ser>
        <c:ser>
          <c:idx val="3"/>
          <c:order val="3"/>
          <c:tx>
            <c:strRef>
              <c:f>seria_13_06!$BJ$3</c:f>
              <c:strCache>
                <c:ptCount val="1"/>
                <c:pt idx="0">
                  <c:v>R2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seria_13_06!$BJ$4:$BJ$103</c:f>
              <c:numCache>
                <c:formatCode>General</c:formatCode>
                <c:ptCount val="100"/>
                <c:pt idx="0">
                  <c:v>313</c:v>
                </c:pt>
                <c:pt idx="1">
                  <c:v>297</c:v>
                </c:pt>
                <c:pt idx="2">
                  <c:v>297</c:v>
                </c:pt>
                <c:pt idx="3">
                  <c:v>289</c:v>
                </c:pt>
                <c:pt idx="4">
                  <c:v>289</c:v>
                </c:pt>
                <c:pt idx="5">
                  <c:v>43</c:v>
                </c:pt>
                <c:pt idx="6">
                  <c:v>43</c:v>
                </c:pt>
                <c:pt idx="7">
                  <c:v>341</c:v>
                </c:pt>
                <c:pt idx="8">
                  <c:v>341</c:v>
                </c:pt>
                <c:pt idx="9">
                  <c:v>341</c:v>
                </c:pt>
                <c:pt idx="10">
                  <c:v>346</c:v>
                </c:pt>
                <c:pt idx="11">
                  <c:v>352</c:v>
                </c:pt>
                <c:pt idx="12">
                  <c:v>346</c:v>
                </c:pt>
                <c:pt idx="13">
                  <c:v>341</c:v>
                </c:pt>
                <c:pt idx="14">
                  <c:v>341</c:v>
                </c:pt>
                <c:pt idx="15">
                  <c:v>208</c:v>
                </c:pt>
                <c:pt idx="16">
                  <c:v>208</c:v>
                </c:pt>
                <c:pt idx="17">
                  <c:v>194</c:v>
                </c:pt>
                <c:pt idx="18">
                  <c:v>352</c:v>
                </c:pt>
                <c:pt idx="19">
                  <c:v>352</c:v>
                </c:pt>
                <c:pt idx="20">
                  <c:v>352</c:v>
                </c:pt>
                <c:pt idx="21">
                  <c:v>341</c:v>
                </c:pt>
                <c:pt idx="22">
                  <c:v>195</c:v>
                </c:pt>
                <c:pt idx="23">
                  <c:v>176</c:v>
                </c:pt>
                <c:pt idx="24">
                  <c:v>176</c:v>
                </c:pt>
                <c:pt idx="25">
                  <c:v>185</c:v>
                </c:pt>
                <c:pt idx="26">
                  <c:v>194</c:v>
                </c:pt>
                <c:pt idx="27">
                  <c:v>192</c:v>
                </c:pt>
                <c:pt idx="28">
                  <c:v>205</c:v>
                </c:pt>
                <c:pt idx="29">
                  <c:v>199</c:v>
                </c:pt>
                <c:pt idx="30">
                  <c:v>199</c:v>
                </c:pt>
                <c:pt idx="31">
                  <c:v>199</c:v>
                </c:pt>
                <c:pt idx="32">
                  <c:v>199</c:v>
                </c:pt>
                <c:pt idx="33">
                  <c:v>199</c:v>
                </c:pt>
                <c:pt idx="34">
                  <c:v>179</c:v>
                </c:pt>
                <c:pt idx="35">
                  <c:v>179</c:v>
                </c:pt>
                <c:pt idx="36">
                  <c:v>333</c:v>
                </c:pt>
                <c:pt idx="37">
                  <c:v>333</c:v>
                </c:pt>
                <c:pt idx="38">
                  <c:v>333</c:v>
                </c:pt>
                <c:pt idx="39">
                  <c:v>333</c:v>
                </c:pt>
                <c:pt idx="40">
                  <c:v>197</c:v>
                </c:pt>
                <c:pt idx="41">
                  <c:v>185</c:v>
                </c:pt>
                <c:pt idx="42">
                  <c:v>185</c:v>
                </c:pt>
                <c:pt idx="43">
                  <c:v>185</c:v>
                </c:pt>
                <c:pt idx="44">
                  <c:v>186</c:v>
                </c:pt>
                <c:pt idx="45">
                  <c:v>186</c:v>
                </c:pt>
                <c:pt idx="46">
                  <c:v>199</c:v>
                </c:pt>
                <c:pt idx="47">
                  <c:v>199</c:v>
                </c:pt>
                <c:pt idx="48">
                  <c:v>207</c:v>
                </c:pt>
                <c:pt idx="49">
                  <c:v>192</c:v>
                </c:pt>
                <c:pt idx="50">
                  <c:v>317</c:v>
                </c:pt>
                <c:pt idx="51">
                  <c:v>317</c:v>
                </c:pt>
                <c:pt idx="52">
                  <c:v>326</c:v>
                </c:pt>
                <c:pt idx="53">
                  <c:v>327</c:v>
                </c:pt>
                <c:pt idx="54">
                  <c:v>327</c:v>
                </c:pt>
                <c:pt idx="55">
                  <c:v>192</c:v>
                </c:pt>
                <c:pt idx="56">
                  <c:v>192</c:v>
                </c:pt>
                <c:pt idx="57">
                  <c:v>192</c:v>
                </c:pt>
                <c:pt idx="58">
                  <c:v>192</c:v>
                </c:pt>
                <c:pt idx="59">
                  <c:v>192</c:v>
                </c:pt>
                <c:pt idx="60">
                  <c:v>324</c:v>
                </c:pt>
                <c:pt idx="61">
                  <c:v>333</c:v>
                </c:pt>
                <c:pt idx="62">
                  <c:v>324</c:v>
                </c:pt>
                <c:pt idx="63">
                  <c:v>317</c:v>
                </c:pt>
                <c:pt idx="64">
                  <c:v>195</c:v>
                </c:pt>
                <c:pt idx="65">
                  <c:v>197</c:v>
                </c:pt>
                <c:pt idx="66">
                  <c:v>189</c:v>
                </c:pt>
                <c:pt idx="67">
                  <c:v>197</c:v>
                </c:pt>
                <c:pt idx="68">
                  <c:v>192</c:v>
                </c:pt>
                <c:pt idx="69">
                  <c:v>207</c:v>
                </c:pt>
                <c:pt idx="70">
                  <c:v>317</c:v>
                </c:pt>
                <c:pt idx="71">
                  <c:v>327</c:v>
                </c:pt>
                <c:pt idx="72">
                  <c:v>327</c:v>
                </c:pt>
                <c:pt idx="73">
                  <c:v>327</c:v>
                </c:pt>
                <c:pt idx="74">
                  <c:v>327</c:v>
                </c:pt>
                <c:pt idx="75">
                  <c:v>324</c:v>
                </c:pt>
                <c:pt idx="76">
                  <c:v>324</c:v>
                </c:pt>
                <c:pt idx="77">
                  <c:v>324</c:v>
                </c:pt>
                <c:pt idx="78">
                  <c:v>278</c:v>
                </c:pt>
                <c:pt idx="79">
                  <c:v>324</c:v>
                </c:pt>
                <c:pt idx="80">
                  <c:v>326</c:v>
                </c:pt>
                <c:pt idx="81">
                  <c:v>326</c:v>
                </c:pt>
                <c:pt idx="82">
                  <c:v>326</c:v>
                </c:pt>
                <c:pt idx="83">
                  <c:v>326</c:v>
                </c:pt>
                <c:pt idx="84">
                  <c:v>330</c:v>
                </c:pt>
                <c:pt idx="85">
                  <c:v>330</c:v>
                </c:pt>
                <c:pt idx="86">
                  <c:v>330</c:v>
                </c:pt>
                <c:pt idx="87">
                  <c:v>328</c:v>
                </c:pt>
                <c:pt idx="88">
                  <c:v>328</c:v>
                </c:pt>
                <c:pt idx="89">
                  <c:v>328</c:v>
                </c:pt>
                <c:pt idx="90">
                  <c:v>331</c:v>
                </c:pt>
                <c:pt idx="91">
                  <c:v>331</c:v>
                </c:pt>
                <c:pt idx="92">
                  <c:v>330</c:v>
                </c:pt>
                <c:pt idx="93">
                  <c:v>328</c:v>
                </c:pt>
                <c:pt idx="94">
                  <c:v>328</c:v>
                </c:pt>
                <c:pt idx="95">
                  <c:v>328</c:v>
                </c:pt>
                <c:pt idx="96">
                  <c:v>328</c:v>
                </c:pt>
                <c:pt idx="97">
                  <c:v>328</c:v>
                </c:pt>
                <c:pt idx="98">
                  <c:v>328</c:v>
                </c:pt>
                <c:pt idx="99">
                  <c:v>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A6-074E-8557-4849B74B7D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0823056"/>
        <c:axId val="1679618080"/>
      </c:lineChart>
      <c:catAx>
        <c:axId val="1880823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79618080"/>
        <c:crosses val="autoZero"/>
        <c:auto val="1"/>
        <c:lblAlgn val="ctr"/>
        <c:lblOffset val="100"/>
        <c:noMultiLvlLbl val="0"/>
      </c:catAx>
      <c:valAx>
        <c:axId val="167961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80823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Pomiar 6- filtrowane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seria_13_06!$BW$3</c:f>
              <c:strCache>
                <c:ptCount val="1"/>
                <c:pt idx="0">
                  <c:v>Oczekiwany R1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seria_13_06!$BW$4:$BW$103</c:f>
              <c:numCache>
                <c:formatCode>General</c:formatCode>
                <c:ptCount val="100"/>
                <c:pt idx="0">
                  <c:v>285</c:v>
                </c:pt>
                <c:pt idx="1">
                  <c:v>285</c:v>
                </c:pt>
                <c:pt idx="2">
                  <c:v>285</c:v>
                </c:pt>
                <c:pt idx="3">
                  <c:v>285</c:v>
                </c:pt>
                <c:pt idx="4">
                  <c:v>285</c:v>
                </c:pt>
                <c:pt idx="5">
                  <c:v>285</c:v>
                </c:pt>
                <c:pt idx="6">
                  <c:v>285</c:v>
                </c:pt>
                <c:pt idx="7">
                  <c:v>285</c:v>
                </c:pt>
                <c:pt idx="8">
                  <c:v>285</c:v>
                </c:pt>
                <c:pt idx="9">
                  <c:v>285</c:v>
                </c:pt>
                <c:pt idx="10">
                  <c:v>285</c:v>
                </c:pt>
                <c:pt idx="11">
                  <c:v>285</c:v>
                </c:pt>
                <c:pt idx="12">
                  <c:v>285</c:v>
                </c:pt>
                <c:pt idx="13">
                  <c:v>285</c:v>
                </c:pt>
                <c:pt idx="14">
                  <c:v>285</c:v>
                </c:pt>
                <c:pt idx="15">
                  <c:v>285</c:v>
                </c:pt>
                <c:pt idx="16">
                  <c:v>285</c:v>
                </c:pt>
                <c:pt idx="17">
                  <c:v>285</c:v>
                </c:pt>
                <c:pt idx="18">
                  <c:v>285</c:v>
                </c:pt>
                <c:pt idx="19">
                  <c:v>285</c:v>
                </c:pt>
                <c:pt idx="20">
                  <c:v>285</c:v>
                </c:pt>
                <c:pt idx="21">
                  <c:v>285</c:v>
                </c:pt>
                <c:pt idx="22">
                  <c:v>285</c:v>
                </c:pt>
                <c:pt idx="23">
                  <c:v>285</c:v>
                </c:pt>
                <c:pt idx="24">
                  <c:v>285</c:v>
                </c:pt>
                <c:pt idx="25">
                  <c:v>285</c:v>
                </c:pt>
                <c:pt idx="26">
                  <c:v>285</c:v>
                </c:pt>
                <c:pt idx="27">
                  <c:v>285</c:v>
                </c:pt>
                <c:pt idx="28">
                  <c:v>285</c:v>
                </c:pt>
                <c:pt idx="29">
                  <c:v>285</c:v>
                </c:pt>
                <c:pt idx="30">
                  <c:v>285</c:v>
                </c:pt>
                <c:pt idx="31">
                  <c:v>285</c:v>
                </c:pt>
                <c:pt idx="32">
                  <c:v>285</c:v>
                </c:pt>
                <c:pt idx="33">
                  <c:v>285</c:v>
                </c:pt>
                <c:pt idx="34">
                  <c:v>285</c:v>
                </c:pt>
                <c:pt idx="35">
                  <c:v>285</c:v>
                </c:pt>
                <c:pt idx="36">
                  <c:v>285</c:v>
                </c:pt>
                <c:pt idx="37">
                  <c:v>285</c:v>
                </c:pt>
                <c:pt idx="38">
                  <c:v>285</c:v>
                </c:pt>
                <c:pt idx="39">
                  <c:v>285</c:v>
                </c:pt>
                <c:pt idx="40">
                  <c:v>285</c:v>
                </c:pt>
                <c:pt idx="41">
                  <c:v>285</c:v>
                </c:pt>
                <c:pt idx="42">
                  <c:v>285</c:v>
                </c:pt>
                <c:pt idx="43">
                  <c:v>285</c:v>
                </c:pt>
                <c:pt idx="44">
                  <c:v>285</c:v>
                </c:pt>
                <c:pt idx="45">
                  <c:v>285</c:v>
                </c:pt>
                <c:pt idx="46">
                  <c:v>285</c:v>
                </c:pt>
                <c:pt idx="47">
                  <c:v>285</c:v>
                </c:pt>
                <c:pt idx="48">
                  <c:v>285</c:v>
                </c:pt>
                <c:pt idx="49">
                  <c:v>285</c:v>
                </c:pt>
                <c:pt idx="50">
                  <c:v>285</c:v>
                </c:pt>
                <c:pt idx="51">
                  <c:v>285</c:v>
                </c:pt>
                <c:pt idx="52">
                  <c:v>285</c:v>
                </c:pt>
                <c:pt idx="53">
                  <c:v>285</c:v>
                </c:pt>
                <c:pt idx="54">
                  <c:v>285</c:v>
                </c:pt>
                <c:pt idx="55">
                  <c:v>285</c:v>
                </c:pt>
                <c:pt idx="56">
                  <c:v>285</c:v>
                </c:pt>
                <c:pt idx="57">
                  <c:v>285</c:v>
                </c:pt>
                <c:pt idx="58">
                  <c:v>285</c:v>
                </c:pt>
                <c:pt idx="59">
                  <c:v>285</c:v>
                </c:pt>
                <c:pt idx="60">
                  <c:v>285</c:v>
                </c:pt>
                <c:pt idx="61">
                  <c:v>285</c:v>
                </c:pt>
                <c:pt idx="62">
                  <c:v>285</c:v>
                </c:pt>
                <c:pt idx="63">
                  <c:v>285</c:v>
                </c:pt>
                <c:pt idx="64">
                  <c:v>285</c:v>
                </c:pt>
                <c:pt idx="65">
                  <c:v>285</c:v>
                </c:pt>
                <c:pt idx="66">
                  <c:v>285</c:v>
                </c:pt>
                <c:pt idx="67">
                  <c:v>285</c:v>
                </c:pt>
                <c:pt idx="68">
                  <c:v>285</c:v>
                </c:pt>
                <c:pt idx="69">
                  <c:v>285</c:v>
                </c:pt>
                <c:pt idx="70">
                  <c:v>285</c:v>
                </c:pt>
                <c:pt idx="71">
                  <c:v>285</c:v>
                </c:pt>
                <c:pt idx="72">
                  <c:v>285</c:v>
                </c:pt>
                <c:pt idx="73">
                  <c:v>285</c:v>
                </c:pt>
                <c:pt idx="74">
                  <c:v>285</c:v>
                </c:pt>
                <c:pt idx="75">
                  <c:v>285</c:v>
                </c:pt>
                <c:pt idx="76">
                  <c:v>285</c:v>
                </c:pt>
                <c:pt idx="77">
                  <c:v>285</c:v>
                </c:pt>
                <c:pt idx="78">
                  <c:v>285</c:v>
                </c:pt>
                <c:pt idx="79">
                  <c:v>285</c:v>
                </c:pt>
                <c:pt idx="80">
                  <c:v>285</c:v>
                </c:pt>
                <c:pt idx="81">
                  <c:v>285</c:v>
                </c:pt>
                <c:pt idx="82">
                  <c:v>285</c:v>
                </c:pt>
                <c:pt idx="83">
                  <c:v>285</c:v>
                </c:pt>
                <c:pt idx="84">
                  <c:v>285</c:v>
                </c:pt>
                <c:pt idx="85">
                  <c:v>285</c:v>
                </c:pt>
                <c:pt idx="86">
                  <c:v>285</c:v>
                </c:pt>
                <c:pt idx="87">
                  <c:v>285</c:v>
                </c:pt>
                <c:pt idx="88">
                  <c:v>285</c:v>
                </c:pt>
                <c:pt idx="89">
                  <c:v>285</c:v>
                </c:pt>
                <c:pt idx="90">
                  <c:v>285</c:v>
                </c:pt>
                <c:pt idx="91">
                  <c:v>285</c:v>
                </c:pt>
                <c:pt idx="92">
                  <c:v>285</c:v>
                </c:pt>
                <c:pt idx="93">
                  <c:v>285</c:v>
                </c:pt>
                <c:pt idx="94">
                  <c:v>285</c:v>
                </c:pt>
                <c:pt idx="95">
                  <c:v>285</c:v>
                </c:pt>
                <c:pt idx="96">
                  <c:v>285</c:v>
                </c:pt>
                <c:pt idx="97">
                  <c:v>285</c:v>
                </c:pt>
                <c:pt idx="98">
                  <c:v>285</c:v>
                </c:pt>
                <c:pt idx="99">
                  <c:v>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72-BA4E-82E6-D48F0A74BC4F}"/>
            </c:ext>
          </c:extLst>
        </c:ser>
        <c:ser>
          <c:idx val="1"/>
          <c:order val="1"/>
          <c:tx>
            <c:strRef>
              <c:f>seria_13_06!$BX$3</c:f>
              <c:strCache>
                <c:ptCount val="1"/>
                <c:pt idx="0">
                  <c:v>Oczekiwany R2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seria_13_06!$BX$4:$BX$103</c:f>
              <c:numCache>
                <c:formatCode>General</c:formatCode>
                <c:ptCount val="100"/>
                <c:pt idx="0">
                  <c:v>255</c:v>
                </c:pt>
                <c:pt idx="1">
                  <c:v>255</c:v>
                </c:pt>
                <c:pt idx="2">
                  <c:v>255</c:v>
                </c:pt>
                <c:pt idx="3">
                  <c:v>255</c:v>
                </c:pt>
                <c:pt idx="4">
                  <c:v>255</c:v>
                </c:pt>
                <c:pt idx="5">
                  <c:v>255</c:v>
                </c:pt>
                <c:pt idx="6">
                  <c:v>255</c:v>
                </c:pt>
                <c:pt idx="7">
                  <c:v>255</c:v>
                </c:pt>
                <c:pt idx="8">
                  <c:v>255</c:v>
                </c:pt>
                <c:pt idx="9">
                  <c:v>255</c:v>
                </c:pt>
                <c:pt idx="10">
                  <c:v>255</c:v>
                </c:pt>
                <c:pt idx="11">
                  <c:v>255</c:v>
                </c:pt>
                <c:pt idx="12">
                  <c:v>255</c:v>
                </c:pt>
                <c:pt idx="13">
                  <c:v>255</c:v>
                </c:pt>
                <c:pt idx="14">
                  <c:v>255</c:v>
                </c:pt>
                <c:pt idx="15">
                  <c:v>255</c:v>
                </c:pt>
                <c:pt idx="16">
                  <c:v>255</c:v>
                </c:pt>
                <c:pt idx="17">
                  <c:v>255</c:v>
                </c:pt>
                <c:pt idx="18">
                  <c:v>255</c:v>
                </c:pt>
                <c:pt idx="19">
                  <c:v>255</c:v>
                </c:pt>
                <c:pt idx="20">
                  <c:v>255</c:v>
                </c:pt>
                <c:pt idx="21">
                  <c:v>255</c:v>
                </c:pt>
                <c:pt idx="22">
                  <c:v>255</c:v>
                </c:pt>
                <c:pt idx="23">
                  <c:v>255</c:v>
                </c:pt>
                <c:pt idx="24">
                  <c:v>255</c:v>
                </c:pt>
                <c:pt idx="25">
                  <c:v>255</c:v>
                </c:pt>
                <c:pt idx="26">
                  <c:v>255</c:v>
                </c:pt>
                <c:pt idx="27">
                  <c:v>255</c:v>
                </c:pt>
                <c:pt idx="28">
                  <c:v>255</c:v>
                </c:pt>
                <c:pt idx="29">
                  <c:v>255</c:v>
                </c:pt>
                <c:pt idx="30">
                  <c:v>255</c:v>
                </c:pt>
                <c:pt idx="31">
                  <c:v>255</c:v>
                </c:pt>
                <c:pt idx="32">
                  <c:v>255</c:v>
                </c:pt>
                <c:pt idx="33">
                  <c:v>255</c:v>
                </c:pt>
                <c:pt idx="34">
                  <c:v>255</c:v>
                </c:pt>
                <c:pt idx="35">
                  <c:v>255</c:v>
                </c:pt>
                <c:pt idx="36">
                  <c:v>255</c:v>
                </c:pt>
                <c:pt idx="37">
                  <c:v>255</c:v>
                </c:pt>
                <c:pt idx="38">
                  <c:v>255</c:v>
                </c:pt>
                <c:pt idx="39">
                  <c:v>255</c:v>
                </c:pt>
                <c:pt idx="40">
                  <c:v>255</c:v>
                </c:pt>
                <c:pt idx="41">
                  <c:v>255</c:v>
                </c:pt>
                <c:pt idx="42">
                  <c:v>255</c:v>
                </c:pt>
                <c:pt idx="43">
                  <c:v>255</c:v>
                </c:pt>
                <c:pt idx="44">
                  <c:v>255</c:v>
                </c:pt>
                <c:pt idx="45">
                  <c:v>255</c:v>
                </c:pt>
                <c:pt idx="46">
                  <c:v>255</c:v>
                </c:pt>
                <c:pt idx="47">
                  <c:v>255</c:v>
                </c:pt>
                <c:pt idx="48">
                  <c:v>255</c:v>
                </c:pt>
                <c:pt idx="49">
                  <c:v>255</c:v>
                </c:pt>
                <c:pt idx="50">
                  <c:v>255</c:v>
                </c:pt>
                <c:pt idx="51">
                  <c:v>255</c:v>
                </c:pt>
                <c:pt idx="52">
                  <c:v>255</c:v>
                </c:pt>
                <c:pt idx="53">
                  <c:v>255</c:v>
                </c:pt>
                <c:pt idx="54">
                  <c:v>255</c:v>
                </c:pt>
                <c:pt idx="55">
                  <c:v>255</c:v>
                </c:pt>
                <c:pt idx="56">
                  <c:v>255</c:v>
                </c:pt>
                <c:pt idx="57">
                  <c:v>255</c:v>
                </c:pt>
                <c:pt idx="58">
                  <c:v>255</c:v>
                </c:pt>
                <c:pt idx="59">
                  <c:v>255</c:v>
                </c:pt>
                <c:pt idx="60">
                  <c:v>255</c:v>
                </c:pt>
                <c:pt idx="61">
                  <c:v>255</c:v>
                </c:pt>
                <c:pt idx="62">
                  <c:v>255</c:v>
                </c:pt>
                <c:pt idx="63">
                  <c:v>255</c:v>
                </c:pt>
                <c:pt idx="64">
                  <c:v>255</c:v>
                </c:pt>
                <c:pt idx="65">
                  <c:v>255</c:v>
                </c:pt>
                <c:pt idx="66">
                  <c:v>255</c:v>
                </c:pt>
                <c:pt idx="67">
                  <c:v>255</c:v>
                </c:pt>
                <c:pt idx="68">
                  <c:v>255</c:v>
                </c:pt>
                <c:pt idx="69">
                  <c:v>255</c:v>
                </c:pt>
                <c:pt idx="70">
                  <c:v>255</c:v>
                </c:pt>
                <c:pt idx="71">
                  <c:v>255</c:v>
                </c:pt>
                <c:pt idx="72">
                  <c:v>255</c:v>
                </c:pt>
                <c:pt idx="73">
                  <c:v>255</c:v>
                </c:pt>
                <c:pt idx="74">
                  <c:v>255</c:v>
                </c:pt>
                <c:pt idx="75">
                  <c:v>255</c:v>
                </c:pt>
                <c:pt idx="76">
                  <c:v>255</c:v>
                </c:pt>
                <c:pt idx="77">
                  <c:v>255</c:v>
                </c:pt>
                <c:pt idx="78">
                  <c:v>255</c:v>
                </c:pt>
                <c:pt idx="79">
                  <c:v>255</c:v>
                </c:pt>
                <c:pt idx="80">
                  <c:v>255</c:v>
                </c:pt>
                <c:pt idx="81">
                  <c:v>255</c:v>
                </c:pt>
                <c:pt idx="82">
                  <c:v>255</c:v>
                </c:pt>
                <c:pt idx="83">
                  <c:v>255</c:v>
                </c:pt>
                <c:pt idx="84">
                  <c:v>255</c:v>
                </c:pt>
                <c:pt idx="85">
                  <c:v>255</c:v>
                </c:pt>
                <c:pt idx="86">
                  <c:v>255</c:v>
                </c:pt>
                <c:pt idx="87">
                  <c:v>255</c:v>
                </c:pt>
                <c:pt idx="88">
                  <c:v>255</c:v>
                </c:pt>
                <c:pt idx="89">
                  <c:v>255</c:v>
                </c:pt>
                <c:pt idx="90">
                  <c:v>255</c:v>
                </c:pt>
                <c:pt idx="91">
                  <c:v>255</c:v>
                </c:pt>
                <c:pt idx="92">
                  <c:v>255</c:v>
                </c:pt>
                <c:pt idx="93">
                  <c:v>255</c:v>
                </c:pt>
                <c:pt idx="94">
                  <c:v>255</c:v>
                </c:pt>
                <c:pt idx="95">
                  <c:v>255</c:v>
                </c:pt>
                <c:pt idx="96">
                  <c:v>255</c:v>
                </c:pt>
                <c:pt idx="97">
                  <c:v>255</c:v>
                </c:pt>
                <c:pt idx="98">
                  <c:v>255</c:v>
                </c:pt>
                <c:pt idx="99">
                  <c:v>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72-BA4E-82E6-D48F0A74BC4F}"/>
            </c:ext>
          </c:extLst>
        </c:ser>
        <c:ser>
          <c:idx val="2"/>
          <c:order val="2"/>
          <c:tx>
            <c:strRef>
              <c:f>seria_13_06!$BY$3</c:f>
              <c:strCache>
                <c:ptCount val="1"/>
                <c:pt idx="0">
                  <c:v>R1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seria_13_06!$BY$4:$BY$103</c:f>
              <c:numCache>
                <c:formatCode>General</c:formatCode>
                <c:ptCount val="100"/>
                <c:pt idx="0">
                  <c:v>177</c:v>
                </c:pt>
                <c:pt idx="1">
                  <c:v>175</c:v>
                </c:pt>
                <c:pt idx="2">
                  <c:v>175</c:v>
                </c:pt>
                <c:pt idx="3">
                  <c:v>183</c:v>
                </c:pt>
                <c:pt idx="4">
                  <c:v>183</c:v>
                </c:pt>
                <c:pt idx="5">
                  <c:v>183</c:v>
                </c:pt>
                <c:pt idx="6">
                  <c:v>183</c:v>
                </c:pt>
                <c:pt idx="7">
                  <c:v>271</c:v>
                </c:pt>
                <c:pt idx="8">
                  <c:v>271</c:v>
                </c:pt>
                <c:pt idx="9">
                  <c:v>271</c:v>
                </c:pt>
                <c:pt idx="10">
                  <c:v>271</c:v>
                </c:pt>
                <c:pt idx="11">
                  <c:v>271</c:v>
                </c:pt>
                <c:pt idx="12">
                  <c:v>271</c:v>
                </c:pt>
                <c:pt idx="13">
                  <c:v>271</c:v>
                </c:pt>
                <c:pt idx="14">
                  <c:v>267</c:v>
                </c:pt>
                <c:pt idx="15">
                  <c:v>271</c:v>
                </c:pt>
                <c:pt idx="16">
                  <c:v>271</c:v>
                </c:pt>
                <c:pt idx="17">
                  <c:v>271</c:v>
                </c:pt>
                <c:pt idx="18">
                  <c:v>263</c:v>
                </c:pt>
                <c:pt idx="19">
                  <c:v>262</c:v>
                </c:pt>
                <c:pt idx="20">
                  <c:v>256</c:v>
                </c:pt>
                <c:pt idx="21">
                  <c:v>256</c:v>
                </c:pt>
                <c:pt idx="22">
                  <c:v>258</c:v>
                </c:pt>
                <c:pt idx="23">
                  <c:v>258</c:v>
                </c:pt>
                <c:pt idx="24">
                  <c:v>258</c:v>
                </c:pt>
                <c:pt idx="25">
                  <c:v>263</c:v>
                </c:pt>
                <c:pt idx="26">
                  <c:v>267</c:v>
                </c:pt>
                <c:pt idx="27">
                  <c:v>267</c:v>
                </c:pt>
                <c:pt idx="28">
                  <c:v>263</c:v>
                </c:pt>
                <c:pt idx="29">
                  <c:v>262</c:v>
                </c:pt>
                <c:pt idx="30">
                  <c:v>262</c:v>
                </c:pt>
                <c:pt idx="31">
                  <c:v>262</c:v>
                </c:pt>
                <c:pt idx="32">
                  <c:v>263</c:v>
                </c:pt>
                <c:pt idx="33">
                  <c:v>260</c:v>
                </c:pt>
                <c:pt idx="34">
                  <c:v>263</c:v>
                </c:pt>
                <c:pt idx="35">
                  <c:v>263</c:v>
                </c:pt>
                <c:pt idx="36">
                  <c:v>267</c:v>
                </c:pt>
                <c:pt idx="37">
                  <c:v>268</c:v>
                </c:pt>
                <c:pt idx="38">
                  <c:v>272</c:v>
                </c:pt>
                <c:pt idx="39">
                  <c:v>272</c:v>
                </c:pt>
                <c:pt idx="40">
                  <c:v>272</c:v>
                </c:pt>
                <c:pt idx="41">
                  <c:v>270</c:v>
                </c:pt>
                <c:pt idx="42">
                  <c:v>270</c:v>
                </c:pt>
                <c:pt idx="43">
                  <c:v>270</c:v>
                </c:pt>
                <c:pt idx="44">
                  <c:v>270</c:v>
                </c:pt>
                <c:pt idx="45">
                  <c:v>270</c:v>
                </c:pt>
                <c:pt idx="46">
                  <c:v>272</c:v>
                </c:pt>
                <c:pt idx="47">
                  <c:v>272</c:v>
                </c:pt>
                <c:pt idx="48">
                  <c:v>272</c:v>
                </c:pt>
                <c:pt idx="49">
                  <c:v>270</c:v>
                </c:pt>
                <c:pt idx="50">
                  <c:v>269</c:v>
                </c:pt>
                <c:pt idx="51">
                  <c:v>269</c:v>
                </c:pt>
                <c:pt idx="52">
                  <c:v>269</c:v>
                </c:pt>
                <c:pt idx="53">
                  <c:v>268</c:v>
                </c:pt>
                <c:pt idx="54">
                  <c:v>259</c:v>
                </c:pt>
                <c:pt idx="55">
                  <c:v>256</c:v>
                </c:pt>
                <c:pt idx="56">
                  <c:v>256</c:v>
                </c:pt>
                <c:pt idx="57">
                  <c:v>256</c:v>
                </c:pt>
                <c:pt idx="58">
                  <c:v>256</c:v>
                </c:pt>
                <c:pt idx="59">
                  <c:v>262</c:v>
                </c:pt>
                <c:pt idx="60">
                  <c:v>262</c:v>
                </c:pt>
                <c:pt idx="61">
                  <c:v>265</c:v>
                </c:pt>
                <c:pt idx="62">
                  <c:v>265</c:v>
                </c:pt>
                <c:pt idx="63">
                  <c:v>263</c:v>
                </c:pt>
                <c:pt idx="64">
                  <c:v>263</c:v>
                </c:pt>
                <c:pt idx="65">
                  <c:v>263</c:v>
                </c:pt>
                <c:pt idx="66">
                  <c:v>265</c:v>
                </c:pt>
                <c:pt idx="67">
                  <c:v>267</c:v>
                </c:pt>
                <c:pt idx="68">
                  <c:v>268</c:v>
                </c:pt>
                <c:pt idx="69">
                  <c:v>271</c:v>
                </c:pt>
                <c:pt idx="70">
                  <c:v>271</c:v>
                </c:pt>
                <c:pt idx="71">
                  <c:v>271</c:v>
                </c:pt>
                <c:pt idx="72">
                  <c:v>271</c:v>
                </c:pt>
                <c:pt idx="73">
                  <c:v>265</c:v>
                </c:pt>
                <c:pt idx="74">
                  <c:v>265</c:v>
                </c:pt>
                <c:pt idx="75">
                  <c:v>265</c:v>
                </c:pt>
                <c:pt idx="76">
                  <c:v>265</c:v>
                </c:pt>
                <c:pt idx="77">
                  <c:v>265</c:v>
                </c:pt>
                <c:pt idx="78">
                  <c:v>265</c:v>
                </c:pt>
                <c:pt idx="79">
                  <c:v>265</c:v>
                </c:pt>
                <c:pt idx="80">
                  <c:v>263</c:v>
                </c:pt>
                <c:pt idx="81">
                  <c:v>258</c:v>
                </c:pt>
                <c:pt idx="82">
                  <c:v>258</c:v>
                </c:pt>
                <c:pt idx="83">
                  <c:v>263</c:v>
                </c:pt>
                <c:pt idx="84">
                  <c:v>270</c:v>
                </c:pt>
                <c:pt idx="85">
                  <c:v>270</c:v>
                </c:pt>
                <c:pt idx="86">
                  <c:v>270</c:v>
                </c:pt>
                <c:pt idx="87">
                  <c:v>266</c:v>
                </c:pt>
                <c:pt idx="88">
                  <c:v>263</c:v>
                </c:pt>
                <c:pt idx="89">
                  <c:v>263</c:v>
                </c:pt>
                <c:pt idx="90">
                  <c:v>263</c:v>
                </c:pt>
                <c:pt idx="91">
                  <c:v>266</c:v>
                </c:pt>
                <c:pt idx="92">
                  <c:v>263</c:v>
                </c:pt>
                <c:pt idx="93">
                  <c:v>271</c:v>
                </c:pt>
                <c:pt idx="94">
                  <c:v>265</c:v>
                </c:pt>
                <c:pt idx="95">
                  <c:v>270</c:v>
                </c:pt>
                <c:pt idx="96">
                  <c:v>268</c:v>
                </c:pt>
                <c:pt idx="97">
                  <c:v>268</c:v>
                </c:pt>
                <c:pt idx="98">
                  <c:v>268</c:v>
                </c:pt>
                <c:pt idx="99">
                  <c:v>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72-BA4E-82E6-D48F0A74BC4F}"/>
            </c:ext>
          </c:extLst>
        </c:ser>
        <c:ser>
          <c:idx val="3"/>
          <c:order val="3"/>
          <c:tx>
            <c:strRef>
              <c:f>seria_13_06!$BZ$3</c:f>
              <c:strCache>
                <c:ptCount val="1"/>
                <c:pt idx="0">
                  <c:v>R2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seria_13_06!$BZ$4:$BZ$103</c:f>
              <c:numCache>
                <c:formatCode>General</c:formatCode>
                <c:ptCount val="100"/>
                <c:pt idx="0">
                  <c:v>326</c:v>
                </c:pt>
                <c:pt idx="1">
                  <c:v>326</c:v>
                </c:pt>
                <c:pt idx="2">
                  <c:v>326</c:v>
                </c:pt>
                <c:pt idx="3">
                  <c:v>326</c:v>
                </c:pt>
                <c:pt idx="4">
                  <c:v>326</c:v>
                </c:pt>
                <c:pt idx="5">
                  <c:v>317</c:v>
                </c:pt>
                <c:pt idx="6">
                  <c:v>317</c:v>
                </c:pt>
                <c:pt idx="7">
                  <c:v>271</c:v>
                </c:pt>
                <c:pt idx="8">
                  <c:v>271</c:v>
                </c:pt>
                <c:pt idx="9">
                  <c:v>271</c:v>
                </c:pt>
                <c:pt idx="10">
                  <c:v>271</c:v>
                </c:pt>
                <c:pt idx="11">
                  <c:v>278</c:v>
                </c:pt>
                <c:pt idx="12">
                  <c:v>278</c:v>
                </c:pt>
                <c:pt idx="13">
                  <c:v>278</c:v>
                </c:pt>
                <c:pt idx="14">
                  <c:v>271</c:v>
                </c:pt>
                <c:pt idx="15">
                  <c:v>278</c:v>
                </c:pt>
                <c:pt idx="16">
                  <c:v>271</c:v>
                </c:pt>
                <c:pt idx="17">
                  <c:v>271</c:v>
                </c:pt>
                <c:pt idx="18">
                  <c:v>268</c:v>
                </c:pt>
                <c:pt idx="19">
                  <c:v>258</c:v>
                </c:pt>
                <c:pt idx="20">
                  <c:v>258</c:v>
                </c:pt>
                <c:pt idx="21">
                  <c:v>256</c:v>
                </c:pt>
                <c:pt idx="22">
                  <c:v>253</c:v>
                </c:pt>
                <c:pt idx="23">
                  <c:v>253</c:v>
                </c:pt>
                <c:pt idx="24">
                  <c:v>258</c:v>
                </c:pt>
                <c:pt idx="25">
                  <c:v>258</c:v>
                </c:pt>
                <c:pt idx="26">
                  <c:v>263</c:v>
                </c:pt>
                <c:pt idx="27">
                  <c:v>263</c:v>
                </c:pt>
                <c:pt idx="28">
                  <c:v>267</c:v>
                </c:pt>
                <c:pt idx="29">
                  <c:v>255</c:v>
                </c:pt>
                <c:pt idx="30">
                  <c:v>271</c:v>
                </c:pt>
                <c:pt idx="31">
                  <c:v>271</c:v>
                </c:pt>
                <c:pt idx="32">
                  <c:v>271</c:v>
                </c:pt>
                <c:pt idx="33">
                  <c:v>258</c:v>
                </c:pt>
                <c:pt idx="34">
                  <c:v>258</c:v>
                </c:pt>
                <c:pt idx="35">
                  <c:v>258</c:v>
                </c:pt>
                <c:pt idx="36">
                  <c:v>60</c:v>
                </c:pt>
                <c:pt idx="37">
                  <c:v>60</c:v>
                </c:pt>
                <c:pt idx="38">
                  <c:v>194</c:v>
                </c:pt>
                <c:pt idx="39">
                  <c:v>253</c:v>
                </c:pt>
                <c:pt idx="40">
                  <c:v>253</c:v>
                </c:pt>
                <c:pt idx="41">
                  <c:v>244</c:v>
                </c:pt>
                <c:pt idx="42">
                  <c:v>244</c:v>
                </c:pt>
                <c:pt idx="43">
                  <c:v>244</c:v>
                </c:pt>
                <c:pt idx="44">
                  <c:v>244</c:v>
                </c:pt>
                <c:pt idx="45">
                  <c:v>248</c:v>
                </c:pt>
                <c:pt idx="46">
                  <c:v>63</c:v>
                </c:pt>
                <c:pt idx="47">
                  <c:v>256</c:v>
                </c:pt>
                <c:pt idx="48">
                  <c:v>256</c:v>
                </c:pt>
                <c:pt idx="49">
                  <c:v>256</c:v>
                </c:pt>
                <c:pt idx="50">
                  <c:v>255</c:v>
                </c:pt>
                <c:pt idx="51">
                  <c:v>253</c:v>
                </c:pt>
                <c:pt idx="52">
                  <c:v>255</c:v>
                </c:pt>
                <c:pt idx="53">
                  <c:v>248</c:v>
                </c:pt>
                <c:pt idx="54">
                  <c:v>255</c:v>
                </c:pt>
                <c:pt idx="55">
                  <c:v>248</c:v>
                </c:pt>
                <c:pt idx="56">
                  <c:v>256</c:v>
                </c:pt>
                <c:pt idx="57">
                  <c:v>245</c:v>
                </c:pt>
                <c:pt idx="58">
                  <c:v>242</c:v>
                </c:pt>
                <c:pt idx="59">
                  <c:v>242</c:v>
                </c:pt>
                <c:pt idx="60">
                  <c:v>256</c:v>
                </c:pt>
                <c:pt idx="61">
                  <c:v>256</c:v>
                </c:pt>
                <c:pt idx="62">
                  <c:v>255</c:v>
                </c:pt>
                <c:pt idx="63">
                  <c:v>255</c:v>
                </c:pt>
                <c:pt idx="64">
                  <c:v>256</c:v>
                </c:pt>
                <c:pt idx="65">
                  <c:v>256</c:v>
                </c:pt>
                <c:pt idx="66">
                  <c:v>256</c:v>
                </c:pt>
                <c:pt idx="67">
                  <c:v>256</c:v>
                </c:pt>
                <c:pt idx="68">
                  <c:v>57</c:v>
                </c:pt>
                <c:pt idx="69">
                  <c:v>37</c:v>
                </c:pt>
                <c:pt idx="70">
                  <c:v>37</c:v>
                </c:pt>
                <c:pt idx="71">
                  <c:v>41</c:v>
                </c:pt>
                <c:pt idx="72">
                  <c:v>139</c:v>
                </c:pt>
                <c:pt idx="73">
                  <c:v>144</c:v>
                </c:pt>
                <c:pt idx="74">
                  <c:v>252</c:v>
                </c:pt>
                <c:pt idx="75">
                  <c:v>256</c:v>
                </c:pt>
                <c:pt idx="76">
                  <c:v>256</c:v>
                </c:pt>
                <c:pt idx="77">
                  <c:v>256</c:v>
                </c:pt>
                <c:pt idx="78">
                  <c:v>262</c:v>
                </c:pt>
                <c:pt idx="79">
                  <c:v>262</c:v>
                </c:pt>
                <c:pt idx="80">
                  <c:v>262</c:v>
                </c:pt>
                <c:pt idx="81">
                  <c:v>262</c:v>
                </c:pt>
                <c:pt idx="82">
                  <c:v>256</c:v>
                </c:pt>
                <c:pt idx="83">
                  <c:v>66</c:v>
                </c:pt>
                <c:pt idx="84">
                  <c:v>66</c:v>
                </c:pt>
                <c:pt idx="85">
                  <c:v>57</c:v>
                </c:pt>
                <c:pt idx="86">
                  <c:v>18</c:v>
                </c:pt>
                <c:pt idx="87">
                  <c:v>18</c:v>
                </c:pt>
                <c:pt idx="88">
                  <c:v>26</c:v>
                </c:pt>
                <c:pt idx="89">
                  <c:v>26</c:v>
                </c:pt>
                <c:pt idx="90">
                  <c:v>26</c:v>
                </c:pt>
                <c:pt idx="91">
                  <c:v>41</c:v>
                </c:pt>
                <c:pt idx="92">
                  <c:v>26</c:v>
                </c:pt>
                <c:pt idx="93">
                  <c:v>41</c:v>
                </c:pt>
                <c:pt idx="94">
                  <c:v>263</c:v>
                </c:pt>
                <c:pt idx="95">
                  <c:v>265</c:v>
                </c:pt>
                <c:pt idx="96">
                  <c:v>265</c:v>
                </c:pt>
                <c:pt idx="97">
                  <c:v>265</c:v>
                </c:pt>
                <c:pt idx="98">
                  <c:v>265</c:v>
                </c:pt>
                <c:pt idx="99">
                  <c:v>271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572-BA4E-82E6-D48F0A74B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700639"/>
        <c:axId val="1679628256"/>
      </c:lineChart>
      <c:catAx>
        <c:axId val="257006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79628256"/>
        <c:crosses val="autoZero"/>
        <c:auto val="1"/>
        <c:lblAlgn val="ctr"/>
        <c:lblOffset val="100"/>
        <c:noMultiLvlLbl val="0"/>
      </c:catAx>
      <c:valAx>
        <c:axId val="167962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5700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Pomiar 7- filtrowane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seria_13_06!$CJ$3</c:f>
              <c:strCache>
                <c:ptCount val="1"/>
                <c:pt idx="0">
                  <c:v>Oczekiwany R1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seria_13_06!$CJ$4:$CJ$103</c:f>
              <c:numCache>
                <c:formatCode>General</c:formatCode>
                <c:ptCount val="100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  <c:pt idx="4">
                  <c:v>300</c:v>
                </c:pt>
                <c:pt idx="5">
                  <c:v>300</c:v>
                </c:pt>
                <c:pt idx="6">
                  <c:v>300</c:v>
                </c:pt>
                <c:pt idx="7">
                  <c:v>300</c:v>
                </c:pt>
                <c:pt idx="8">
                  <c:v>300</c:v>
                </c:pt>
                <c:pt idx="9">
                  <c:v>300</c:v>
                </c:pt>
                <c:pt idx="10">
                  <c:v>300</c:v>
                </c:pt>
                <c:pt idx="11">
                  <c:v>300</c:v>
                </c:pt>
                <c:pt idx="12">
                  <c:v>300</c:v>
                </c:pt>
                <c:pt idx="13">
                  <c:v>300</c:v>
                </c:pt>
                <c:pt idx="14">
                  <c:v>300</c:v>
                </c:pt>
                <c:pt idx="15">
                  <c:v>300</c:v>
                </c:pt>
                <c:pt idx="16">
                  <c:v>300</c:v>
                </c:pt>
                <c:pt idx="17">
                  <c:v>300</c:v>
                </c:pt>
                <c:pt idx="18">
                  <c:v>300</c:v>
                </c:pt>
                <c:pt idx="19">
                  <c:v>300</c:v>
                </c:pt>
                <c:pt idx="20">
                  <c:v>300</c:v>
                </c:pt>
                <c:pt idx="21">
                  <c:v>300</c:v>
                </c:pt>
                <c:pt idx="22">
                  <c:v>300</c:v>
                </c:pt>
                <c:pt idx="23">
                  <c:v>300</c:v>
                </c:pt>
                <c:pt idx="24">
                  <c:v>300</c:v>
                </c:pt>
                <c:pt idx="25">
                  <c:v>300</c:v>
                </c:pt>
                <c:pt idx="26">
                  <c:v>300</c:v>
                </c:pt>
                <c:pt idx="27">
                  <c:v>300</c:v>
                </c:pt>
                <c:pt idx="28">
                  <c:v>300</c:v>
                </c:pt>
                <c:pt idx="29">
                  <c:v>300</c:v>
                </c:pt>
                <c:pt idx="30">
                  <c:v>300</c:v>
                </c:pt>
                <c:pt idx="31">
                  <c:v>300</c:v>
                </c:pt>
                <c:pt idx="32">
                  <c:v>300</c:v>
                </c:pt>
                <c:pt idx="33">
                  <c:v>300</c:v>
                </c:pt>
                <c:pt idx="34">
                  <c:v>300</c:v>
                </c:pt>
                <c:pt idx="35">
                  <c:v>300</c:v>
                </c:pt>
                <c:pt idx="36">
                  <c:v>300</c:v>
                </c:pt>
                <c:pt idx="37">
                  <c:v>300</c:v>
                </c:pt>
                <c:pt idx="38">
                  <c:v>300</c:v>
                </c:pt>
                <c:pt idx="39">
                  <c:v>300</c:v>
                </c:pt>
                <c:pt idx="40">
                  <c:v>300</c:v>
                </c:pt>
                <c:pt idx="41">
                  <c:v>300</c:v>
                </c:pt>
                <c:pt idx="42">
                  <c:v>300</c:v>
                </c:pt>
                <c:pt idx="43">
                  <c:v>300</c:v>
                </c:pt>
                <c:pt idx="44">
                  <c:v>300</c:v>
                </c:pt>
                <c:pt idx="45">
                  <c:v>300</c:v>
                </c:pt>
                <c:pt idx="46">
                  <c:v>300</c:v>
                </c:pt>
                <c:pt idx="47">
                  <c:v>300</c:v>
                </c:pt>
                <c:pt idx="48">
                  <c:v>300</c:v>
                </c:pt>
                <c:pt idx="49">
                  <c:v>300</c:v>
                </c:pt>
                <c:pt idx="50">
                  <c:v>300</c:v>
                </c:pt>
                <c:pt idx="51">
                  <c:v>300</c:v>
                </c:pt>
                <c:pt idx="52">
                  <c:v>300</c:v>
                </c:pt>
                <c:pt idx="53">
                  <c:v>300</c:v>
                </c:pt>
                <c:pt idx="54">
                  <c:v>300</c:v>
                </c:pt>
                <c:pt idx="55">
                  <c:v>300</c:v>
                </c:pt>
                <c:pt idx="56">
                  <c:v>300</c:v>
                </c:pt>
                <c:pt idx="57">
                  <c:v>300</c:v>
                </c:pt>
                <c:pt idx="58">
                  <c:v>300</c:v>
                </c:pt>
                <c:pt idx="59">
                  <c:v>300</c:v>
                </c:pt>
                <c:pt idx="60">
                  <c:v>300</c:v>
                </c:pt>
                <c:pt idx="61">
                  <c:v>300</c:v>
                </c:pt>
                <c:pt idx="62">
                  <c:v>300</c:v>
                </c:pt>
                <c:pt idx="63">
                  <c:v>300</c:v>
                </c:pt>
                <c:pt idx="64">
                  <c:v>300</c:v>
                </c:pt>
                <c:pt idx="65">
                  <c:v>300</c:v>
                </c:pt>
                <c:pt idx="66">
                  <c:v>300</c:v>
                </c:pt>
                <c:pt idx="67">
                  <c:v>300</c:v>
                </c:pt>
                <c:pt idx="68">
                  <c:v>300</c:v>
                </c:pt>
                <c:pt idx="69">
                  <c:v>300</c:v>
                </c:pt>
                <c:pt idx="70">
                  <c:v>300</c:v>
                </c:pt>
                <c:pt idx="71">
                  <c:v>300</c:v>
                </c:pt>
                <c:pt idx="72">
                  <c:v>300</c:v>
                </c:pt>
                <c:pt idx="73">
                  <c:v>300</c:v>
                </c:pt>
                <c:pt idx="74">
                  <c:v>300</c:v>
                </c:pt>
                <c:pt idx="75">
                  <c:v>300</c:v>
                </c:pt>
                <c:pt idx="76">
                  <c:v>300</c:v>
                </c:pt>
                <c:pt idx="77">
                  <c:v>300</c:v>
                </c:pt>
                <c:pt idx="78">
                  <c:v>300</c:v>
                </c:pt>
                <c:pt idx="79">
                  <c:v>300</c:v>
                </c:pt>
                <c:pt idx="80">
                  <c:v>300</c:v>
                </c:pt>
                <c:pt idx="81">
                  <c:v>300</c:v>
                </c:pt>
                <c:pt idx="82">
                  <c:v>300</c:v>
                </c:pt>
                <c:pt idx="83">
                  <c:v>300</c:v>
                </c:pt>
                <c:pt idx="84">
                  <c:v>300</c:v>
                </c:pt>
                <c:pt idx="85">
                  <c:v>300</c:v>
                </c:pt>
                <c:pt idx="86">
                  <c:v>300</c:v>
                </c:pt>
                <c:pt idx="87">
                  <c:v>300</c:v>
                </c:pt>
                <c:pt idx="88">
                  <c:v>300</c:v>
                </c:pt>
                <c:pt idx="89">
                  <c:v>300</c:v>
                </c:pt>
                <c:pt idx="90">
                  <c:v>300</c:v>
                </c:pt>
                <c:pt idx="91">
                  <c:v>300</c:v>
                </c:pt>
                <c:pt idx="92">
                  <c:v>300</c:v>
                </c:pt>
                <c:pt idx="93">
                  <c:v>300</c:v>
                </c:pt>
                <c:pt idx="94">
                  <c:v>300</c:v>
                </c:pt>
                <c:pt idx="95">
                  <c:v>300</c:v>
                </c:pt>
                <c:pt idx="96">
                  <c:v>300</c:v>
                </c:pt>
                <c:pt idx="97">
                  <c:v>300</c:v>
                </c:pt>
                <c:pt idx="98">
                  <c:v>300</c:v>
                </c:pt>
                <c:pt idx="99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0B-7D41-9DE5-57A6B09BEFFE}"/>
            </c:ext>
          </c:extLst>
        </c:ser>
        <c:ser>
          <c:idx val="1"/>
          <c:order val="1"/>
          <c:tx>
            <c:strRef>
              <c:f>seria_13_06!$CK$3</c:f>
              <c:strCache>
                <c:ptCount val="1"/>
                <c:pt idx="0">
                  <c:v>Oczekiwany R2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seria_13_06!$CK$4:$CK$103</c:f>
              <c:numCache>
                <c:formatCode>General</c:formatCode>
                <c:ptCount val="100"/>
                <c:pt idx="0">
                  <c:v>240</c:v>
                </c:pt>
                <c:pt idx="1">
                  <c:v>240</c:v>
                </c:pt>
                <c:pt idx="2">
                  <c:v>240</c:v>
                </c:pt>
                <c:pt idx="3">
                  <c:v>240</c:v>
                </c:pt>
                <c:pt idx="4">
                  <c:v>240</c:v>
                </c:pt>
                <c:pt idx="5">
                  <c:v>240</c:v>
                </c:pt>
                <c:pt idx="6">
                  <c:v>240</c:v>
                </c:pt>
                <c:pt idx="7">
                  <c:v>240</c:v>
                </c:pt>
                <c:pt idx="8">
                  <c:v>240</c:v>
                </c:pt>
                <c:pt idx="9">
                  <c:v>240</c:v>
                </c:pt>
                <c:pt idx="10">
                  <c:v>240</c:v>
                </c:pt>
                <c:pt idx="11">
                  <c:v>240</c:v>
                </c:pt>
                <c:pt idx="12">
                  <c:v>240</c:v>
                </c:pt>
                <c:pt idx="13">
                  <c:v>240</c:v>
                </c:pt>
                <c:pt idx="14">
                  <c:v>240</c:v>
                </c:pt>
                <c:pt idx="15">
                  <c:v>240</c:v>
                </c:pt>
                <c:pt idx="16">
                  <c:v>240</c:v>
                </c:pt>
                <c:pt idx="17">
                  <c:v>240</c:v>
                </c:pt>
                <c:pt idx="18">
                  <c:v>240</c:v>
                </c:pt>
                <c:pt idx="19">
                  <c:v>240</c:v>
                </c:pt>
                <c:pt idx="20">
                  <c:v>240</c:v>
                </c:pt>
                <c:pt idx="21">
                  <c:v>240</c:v>
                </c:pt>
                <c:pt idx="22">
                  <c:v>240</c:v>
                </c:pt>
                <c:pt idx="23">
                  <c:v>240</c:v>
                </c:pt>
                <c:pt idx="24">
                  <c:v>240</c:v>
                </c:pt>
                <c:pt idx="25">
                  <c:v>240</c:v>
                </c:pt>
                <c:pt idx="26">
                  <c:v>240</c:v>
                </c:pt>
                <c:pt idx="27">
                  <c:v>240</c:v>
                </c:pt>
                <c:pt idx="28">
                  <c:v>240</c:v>
                </c:pt>
                <c:pt idx="29">
                  <c:v>240</c:v>
                </c:pt>
                <c:pt idx="30">
                  <c:v>240</c:v>
                </c:pt>
                <c:pt idx="31">
                  <c:v>240</c:v>
                </c:pt>
                <c:pt idx="32">
                  <c:v>240</c:v>
                </c:pt>
                <c:pt idx="33">
                  <c:v>240</c:v>
                </c:pt>
                <c:pt idx="34">
                  <c:v>240</c:v>
                </c:pt>
                <c:pt idx="35">
                  <c:v>240</c:v>
                </c:pt>
                <c:pt idx="36">
                  <c:v>240</c:v>
                </c:pt>
                <c:pt idx="37">
                  <c:v>240</c:v>
                </c:pt>
                <c:pt idx="38">
                  <c:v>240</c:v>
                </c:pt>
                <c:pt idx="39">
                  <c:v>240</c:v>
                </c:pt>
                <c:pt idx="40">
                  <c:v>240</c:v>
                </c:pt>
                <c:pt idx="41">
                  <c:v>240</c:v>
                </c:pt>
                <c:pt idx="42">
                  <c:v>240</c:v>
                </c:pt>
                <c:pt idx="43">
                  <c:v>240</c:v>
                </c:pt>
                <c:pt idx="44">
                  <c:v>240</c:v>
                </c:pt>
                <c:pt idx="45">
                  <c:v>240</c:v>
                </c:pt>
                <c:pt idx="46">
                  <c:v>240</c:v>
                </c:pt>
                <c:pt idx="47">
                  <c:v>240</c:v>
                </c:pt>
                <c:pt idx="48">
                  <c:v>240</c:v>
                </c:pt>
                <c:pt idx="49">
                  <c:v>240</c:v>
                </c:pt>
                <c:pt idx="50">
                  <c:v>240</c:v>
                </c:pt>
                <c:pt idx="51">
                  <c:v>240</c:v>
                </c:pt>
                <c:pt idx="52">
                  <c:v>240</c:v>
                </c:pt>
                <c:pt idx="53">
                  <c:v>240</c:v>
                </c:pt>
                <c:pt idx="54">
                  <c:v>240</c:v>
                </c:pt>
                <c:pt idx="55">
                  <c:v>240</c:v>
                </c:pt>
                <c:pt idx="56">
                  <c:v>240</c:v>
                </c:pt>
                <c:pt idx="57">
                  <c:v>240</c:v>
                </c:pt>
                <c:pt idx="58">
                  <c:v>240</c:v>
                </c:pt>
                <c:pt idx="59">
                  <c:v>240</c:v>
                </c:pt>
                <c:pt idx="60">
                  <c:v>240</c:v>
                </c:pt>
                <c:pt idx="61">
                  <c:v>240</c:v>
                </c:pt>
                <c:pt idx="62">
                  <c:v>240</c:v>
                </c:pt>
                <c:pt idx="63">
                  <c:v>240</c:v>
                </c:pt>
                <c:pt idx="64">
                  <c:v>240</c:v>
                </c:pt>
                <c:pt idx="65">
                  <c:v>240</c:v>
                </c:pt>
                <c:pt idx="66">
                  <c:v>240</c:v>
                </c:pt>
                <c:pt idx="67">
                  <c:v>240</c:v>
                </c:pt>
                <c:pt idx="68">
                  <c:v>240</c:v>
                </c:pt>
                <c:pt idx="69">
                  <c:v>240</c:v>
                </c:pt>
                <c:pt idx="70">
                  <c:v>240</c:v>
                </c:pt>
                <c:pt idx="71">
                  <c:v>240</c:v>
                </c:pt>
                <c:pt idx="72">
                  <c:v>240</c:v>
                </c:pt>
                <c:pt idx="73">
                  <c:v>240</c:v>
                </c:pt>
                <c:pt idx="74">
                  <c:v>240</c:v>
                </c:pt>
                <c:pt idx="75">
                  <c:v>240</c:v>
                </c:pt>
                <c:pt idx="76">
                  <c:v>240</c:v>
                </c:pt>
                <c:pt idx="77">
                  <c:v>240</c:v>
                </c:pt>
                <c:pt idx="78">
                  <c:v>240</c:v>
                </c:pt>
                <c:pt idx="79">
                  <c:v>240</c:v>
                </c:pt>
                <c:pt idx="80">
                  <c:v>240</c:v>
                </c:pt>
                <c:pt idx="81">
                  <c:v>240</c:v>
                </c:pt>
                <c:pt idx="82">
                  <c:v>240</c:v>
                </c:pt>
                <c:pt idx="83">
                  <c:v>240</c:v>
                </c:pt>
                <c:pt idx="84">
                  <c:v>240</c:v>
                </c:pt>
                <c:pt idx="85">
                  <c:v>240</c:v>
                </c:pt>
                <c:pt idx="86">
                  <c:v>240</c:v>
                </c:pt>
                <c:pt idx="87">
                  <c:v>240</c:v>
                </c:pt>
                <c:pt idx="88">
                  <c:v>240</c:v>
                </c:pt>
                <c:pt idx="89">
                  <c:v>240</c:v>
                </c:pt>
                <c:pt idx="90">
                  <c:v>240</c:v>
                </c:pt>
                <c:pt idx="91">
                  <c:v>240</c:v>
                </c:pt>
                <c:pt idx="92">
                  <c:v>240</c:v>
                </c:pt>
                <c:pt idx="93">
                  <c:v>240</c:v>
                </c:pt>
                <c:pt idx="94">
                  <c:v>240</c:v>
                </c:pt>
                <c:pt idx="95">
                  <c:v>240</c:v>
                </c:pt>
                <c:pt idx="96">
                  <c:v>240</c:v>
                </c:pt>
                <c:pt idx="97">
                  <c:v>240</c:v>
                </c:pt>
                <c:pt idx="98">
                  <c:v>240</c:v>
                </c:pt>
                <c:pt idx="99">
                  <c:v>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0B-7D41-9DE5-57A6B09BEFFE}"/>
            </c:ext>
          </c:extLst>
        </c:ser>
        <c:ser>
          <c:idx val="2"/>
          <c:order val="2"/>
          <c:tx>
            <c:strRef>
              <c:f>seria_13_06!$CL$3</c:f>
              <c:strCache>
                <c:ptCount val="1"/>
                <c:pt idx="0">
                  <c:v>R1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seria_13_06!$CL$4:$CL$103</c:f>
              <c:numCache>
                <c:formatCode>General</c:formatCode>
                <c:ptCount val="100"/>
                <c:pt idx="0">
                  <c:v>272</c:v>
                </c:pt>
                <c:pt idx="1">
                  <c:v>274</c:v>
                </c:pt>
                <c:pt idx="2">
                  <c:v>276</c:v>
                </c:pt>
                <c:pt idx="3">
                  <c:v>276</c:v>
                </c:pt>
                <c:pt idx="4">
                  <c:v>278</c:v>
                </c:pt>
                <c:pt idx="5">
                  <c:v>272</c:v>
                </c:pt>
                <c:pt idx="6">
                  <c:v>278</c:v>
                </c:pt>
                <c:pt idx="7">
                  <c:v>294</c:v>
                </c:pt>
                <c:pt idx="8">
                  <c:v>296</c:v>
                </c:pt>
                <c:pt idx="9">
                  <c:v>294</c:v>
                </c:pt>
                <c:pt idx="10">
                  <c:v>294</c:v>
                </c:pt>
                <c:pt idx="11">
                  <c:v>294</c:v>
                </c:pt>
                <c:pt idx="12">
                  <c:v>296</c:v>
                </c:pt>
                <c:pt idx="13">
                  <c:v>296</c:v>
                </c:pt>
                <c:pt idx="14">
                  <c:v>296</c:v>
                </c:pt>
                <c:pt idx="15">
                  <c:v>310</c:v>
                </c:pt>
                <c:pt idx="16">
                  <c:v>310</c:v>
                </c:pt>
                <c:pt idx="17">
                  <c:v>300</c:v>
                </c:pt>
                <c:pt idx="18">
                  <c:v>297</c:v>
                </c:pt>
                <c:pt idx="19">
                  <c:v>297</c:v>
                </c:pt>
                <c:pt idx="20">
                  <c:v>297</c:v>
                </c:pt>
                <c:pt idx="21">
                  <c:v>297</c:v>
                </c:pt>
                <c:pt idx="22">
                  <c:v>297</c:v>
                </c:pt>
                <c:pt idx="23">
                  <c:v>297</c:v>
                </c:pt>
                <c:pt idx="24">
                  <c:v>297</c:v>
                </c:pt>
                <c:pt idx="25">
                  <c:v>297</c:v>
                </c:pt>
                <c:pt idx="26">
                  <c:v>302</c:v>
                </c:pt>
                <c:pt idx="27">
                  <c:v>302</c:v>
                </c:pt>
                <c:pt idx="28">
                  <c:v>292</c:v>
                </c:pt>
                <c:pt idx="29">
                  <c:v>289</c:v>
                </c:pt>
                <c:pt idx="30">
                  <c:v>289</c:v>
                </c:pt>
                <c:pt idx="31">
                  <c:v>289</c:v>
                </c:pt>
                <c:pt idx="32">
                  <c:v>290</c:v>
                </c:pt>
                <c:pt idx="33">
                  <c:v>296</c:v>
                </c:pt>
                <c:pt idx="34">
                  <c:v>300</c:v>
                </c:pt>
                <c:pt idx="35">
                  <c:v>300</c:v>
                </c:pt>
                <c:pt idx="36">
                  <c:v>293</c:v>
                </c:pt>
                <c:pt idx="37">
                  <c:v>293</c:v>
                </c:pt>
                <c:pt idx="38">
                  <c:v>293</c:v>
                </c:pt>
                <c:pt idx="39">
                  <c:v>293</c:v>
                </c:pt>
                <c:pt idx="40">
                  <c:v>293</c:v>
                </c:pt>
                <c:pt idx="41">
                  <c:v>295</c:v>
                </c:pt>
                <c:pt idx="42">
                  <c:v>299</c:v>
                </c:pt>
                <c:pt idx="43">
                  <c:v>299</c:v>
                </c:pt>
                <c:pt idx="44">
                  <c:v>299</c:v>
                </c:pt>
                <c:pt idx="45">
                  <c:v>302</c:v>
                </c:pt>
                <c:pt idx="46">
                  <c:v>302</c:v>
                </c:pt>
                <c:pt idx="47">
                  <c:v>297</c:v>
                </c:pt>
                <c:pt idx="48">
                  <c:v>295</c:v>
                </c:pt>
                <c:pt idx="49">
                  <c:v>295</c:v>
                </c:pt>
                <c:pt idx="50">
                  <c:v>297</c:v>
                </c:pt>
                <c:pt idx="51">
                  <c:v>297</c:v>
                </c:pt>
                <c:pt idx="52">
                  <c:v>301</c:v>
                </c:pt>
                <c:pt idx="53">
                  <c:v>297</c:v>
                </c:pt>
                <c:pt idx="54">
                  <c:v>297</c:v>
                </c:pt>
                <c:pt idx="55">
                  <c:v>293</c:v>
                </c:pt>
                <c:pt idx="56">
                  <c:v>293</c:v>
                </c:pt>
                <c:pt idx="57">
                  <c:v>288</c:v>
                </c:pt>
                <c:pt idx="58">
                  <c:v>293</c:v>
                </c:pt>
                <c:pt idx="59">
                  <c:v>297</c:v>
                </c:pt>
                <c:pt idx="60">
                  <c:v>299</c:v>
                </c:pt>
                <c:pt idx="61">
                  <c:v>299</c:v>
                </c:pt>
                <c:pt idx="62">
                  <c:v>288</c:v>
                </c:pt>
                <c:pt idx="63">
                  <c:v>288</c:v>
                </c:pt>
                <c:pt idx="64">
                  <c:v>297</c:v>
                </c:pt>
                <c:pt idx="65">
                  <c:v>297</c:v>
                </c:pt>
                <c:pt idx="66">
                  <c:v>290</c:v>
                </c:pt>
                <c:pt idx="67">
                  <c:v>289</c:v>
                </c:pt>
                <c:pt idx="68">
                  <c:v>290</c:v>
                </c:pt>
                <c:pt idx="69">
                  <c:v>292</c:v>
                </c:pt>
                <c:pt idx="70">
                  <c:v>292</c:v>
                </c:pt>
                <c:pt idx="71">
                  <c:v>293</c:v>
                </c:pt>
                <c:pt idx="72">
                  <c:v>299</c:v>
                </c:pt>
                <c:pt idx="73">
                  <c:v>299</c:v>
                </c:pt>
                <c:pt idx="74">
                  <c:v>296</c:v>
                </c:pt>
                <c:pt idx="75">
                  <c:v>296</c:v>
                </c:pt>
                <c:pt idx="76">
                  <c:v>296</c:v>
                </c:pt>
                <c:pt idx="77">
                  <c:v>289</c:v>
                </c:pt>
                <c:pt idx="78">
                  <c:v>289</c:v>
                </c:pt>
                <c:pt idx="79">
                  <c:v>293</c:v>
                </c:pt>
                <c:pt idx="80">
                  <c:v>293</c:v>
                </c:pt>
                <c:pt idx="81">
                  <c:v>293</c:v>
                </c:pt>
                <c:pt idx="82">
                  <c:v>294</c:v>
                </c:pt>
                <c:pt idx="83">
                  <c:v>297</c:v>
                </c:pt>
                <c:pt idx="84">
                  <c:v>297</c:v>
                </c:pt>
                <c:pt idx="85">
                  <c:v>297</c:v>
                </c:pt>
                <c:pt idx="86">
                  <c:v>295</c:v>
                </c:pt>
                <c:pt idx="87">
                  <c:v>294</c:v>
                </c:pt>
                <c:pt idx="88">
                  <c:v>288</c:v>
                </c:pt>
                <c:pt idx="89">
                  <c:v>294</c:v>
                </c:pt>
                <c:pt idx="90">
                  <c:v>292</c:v>
                </c:pt>
                <c:pt idx="91">
                  <c:v>292</c:v>
                </c:pt>
                <c:pt idx="92">
                  <c:v>292</c:v>
                </c:pt>
                <c:pt idx="93">
                  <c:v>287</c:v>
                </c:pt>
                <c:pt idx="94">
                  <c:v>293</c:v>
                </c:pt>
                <c:pt idx="95">
                  <c:v>293</c:v>
                </c:pt>
                <c:pt idx="96">
                  <c:v>293</c:v>
                </c:pt>
                <c:pt idx="97">
                  <c:v>289</c:v>
                </c:pt>
                <c:pt idx="98">
                  <c:v>289</c:v>
                </c:pt>
                <c:pt idx="99">
                  <c:v>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0B-7D41-9DE5-57A6B09BEFFE}"/>
            </c:ext>
          </c:extLst>
        </c:ser>
        <c:ser>
          <c:idx val="3"/>
          <c:order val="3"/>
          <c:tx>
            <c:strRef>
              <c:f>seria_13_06!$CM$3</c:f>
              <c:strCache>
                <c:ptCount val="1"/>
                <c:pt idx="0">
                  <c:v>R2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seria_13_06!$CM$4:$CM$103</c:f>
              <c:numCache>
                <c:formatCode>General</c:formatCode>
                <c:ptCount val="100"/>
                <c:pt idx="0">
                  <c:v>258</c:v>
                </c:pt>
                <c:pt idx="1">
                  <c:v>256</c:v>
                </c:pt>
                <c:pt idx="2">
                  <c:v>59</c:v>
                </c:pt>
                <c:pt idx="3">
                  <c:v>59</c:v>
                </c:pt>
                <c:pt idx="4">
                  <c:v>56</c:v>
                </c:pt>
                <c:pt idx="5">
                  <c:v>56</c:v>
                </c:pt>
                <c:pt idx="6">
                  <c:v>56</c:v>
                </c:pt>
                <c:pt idx="7">
                  <c:v>212</c:v>
                </c:pt>
                <c:pt idx="8">
                  <c:v>212</c:v>
                </c:pt>
                <c:pt idx="9">
                  <c:v>212</c:v>
                </c:pt>
                <c:pt idx="10">
                  <c:v>221</c:v>
                </c:pt>
                <c:pt idx="11">
                  <c:v>221</c:v>
                </c:pt>
                <c:pt idx="12">
                  <c:v>212</c:v>
                </c:pt>
                <c:pt idx="13">
                  <c:v>212</c:v>
                </c:pt>
                <c:pt idx="14">
                  <c:v>212</c:v>
                </c:pt>
                <c:pt idx="15">
                  <c:v>212</c:v>
                </c:pt>
                <c:pt idx="16">
                  <c:v>212</c:v>
                </c:pt>
                <c:pt idx="17">
                  <c:v>212</c:v>
                </c:pt>
                <c:pt idx="18">
                  <c:v>212</c:v>
                </c:pt>
                <c:pt idx="19">
                  <c:v>212</c:v>
                </c:pt>
                <c:pt idx="20">
                  <c:v>212</c:v>
                </c:pt>
                <c:pt idx="21">
                  <c:v>212</c:v>
                </c:pt>
                <c:pt idx="22">
                  <c:v>212</c:v>
                </c:pt>
                <c:pt idx="23">
                  <c:v>212</c:v>
                </c:pt>
                <c:pt idx="24">
                  <c:v>212</c:v>
                </c:pt>
                <c:pt idx="25">
                  <c:v>212</c:v>
                </c:pt>
                <c:pt idx="26">
                  <c:v>212</c:v>
                </c:pt>
                <c:pt idx="27">
                  <c:v>212</c:v>
                </c:pt>
                <c:pt idx="28">
                  <c:v>212</c:v>
                </c:pt>
                <c:pt idx="29">
                  <c:v>212</c:v>
                </c:pt>
                <c:pt idx="30">
                  <c:v>212</c:v>
                </c:pt>
                <c:pt idx="31">
                  <c:v>212</c:v>
                </c:pt>
                <c:pt idx="32">
                  <c:v>209</c:v>
                </c:pt>
                <c:pt idx="33">
                  <c:v>209</c:v>
                </c:pt>
                <c:pt idx="34">
                  <c:v>209</c:v>
                </c:pt>
                <c:pt idx="35">
                  <c:v>212</c:v>
                </c:pt>
                <c:pt idx="36">
                  <c:v>212</c:v>
                </c:pt>
                <c:pt idx="37">
                  <c:v>212</c:v>
                </c:pt>
                <c:pt idx="38">
                  <c:v>212</c:v>
                </c:pt>
                <c:pt idx="39">
                  <c:v>212</c:v>
                </c:pt>
                <c:pt idx="40">
                  <c:v>212</c:v>
                </c:pt>
                <c:pt idx="41">
                  <c:v>212</c:v>
                </c:pt>
                <c:pt idx="42">
                  <c:v>212</c:v>
                </c:pt>
                <c:pt idx="43">
                  <c:v>212</c:v>
                </c:pt>
                <c:pt idx="44">
                  <c:v>212</c:v>
                </c:pt>
                <c:pt idx="45">
                  <c:v>212</c:v>
                </c:pt>
                <c:pt idx="46">
                  <c:v>212</c:v>
                </c:pt>
                <c:pt idx="47">
                  <c:v>212</c:v>
                </c:pt>
                <c:pt idx="48">
                  <c:v>212</c:v>
                </c:pt>
                <c:pt idx="49">
                  <c:v>209</c:v>
                </c:pt>
                <c:pt idx="50">
                  <c:v>209</c:v>
                </c:pt>
                <c:pt idx="51">
                  <c:v>212</c:v>
                </c:pt>
                <c:pt idx="52">
                  <c:v>212</c:v>
                </c:pt>
                <c:pt idx="53">
                  <c:v>212</c:v>
                </c:pt>
                <c:pt idx="54">
                  <c:v>212</c:v>
                </c:pt>
                <c:pt idx="55">
                  <c:v>212</c:v>
                </c:pt>
                <c:pt idx="56">
                  <c:v>212</c:v>
                </c:pt>
                <c:pt idx="57">
                  <c:v>212</c:v>
                </c:pt>
                <c:pt idx="58">
                  <c:v>212</c:v>
                </c:pt>
                <c:pt idx="59">
                  <c:v>212</c:v>
                </c:pt>
                <c:pt idx="60">
                  <c:v>212</c:v>
                </c:pt>
                <c:pt idx="61">
                  <c:v>212</c:v>
                </c:pt>
                <c:pt idx="62">
                  <c:v>212</c:v>
                </c:pt>
                <c:pt idx="63">
                  <c:v>212</c:v>
                </c:pt>
                <c:pt idx="64">
                  <c:v>212</c:v>
                </c:pt>
                <c:pt idx="65">
                  <c:v>212</c:v>
                </c:pt>
                <c:pt idx="66">
                  <c:v>212</c:v>
                </c:pt>
                <c:pt idx="67">
                  <c:v>212</c:v>
                </c:pt>
                <c:pt idx="68">
                  <c:v>210</c:v>
                </c:pt>
                <c:pt idx="69">
                  <c:v>212</c:v>
                </c:pt>
                <c:pt idx="70">
                  <c:v>212</c:v>
                </c:pt>
                <c:pt idx="71">
                  <c:v>212</c:v>
                </c:pt>
                <c:pt idx="72">
                  <c:v>212</c:v>
                </c:pt>
                <c:pt idx="73">
                  <c:v>212</c:v>
                </c:pt>
                <c:pt idx="74">
                  <c:v>212</c:v>
                </c:pt>
                <c:pt idx="75">
                  <c:v>212</c:v>
                </c:pt>
                <c:pt idx="76">
                  <c:v>212</c:v>
                </c:pt>
                <c:pt idx="77">
                  <c:v>212</c:v>
                </c:pt>
                <c:pt idx="78">
                  <c:v>212</c:v>
                </c:pt>
                <c:pt idx="79">
                  <c:v>212</c:v>
                </c:pt>
                <c:pt idx="80">
                  <c:v>212</c:v>
                </c:pt>
                <c:pt idx="81">
                  <c:v>212</c:v>
                </c:pt>
                <c:pt idx="82">
                  <c:v>212</c:v>
                </c:pt>
                <c:pt idx="83">
                  <c:v>212</c:v>
                </c:pt>
                <c:pt idx="84">
                  <c:v>212</c:v>
                </c:pt>
                <c:pt idx="85">
                  <c:v>212</c:v>
                </c:pt>
                <c:pt idx="86">
                  <c:v>212</c:v>
                </c:pt>
                <c:pt idx="87">
                  <c:v>212</c:v>
                </c:pt>
                <c:pt idx="88">
                  <c:v>212</c:v>
                </c:pt>
                <c:pt idx="89">
                  <c:v>212</c:v>
                </c:pt>
                <c:pt idx="90">
                  <c:v>212</c:v>
                </c:pt>
                <c:pt idx="91">
                  <c:v>212</c:v>
                </c:pt>
                <c:pt idx="92">
                  <c:v>209</c:v>
                </c:pt>
                <c:pt idx="93">
                  <c:v>209</c:v>
                </c:pt>
                <c:pt idx="94">
                  <c:v>209</c:v>
                </c:pt>
                <c:pt idx="95">
                  <c:v>212</c:v>
                </c:pt>
                <c:pt idx="96">
                  <c:v>212</c:v>
                </c:pt>
                <c:pt idx="97">
                  <c:v>212</c:v>
                </c:pt>
                <c:pt idx="98">
                  <c:v>212</c:v>
                </c:pt>
                <c:pt idx="99">
                  <c:v>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10B-7D41-9DE5-57A6B09BEF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9773936"/>
        <c:axId val="529925648"/>
      </c:lineChart>
      <c:catAx>
        <c:axId val="5297739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29925648"/>
        <c:crosses val="autoZero"/>
        <c:auto val="1"/>
        <c:lblAlgn val="ctr"/>
        <c:lblOffset val="100"/>
        <c:noMultiLvlLbl val="0"/>
      </c:catAx>
      <c:valAx>
        <c:axId val="52992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29773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Pomiar 8- filtrowane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seria_13_06!$CX$3</c:f>
              <c:strCache>
                <c:ptCount val="1"/>
                <c:pt idx="0">
                  <c:v>Oczekiwany R1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seria_13_06!$CX$4:$CX$103</c:f>
              <c:numCache>
                <c:formatCode>General</c:formatCode>
                <c:ptCount val="100"/>
                <c:pt idx="0">
                  <c:v>315</c:v>
                </c:pt>
                <c:pt idx="1">
                  <c:v>315</c:v>
                </c:pt>
                <c:pt idx="2">
                  <c:v>315</c:v>
                </c:pt>
                <c:pt idx="3">
                  <c:v>315</c:v>
                </c:pt>
                <c:pt idx="4">
                  <c:v>315</c:v>
                </c:pt>
                <c:pt idx="5">
                  <c:v>315</c:v>
                </c:pt>
                <c:pt idx="6">
                  <c:v>315</c:v>
                </c:pt>
                <c:pt idx="7">
                  <c:v>315</c:v>
                </c:pt>
                <c:pt idx="8">
                  <c:v>315</c:v>
                </c:pt>
                <c:pt idx="9">
                  <c:v>315</c:v>
                </c:pt>
                <c:pt idx="10">
                  <c:v>315</c:v>
                </c:pt>
                <c:pt idx="11">
                  <c:v>315</c:v>
                </c:pt>
                <c:pt idx="12">
                  <c:v>315</c:v>
                </c:pt>
                <c:pt idx="13">
                  <c:v>315</c:v>
                </c:pt>
                <c:pt idx="14">
                  <c:v>315</c:v>
                </c:pt>
                <c:pt idx="15">
                  <c:v>315</c:v>
                </c:pt>
                <c:pt idx="16">
                  <c:v>315</c:v>
                </c:pt>
                <c:pt idx="17">
                  <c:v>315</c:v>
                </c:pt>
                <c:pt idx="18">
                  <c:v>315</c:v>
                </c:pt>
                <c:pt idx="19">
                  <c:v>315</c:v>
                </c:pt>
                <c:pt idx="20">
                  <c:v>315</c:v>
                </c:pt>
                <c:pt idx="21">
                  <c:v>315</c:v>
                </c:pt>
                <c:pt idx="22">
                  <c:v>315</c:v>
                </c:pt>
                <c:pt idx="23">
                  <c:v>315</c:v>
                </c:pt>
                <c:pt idx="24">
                  <c:v>315</c:v>
                </c:pt>
                <c:pt idx="25">
                  <c:v>315</c:v>
                </c:pt>
                <c:pt idx="26">
                  <c:v>315</c:v>
                </c:pt>
                <c:pt idx="27">
                  <c:v>315</c:v>
                </c:pt>
                <c:pt idx="28">
                  <c:v>315</c:v>
                </c:pt>
                <c:pt idx="29">
                  <c:v>315</c:v>
                </c:pt>
                <c:pt idx="30">
                  <c:v>315</c:v>
                </c:pt>
                <c:pt idx="31">
                  <c:v>315</c:v>
                </c:pt>
                <c:pt idx="32">
                  <c:v>315</c:v>
                </c:pt>
                <c:pt idx="33">
                  <c:v>315</c:v>
                </c:pt>
                <c:pt idx="34">
                  <c:v>315</c:v>
                </c:pt>
                <c:pt idx="35">
                  <c:v>315</c:v>
                </c:pt>
                <c:pt idx="36">
                  <c:v>315</c:v>
                </c:pt>
                <c:pt idx="37">
                  <c:v>315</c:v>
                </c:pt>
                <c:pt idx="38">
                  <c:v>315</c:v>
                </c:pt>
                <c:pt idx="39">
                  <c:v>315</c:v>
                </c:pt>
                <c:pt idx="40">
                  <c:v>315</c:v>
                </c:pt>
                <c:pt idx="41">
                  <c:v>315</c:v>
                </c:pt>
                <c:pt idx="42">
                  <c:v>315</c:v>
                </c:pt>
                <c:pt idx="43">
                  <c:v>315</c:v>
                </c:pt>
                <c:pt idx="44">
                  <c:v>315</c:v>
                </c:pt>
                <c:pt idx="45">
                  <c:v>315</c:v>
                </c:pt>
                <c:pt idx="46">
                  <c:v>315</c:v>
                </c:pt>
                <c:pt idx="47">
                  <c:v>315</c:v>
                </c:pt>
                <c:pt idx="48">
                  <c:v>315</c:v>
                </c:pt>
                <c:pt idx="49">
                  <c:v>315</c:v>
                </c:pt>
                <c:pt idx="50">
                  <c:v>315</c:v>
                </c:pt>
                <c:pt idx="51">
                  <c:v>315</c:v>
                </c:pt>
                <c:pt idx="52">
                  <c:v>315</c:v>
                </c:pt>
                <c:pt idx="53">
                  <c:v>315</c:v>
                </c:pt>
                <c:pt idx="54">
                  <c:v>315</c:v>
                </c:pt>
                <c:pt idx="55">
                  <c:v>315</c:v>
                </c:pt>
                <c:pt idx="56">
                  <c:v>315</c:v>
                </c:pt>
                <c:pt idx="57">
                  <c:v>315</c:v>
                </c:pt>
                <c:pt idx="58">
                  <c:v>315</c:v>
                </c:pt>
                <c:pt idx="59">
                  <c:v>315</c:v>
                </c:pt>
                <c:pt idx="60">
                  <c:v>315</c:v>
                </c:pt>
                <c:pt idx="61">
                  <c:v>315</c:v>
                </c:pt>
                <c:pt idx="62">
                  <c:v>315</c:v>
                </c:pt>
                <c:pt idx="63">
                  <c:v>315</c:v>
                </c:pt>
                <c:pt idx="64">
                  <c:v>315</c:v>
                </c:pt>
                <c:pt idx="65">
                  <c:v>315</c:v>
                </c:pt>
                <c:pt idx="66">
                  <c:v>315</c:v>
                </c:pt>
                <c:pt idx="67">
                  <c:v>315</c:v>
                </c:pt>
                <c:pt idx="68">
                  <c:v>315</c:v>
                </c:pt>
                <c:pt idx="69">
                  <c:v>315</c:v>
                </c:pt>
                <c:pt idx="70">
                  <c:v>315</c:v>
                </c:pt>
                <c:pt idx="71">
                  <c:v>315</c:v>
                </c:pt>
                <c:pt idx="72">
                  <c:v>315</c:v>
                </c:pt>
                <c:pt idx="73">
                  <c:v>315</c:v>
                </c:pt>
                <c:pt idx="74">
                  <c:v>315</c:v>
                </c:pt>
                <c:pt idx="75">
                  <c:v>315</c:v>
                </c:pt>
                <c:pt idx="76">
                  <c:v>315</c:v>
                </c:pt>
                <c:pt idx="77">
                  <c:v>315</c:v>
                </c:pt>
                <c:pt idx="78">
                  <c:v>315</c:v>
                </c:pt>
                <c:pt idx="79">
                  <c:v>315</c:v>
                </c:pt>
                <c:pt idx="80">
                  <c:v>315</c:v>
                </c:pt>
                <c:pt idx="81">
                  <c:v>315</c:v>
                </c:pt>
                <c:pt idx="82">
                  <c:v>315</c:v>
                </c:pt>
                <c:pt idx="83">
                  <c:v>315</c:v>
                </c:pt>
                <c:pt idx="84">
                  <c:v>315</c:v>
                </c:pt>
                <c:pt idx="85">
                  <c:v>315</c:v>
                </c:pt>
                <c:pt idx="86">
                  <c:v>315</c:v>
                </c:pt>
                <c:pt idx="87">
                  <c:v>315</c:v>
                </c:pt>
                <c:pt idx="88">
                  <c:v>315</c:v>
                </c:pt>
                <c:pt idx="89">
                  <c:v>315</c:v>
                </c:pt>
                <c:pt idx="90">
                  <c:v>315</c:v>
                </c:pt>
                <c:pt idx="91">
                  <c:v>315</c:v>
                </c:pt>
                <c:pt idx="92">
                  <c:v>315</c:v>
                </c:pt>
                <c:pt idx="93">
                  <c:v>315</c:v>
                </c:pt>
                <c:pt idx="94">
                  <c:v>315</c:v>
                </c:pt>
                <c:pt idx="95">
                  <c:v>315</c:v>
                </c:pt>
                <c:pt idx="96">
                  <c:v>315</c:v>
                </c:pt>
                <c:pt idx="97">
                  <c:v>315</c:v>
                </c:pt>
                <c:pt idx="98">
                  <c:v>315</c:v>
                </c:pt>
                <c:pt idx="99">
                  <c:v>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9A-AB49-ADA9-FF6146F78EFF}"/>
            </c:ext>
          </c:extLst>
        </c:ser>
        <c:ser>
          <c:idx val="1"/>
          <c:order val="1"/>
          <c:tx>
            <c:strRef>
              <c:f>seria_13_06!$CY$3</c:f>
              <c:strCache>
                <c:ptCount val="1"/>
                <c:pt idx="0">
                  <c:v>Oczekiwany R2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seria_13_06!$CY$4:$CY$103</c:f>
              <c:numCache>
                <c:formatCode>General</c:formatCode>
                <c:ptCount val="100"/>
                <c:pt idx="0">
                  <c:v>225</c:v>
                </c:pt>
                <c:pt idx="1">
                  <c:v>225</c:v>
                </c:pt>
                <c:pt idx="2">
                  <c:v>225</c:v>
                </c:pt>
                <c:pt idx="3">
                  <c:v>225</c:v>
                </c:pt>
                <c:pt idx="4">
                  <c:v>225</c:v>
                </c:pt>
                <c:pt idx="5">
                  <c:v>225</c:v>
                </c:pt>
                <c:pt idx="6">
                  <c:v>225</c:v>
                </c:pt>
                <c:pt idx="7">
                  <c:v>225</c:v>
                </c:pt>
                <c:pt idx="8">
                  <c:v>225</c:v>
                </c:pt>
                <c:pt idx="9">
                  <c:v>225</c:v>
                </c:pt>
                <c:pt idx="10">
                  <c:v>225</c:v>
                </c:pt>
                <c:pt idx="11">
                  <c:v>225</c:v>
                </c:pt>
                <c:pt idx="12">
                  <c:v>225</c:v>
                </c:pt>
                <c:pt idx="13">
                  <c:v>225</c:v>
                </c:pt>
                <c:pt idx="14">
                  <c:v>225</c:v>
                </c:pt>
                <c:pt idx="15">
                  <c:v>225</c:v>
                </c:pt>
                <c:pt idx="16">
                  <c:v>225</c:v>
                </c:pt>
                <c:pt idx="17">
                  <c:v>225</c:v>
                </c:pt>
                <c:pt idx="18">
                  <c:v>225</c:v>
                </c:pt>
                <c:pt idx="19">
                  <c:v>225</c:v>
                </c:pt>
                <c:pt idx="20">
                  <c:v>225</c:v>
                </c:pt>
                <c:pt idx="21">
                  <c:v>225</c:v>
                </c:pt>
                <c:pt idx="22">
                  <c:v>225</c:v>
                </c:pt>
                <c:pt idx="23">
                  <c:v>225</c:v>
                </c:pt>
                <c:pt idx="24">
                  <c:v>225</c:v>
                </c:pt>
                <c:pt idx="25">
                  <c:v>225</c:v>
                </c:pt>
                <c:pt idx="26">
                  <c:v>225</c:v>
                </c:pt>
                <c:pt idx="27">
                  <c:v>225</c:v>
                </c:pt>
                <c:pt idx="28">
                  <c:v>225</c:v>
                </c:pt>
                <c:pt idx="29">
                  <c:v>225</c:v>
                </c:pt>
                <c:pt idx="30">
                  <c:v>225</c:v>
                </c:pt>
                <c:pt idx="31">
                  <c:v>225</c:v>
                </c:pt>
                <c:pt idx="32">
                  <c:v>225</c:v>
                </c:pt>
                <c:pt idx="33">
                  <c:v>225</c:v>
                </c:pt>
                <c:pt idx="34">
                  <c:v>225</c:v>
                </c:pt>
                <c:pt idx="35">
                  <c:v>225</c:v>
                </c:pt>
                <c:pt idx="36">
                  <c:v>225</c:v>
                </c:pt>
                <c:pt idx="37">
                  <c:v>225</c:v>
                </c:pt>
                <c:pt idx="38">
                  <c:v>225</c:v>
                </c:pt>
                <c:pt idx="39">
                  <c:v>225</c:v>
                </c:pt>
                <c:pt idx="40">
                  <c:v>225</c:v>
                </c:pt>
                <c:pt idx="41">
                  <c:v>225</c:v>
                </c:pt>
                <c:pt idx="42">
                  <c:v>225</c:v>
                </c:pt>
                <c:pt idx="43">
                  <c:v>225</c:v>
                </c:pt>
                <c:pt idx="44">
                  <c:v>225</c:v>
                </c:pt>
                <c:pt idx="45">
                  <c:v>225</c:v>
                </c:pt>
                <c:pt idx="46">
                  <c:v>225</c:v>
                </c:pt>
                <c:pt idx="47">
                  <c:v>225</c:v>
                </c:pt>
                <c:pt idx="48">
                  <c:v>225</c:v>
                </c:pt>
                <c:pt idx="49">
                  <c:v>225</c:v>
                </c:pt>
                <c:pt idx="50">
                  <c:v>225</c:v>
                </c:pt>
                <c:pt idx="51">
                  <c:v>225</c:v>
                </c:pt>
                <c:pt idx="52">
                  <c:v>225</c:v>
                </c:pt>
                <c:pt idx="53">
                  <c:v>225</c:v>
                </c:pt>
                <c:pt idx="54">
                  <c:v>225</c:v>
                </c:pt>
                <c:pt idx="55">
                  <c:v>225</c:v>
                </c:pt>
                <c:pt idx="56">
                  <c:v>225</c:v>
                </c:pt>
                <c:pt idx="57">
                  <c:v>225</c:v>
                </c:pt>
                <c:pt idx="58">
                  <c:v>225</c:v>
                </c:pt>
                <c:pt idx="59">
                  <c:v>225</c:v>
                </c:pt>
                <c:pt idx="60">
                  <c:v>225</c:v>
                </c:pt>
                <c:pt idx="61">
                  <c:v>225</c:v>
                </c:pt>
                <c:pt idx="62">
                  <c:v>225</c:v>
                </c:pt>
                <c:pt idx="63">
                  <c:v>225</c:v>
                </c:pt>
                <c:pt idx="64">
                  <c:v>225</c:v>
                </c:pt>
                <c:pt idx="65">
                  <c:v>225</c:v>
                </c:pt>
                <c:pt idx="66">
                  <c:v>225</c:v>
                </c:pt>
                <c:pt idx="67">
                  <c:v>225</c:v>
                </c:pt>
                <c:pt idx="68">
                  <c:v>225</c:v>
                </c:pt>
                <c:pt idx="69">
                  <c:v>225</c:v>
                </c:pt>
                <c:pt idx="70">
                  <c:v>225</c:v>
                </c:pt>
                <c:pt idx="71">
                  <c:v>225</c:v>
                </c:pt>
                <c:pt idx="72">
                  <c:v>225</c:v>
                </c:pt>
                <c:pt idx="73">
                  <c:v>225</c:v>
                </c:pt>
                <c:pt idx="74">
                  <c:v>225</c:v>
                </c:pt>
                <c:pt idx="75">
                  <c:v>225</c:v>
                </c:pt>
                <c:pt idx="76">
                  <c:v>225</c:v>
                </c:pt>
                <c:pt idx="77">
                  <c:v>225</c:v>
                </c:pt>
                <c:pt idx="78">
                  <c:v>225</c:v>
                </c:pt>
                <c:pt idx="79">
                  <c:v>225</c:v>
                </c:pt>
                <c:pt idx="80">
                  <c:v>225</c:v>
                </c:pt>
                <c:pt idx="81">
                  <c:v>225</c:v>
                </c:pt>
                <c:pt idx="82">
                  <c:v>225</c:v>
                </c:pt>
                <c:pt idx="83">
                  <c:v>225</c:v>
                </c:pt>
                <c:pt idx="84">
                  <c:v>225</c:v>
                </c:pt>
                <c:pt idx="85">
                  <c:v>225</c:v>
                </c:pt>
                <c:pt idx="86">
                  <c:v>225</c:v>
                </c:pt>
                <c:pt idx="87">
                  <c:v>225</c:v>
                </c:pt>
                <c:pt idx="88">
                  <c:v>225</c:v>
                </c:pt>
                <c:pt idx="89">
                  <c:v>225</c:v>
                </c:pt>
                <c:pt idx="90">
                  <c:v>225</c:v>
                </c:pt>
                <c:pt idx="91">
                  <c:v>225</c:v>
                </c:pt>
                <c:pt idx="92">
                  <c:v>225</c:v>
                </c:pt>
                <c:pt idx="93">
                  <c:v>225</c:v>
                </c:pt>
                <c:pt idx="94">
                  <c:v>225</c:v>
                </c:pt>
                <c:pt idx="95">
                  <c:v>225</c:v>
                </c:pt>
                <c:pt idx="96">
                  <c:v>225</c:v>
                </c:pt>
                <c:pt idx="97">
                  <c:v>225</c:v>
                </c:pt>
                <c:pt idx="98">
                  <c:v>225</c:v>
                </c:pt>
                <c:pt idx="99">
                  <c:v>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9A-AB49-ADA9-FF6146F78EFF}"/>
            </c:ext>
          </c:extLst>
        </c:ser>
        <c:ser>
          <c:idx val="2"/>
          <c:order val="2"/>
          <c:tx>
            <c:strRef>
              <c:f>seria_13_06!$CZ$3</c:f>
              <c:strCache>
                <c:ptCount val="1"/>
                <c:pt idx="0">
                  <c:v>R1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seria_13_06!$CZ$4:$CZ$103</c:f>
              <c:numCache>
                <c:formatCode>General</c:formatCode>
                <c:ptCount val="100"/>
                <c:pt idx="0">
                  <c:v>289</c:v>
                </c:pt>
                <c:pt idx="1">
                  <c:v>293</c:v>
                </c:pt>
                <c:pt idx="2">
                  <c:v>299</c:v>
                </c:pt>
                <c:pt idx="3">
                  <c:v>293</c:v>
                </c:pt>
                <c:pt idx="4">
                  <c:v>291</c:v>
                </c:pt>
                <c:pt idx="5">
                  <c:v>291</c:v>
                </c:pt>
                <c:pt idx="6">
                  <c:v>291</c:v>
                </c:pt>
                <c:pt idx="7">
                  <c:v>284</c:v>
                </c:pt>
                <c:pt idx="8">
                  <c:v>284</c:v>
                </c:pt>
                <c:pt idx="9">
                  <c:v>283</c:v>
                </c:pt>
                <c:pt idx="10">
                  <c:v>283</c:v>
                </c:pt>
                <c:pt idx="11">
                  <c:v>105</c:v>
                </c:pt>
                <c:pt idx="12">
                  <c:v>105</c:v>
                </c:pt>
                <c:pt idx="13">
                  <c:v>284</c:v>
                </c:pt>
                <c:pt idx="14">
                  <c:v>300</c:v>
                </c:pt>
                <c:pt idx="15">
                  <c:v>286</c:v>
                </c:pt>
                <c:pt idx="16">
                  <c:v>290</c:v>
                </c:pt>
                <c:pt idx="17">
                  <c:v>290</c:v>
                </c:pt>
                <c:pt idx="18">
                  <c:v>295</c:v>
                </c:pt>
                <c:pt idx="19">
                  <c:v>299</c:v>
                </c:pt>
                <c:pt idx="20">
                  <c:v>299</c:v>
                </c:pt>
                <c:pt idx="21">
                  <c:v>297</c:v>
                </c:pt>
                <c:pt idx="22">
                  <c:v>293</c:v>
                </c:pt>
                <c:pt idx="23">
                  <c:v>285</c:v>
                </c:pt>
                <c:pt idx="24">
                  <c:v>285</c:v>
                </c:pt>
                <c:pt idx="25">
                  <c:v>288</c:v>
                </c:pt>
                <c:pt idx="26">
                  <c:v>288</c:v>
                </c:pt>
                <c:pt idx="27">
                  <c:v>288</c:v>
                </c:pt>
                <c:pt idx="28">
                  <c:v>290</c:v>
                </c:pt>
                <c:pt idx="29">
                  <c:v>290</c:v>
                </c:pt>
                <c:pt idx="30">
                  <c:v>296</c:v>
                </c:pt>
                <c:pt idx="31">
                  <c:v>308</c:v>
                </c:pt>
                <c:pt idx="32">
                  <c:v>308</c:v>
                </c:pt>
                <c:pt idx="33">
                  <c:v>298</c:v>
                </c:pt>
                <c:pt idx="34">
                  <c:v>293</c:v>
                </c:pt>
                <c:pt idx="35">
                  <c:v>293</c:v>
                </c:pt>
                <c:pt idx="36">
                  <c:v>293</c:v>
                </c:pt>
                <c:pt idx="37">
                  <c:v>304</c:v>
                </c:pt>
                <c:pt idx="38">
                  <c:v>293</c:v>
                </c:pt>
                <c:pt idx="39">
                  <c:v>289</c:v>
                </c:pt>
                <c:pt idx="40">
                  <c:v>289</c:v>
                </c:pt>
                <c:pt idx="41">
                  <c:v>293</c:v>
                </c:pt>
                <c:pt idx="42">
                  <c:v>293</c:v>
                </c:pt>
                <c:pt idx="43">
                  <c:v>295</c:v>
                </c:pt>
                <c:pt idx="44">
                  <c:v>292</c:v>
                </c:pt>
                <c:pt idx="45">
                  <c:v>289</c:v>
                </c:pt>
                <c:pt idx="46">
                  <c:v>289</c:v>
                </c:pt>
                <c:pt idx="47">
                  <c:v>293</c:v>
                </c:pt>
                <c:pt idx="48">
                  <c:v>293</c:v>
                </c:pt>
                <c:pt idx="49">
                  <c:v>293</c:v>
                </c:pt>
                <c:pt idx="50">
                  <c:v>300</c:v>
                </c:pt>
                <c:pt idx="51">
                  <c:v>300</c:v>
                </c:pt>
                <c:pt idx="52">
                  <c:v>298</c:v>
                </c:pt>
                <c:pt idx="53">
                  <c:v>298</c:v>
                </c:pt>
                <c:pt idx="54">
                  <c:v>304</c:v>
                </c:pt>
                <c:pt idx="55">
                  <c:v>304</c:v>
                </c:pt>
                <c:pt idx="56">
                  <c:v>304</c:v>
                </c:pt>
                <c:pt idx="57">
                  <c:v>297</c:v>
                </c:pt>
                <c:pt idx="58">
                  <c:v>294</c:v>
                </c:pt>
                <c:pt idx="59">
                  <c:v>293</c:v>
                </c:pt>
                <c:pt idx="60">
                  <c:v>293</c:v>
                </c:pt>
                <c:pt idx="61">
                  <c:v>293</c:v>
                </c:pt>
                <c:pt idx="62">
                  <c:v>294</c:v>
                </c:pt>
                <c:pt idx="63">
                  <c:v>297</c:v>
                </c:pt>
                <c:pt idx="64">
                  <c:v>297</c:v>
                </c:pt>
                <c:pt idx="65">
                  <c:v>300</c:v>
                </c:pt>
                <c:pt idx="66">
                  <c:v>290</c:v>
                </c:pt>
                <c:pt idx="67">
                  <c:v>290</c:v>
                </c:pt>
                <c:pt idx="68">
                  <c:v>290</c:v>
                </c:pt>
                <c:pt idx="69">
                  <c:v>293</c:v>
                </c:pt>
                <c:pt idx="70">
                  <c:v>297</c:v>
                </c:pt>
                <c:pt idx="71">
                  <c:v>297</c:v>
                </c:pt>
                <c:pt idx="72">
                  <c:v>293</c:v>
                </c:pt>
                <c:pt idx="73">
                  <c:v>293</c:v>
                </c:pt>
                <c:pt idx="74">
                  <c:v>295</c:v>
                </c:pt>
                <c:pt idx="75">
                  <c:v>295</c:v>
                </c:pt>
                <c:pt idx="76">
                  <c:v>295</c:v>
                </c:pt>
                <c:pt idx="77">
                  <c:v>293</c:v>
                </c:pt>
                <c:pt idx="78">
                  <c:v>287</c:v>
                </c:pt>
                <c:pt idx="79">
                  <c:v>293</c:v>
                </c:pt>
                <c:pt idx="80">
                  <c:v>295</c:v>
                </c:pt>
                <c:pt idx="81">
                  <c:v>297</c:v>
                </c:pt>
                <c:pt idx="82">
                  <c:v>298</c:v>
                </c:pt>
                <c:pt idx="83">
                  <c:v>334</c:v>
                </c:pt>
                <c:pt idx="84">
                  <c:v>301</c:v>
                </c:pt>
                <c:pt idx="85">
                  <c:v>301</c:v>
                </c:pt>
                <c:pt idx="86">
                  <c:v>298</c:v>
                </c:pt>
                <c:pt idx="87">
                  <c:v>293</c:v>
                </c:pt>
                <c:pt idx="88">
                  <c:v>293</c:v>
                </c:pt>
                <c:pt idx="89">
                  <c:v>293</c:v>
                </c:pt>
                <c:pt idx="90">
                  <c:v>299</c:v>
                </c:pt>
                <c:pt idx="91">
                  <c:v>299</c:v>
                </c:pt>
                <c:pt idx="92">
                  <c:v>290</c:v>
                </c:pt>
                <c:pt idx="93">
                  <c:v>290</c:v>
                </c:pt>
                <c:pt idx="94">
                  <c:v>290</c:v>
                </c:pt>
                <c:pt idx="95">
                  <c:v>331</c:v>
                </c:pt>
                <c:pt idx="96">
                  <c:v>287</c:v>
                </c:pt>
                <c:pt idx="97">
                  <c:v>293</c:v>
                </c:pt>
                <c:pt idx="98">
                  <c:v>293</c:v>
                </c:pt>
                <c:pt idx="99">
                  <c:v>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9A-AB49-ADA9-FF6146F78EFF}"/>
            </c:ext>
          </c:extLst>
        </c:ser>
        <c:ser>
          <c:idx val="3"/>
          <c:order val="3"/>
          <c:tx>
            <c:strRef>
              <c:f>seria_13_06!$DA$3</c:f>
              <c:strCache>
                <c:ptCount val="1"/>
                <c:pt idx="0">
                  <c:v>R2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seria_13_06!$DA$4:$DA$103</c:f>
              <c:numCache>
                <c:formatCode>General</c:formatCode>
                <c:ptCount val="100"/>
                <c:pt idx="0">
                  <c:v>212</c:v>
                </c:pt>
                <c:pt idx="1">
                  <c:v>217</c:v>
                </c:pt>
                <c:pt idx="2">
                  <c:v>217</c:v>
                </c:pt>
                <c:pt idx="3">
                  <c:v>212</c:v>
                </c:pt>
                <c:pt idx="4">
                  <c:v>212</c:v>
                </c:pt>
                <c:pt idx="5">
                  <c:v>209</c:v>
                </c:pt>
                <c:pt idx="6">
                  <c:v>209</c:v>
                </c:pt>
                <c:pt idx="7">
                  <c:v>176</c:v>
                </c:pt>
                <c:pt idx="8">
                  <c:v>176</c:v>
                </c:pt>
                <c:pt idx="9">
                  <c:v>185</c:v>
                </c:pt>
                <c:pt idx="10">
                  <c:v>185</c:v>
                </c:pt>
                <c:pt idx="11">
                  <c:v>189</c:v>
                </c:pt>
                <c:pt idx="12">
                  <c:v>178</c:v>
                </c:pt>
                <c:pt idx="13">
                  <c:v>178</c:v>
                </c:pt>
                <c:pt idx="14">
                  <c:v>176</c:v>
                </c:pt>
                <c:pt idx="15">
                  <c:v>175</c:v>
                </c:pt>
                <c:pt idx="16">
                  <c:v>176</c:v>
                </c:pt>
                <c:pt idx="17">
                  <c:v>176</c:v>
                </c:pt>
                <c:pt idx="18">
                  <c:v>176</c:v>
                </c:pt>
                <c:pt idx="19">
                  <c:v>172</c:v>
                </c:pt>
                <c:pt idx="20">
                  <c:v>172</c:v>
                </c:pt>
                <c:pt idx="21">
                  <c:v>167</c:v>
                </c:pt>
                <c:pt idx="22">
                  <c:v>170</c:v>
                </c:pt>
                <c:pt idx="23">
                  <c:v>163</c:v>
                </c:pt>
                <c:pt idx="24">
                  <c:v>170</c:v>
                </c:pt>
                <c:pt idx="25">
                  <c:v>165</c:v>
                </c:pt>
                <c:pt idx="26">
                  <c:v>167</c:v>
                </c:pt>
                <c:pt idx="27">
                  <c:v>165</c:v>
                </c:pt>
                <c:pt idx="28">
                  <c:v>167</c:v>
                </c:pt>
                <c:pt idx="29">
                  <c:v>170</c:v>
                </c:pt>
                <c:pt idx="30">
                  <c:v>173</c:v>
                </c:pt>
                <c:pt idx="31">
                  <c:v>172</c:v>
                </c:pt>
                <c:pt idx="32">
                  <c:v>172</c:v>
                </c:pt>
                <c:pt idx="33">
                  <c:v>172</c:v>
                </c:pt>
                <c:pt idx="34">
                  <c:v>170</c:v>
                </c:pt>
                <c:pt idx="35">
                  <c:v>170</c:v>
                </c:pt>
                <c:pt idx="36">
                  <c:v>170</c:v>
                </c:pt>
                <c:pt idx="37">
                  <c:v>168</c:v>
                </c:pt>
                <c:pt idx="38">
                  <c:v>168</c:v>
                </c:pt>
                <c:pt idx="39">
                  <c:v>168</c:v>
                </c:pt>
                <c:pt idx="40">
                  <c:v>196</c:v>
                </c:pt>
                <c:pt idx="41">
                  <c:v>196</c:v>
                </c:pt>
                <c:pt idx="42">
                  <c:v>196</c:v>
                </c:pt>
                <c:pt idx="43">
                  <c:v>183</c:v>
                </c:pt>
                <c:pt idx="44">
                  <c:v>167</c:v>
                </c:pt>
                <c:pt idx="45">
                  <c:v>158</c:v>
                </c:pt>
                <c:pt idx="46">
                  <c:v>158</c:v>
                </c:pt>
                <c:pt idx="47">
                  <c:v>158</c:v>
                </c:pt>
                <c:pt idx="48">
                  <c:v>158</c:v>
                </c:pt>
                <c:pt idx="49">
                  <c:v>158</c:v>
                </c:pt>
                <c:pt idx="50">
                  <c:v>158</c:v>
                </c:pt>
                <c:pt idx="51">
                  <c:v>159</c:v>
                </c:pt>
                <c:pt idx="52">
                  <c:v>165</c:v>
                </c:pt>
                <c:pt idx="53">
                  <c:v>166</c:v>
                </c:pt>
                <c:pt idx="54">
                  <c:v>166</c:v>
                </c:pt>
                <c:pt idx="55">
                  <c:v>166</c:v>
                </c:pt>
                <c:pt idx="56">
                  <c:v>166</c:v>
                </c:pt>
                <c:pt idx="57">
                  <c:v>167</c:v>
                </c:pt>
                <c:pt idx="58">
                  <c:v>167</c:v>
                </c:pt>
                <c:pt idx="59">
                  <c:v>173</c:v>
                </c:pt>
                <c:pt idx="60">
                  <c:v>158</c:v>
                </c:pt>
                <c:pt idx="61">
                  <c:v>158</c:v>
                </c:pt>
                <c:pt idx="62">
                  <c:v>158</c:v>
                </c:pt>
                <c:pt idx="63">
                  <c:v>163</c:v>
                </c:pt>
                <c:pt idx="64">
                  <c:v>164</c:v>
                </c:pt>
                <c:pt idx="65">
                  <c:v>164</c:v>
                </c:pt>
                <c:pt idx="66">
                  <c:v>166</c:v>
                </c:pt>
                <c:pt idx="67">
                  <c:v>166</c:v>
                </c:pt>
                <c:pt idx="68">
                  <c:v>166</c:v>
                </c:pt>
                <c:pt idx="69">
                  <c:v>161</c:v>
                </c:pt>
                <c:pt idx="70">
                  <c:v>160</c:v>
                </c:pt>
                <c:pt idx="71">
                  <c:v>160</c:v>
                </c:pt>
                <c:pt idx="72">
                  <c:v>160</c:v>
                </c:pt>
                <c:pt idx="73">
                  <c:v>160</c:v>
                </c:pt>
                <c:pt idx="74">
                  <c:v>157</c:v>
                </c:pt>
                <c:pt idx="75">
                  <c:v>157</c:v>
                </c:pt>
                <c:pt idx="76">
                  <c:v>157</c:v>
                </c:pt>
                <c:pt idx="77">
                  <c:v>159</c:v>
                </c:pt>
                <c:pt idx="78">
                  <c:v>159</c:v>
                </c:pt>
                <c:pt idx="79">
                  <c:v>162</c:v>
                </c:pt>
                <c:pt idx="80">
                  <c:v>168</c:v>
                </c:pt>
                <c:pt idx="81">
                  <c:v>162</c:v>
                </c:pt>
                <c:pt idx="82">
                  <c:v>161</c:v>
                </c:pt>
                <c:pt idx="83">
                  <c:v>161</c:v>
                </c:pt>
                <c:pt idx="84">
                  <c:v>162</c:v>
                </c:pt>
                <c:pt idx="85">
                  <c:v>175</c:v>
                </c:pt>
                <c:pt idx="86">
                  <c:v>175</c:v>
                </c:pt>
                <c:pt idx="87">
                  <c:v>175</c:v>
                </c:pt>
                <c:pt idx="88">
                  <c:v>173</c:v>
                </c:pt>
                <c:pt idx="89">
                  <c:v>175</c:v>
                </c:pt>
                <c:pt idx="90">
                  <c:v>193</c:v>
                </c:pt>
                <c:pt idx="91">
                  <c:v>193</c:v>
                </c:pt>
                <c:pt idx="92">
                  <c:v>182</c:v>
                </c:pt>
                <c:pt idx="93">
                  <c:v>164</c:v>
                </c:pt>
                <c:pt idx="94">
                  <c:v>164</c:v>
                </c:pt>
                <c:pt idx="95">
                  <c:v>164</c:v>
                </c:pt>
                <c:pt idx="96">
                  <c:v>164</c:v>
                </c:pt>
                <c:pt idx="97">
                  <c:v>168</c:v>
                </c:pt>
                <c:pt idx="98">
                  <c:v>175</c:v>
                </c:pt>
                <c:pt idx="99">
                  <c:v>176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A9A-AB49-ADA9-FF6146F78E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8871183"/>
        <c:axId val="508872895"/>
      </c:lineChart>
      <c:catAx>
        <c:axId val="5088711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08872895"/>
        <c:crosses val="autoZero"/>
        <c:auto val="1"/>
        <c:lblAlgn val="ctr"/>
        <c:lblOffset val="100"/>
        <c:noMultiLvlLbl val="0"/>
      </c:catAx>
      <c:valAx>
        <c:axId val="508872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08871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Pomiar 9- filtrowane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seria_13_06!$DM$3</c:f>
              <c:strCache>
                <c:ptCount val="1"/>
                <c:pt idx="0">
                  <c:v>Oczekiwany R1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seria_13_06!$DM$4:$DM$103</c:f>
              <c:numCache>
                <c:formatCode>General</c:formatCode>
                <c:ptCount val="100"/>
                <c:pt idx="0">
                  <c:v>330</c:v>
                </c:pt>
                <c:pt idx="1">
                  <c:v>330</c:v>
                </c:pt>
                <c:pt idx="2">
                  <c:v>330</c:v>
                </c:pt>
                <c:pt idx="3">
                  <c:v>330</c:v>
                </c:pt>
                <c:pt idx="4">
                  <c:v>330</c:v>
                </c:pt>
                <c:pt idx="5">
                  <c:v>330</c:v>
                </c:pt>
                <c:pt idx="6">
                  <c:v>330</c:v>
                </c:pt>
                <c:pt idx="7">
                  <c:v>330</c:v>
                </c:pt>
                <c:pt idx="8">
                  <c:v>330</c:v>
                </c:pt>
                <c:pt idx="9">
                  <c:v>330</c:v>
                </c:pt>
                <c:pt idx="10">
                  <c:v>330</c:v>
                </c:pt>
                <c:pt idx="11">
                  <c:v>330</c:v>
                </c:pt>
                <c:pt idx="12">
                  <c:v>330</c:v>
                </c:pt>
                <c:pt idx="13">
                  <c:v>330</c:v>
                </c:pt>
                <c:pt idx="14">
                  <c:v>330</c:v>
                </c:pt>
                <c:pt idx="15">
                  <c:v>330</c:v>
                </c:pt>
                <c:pt idx="16">
                  <c:v>330</c:v>
                </c:pt>
                <c:pt idx="17">
                  <c:v>330</c:v>
                </c:pt>
                <c:pt idx="18">
                  <c:v>330</c:v>
                </c:pt>
                <c:pt idx="19">
                  <c:v>330</c:v>
                </c:pt>
                <c:pt idx="20">
                  <c:v>330</c:v>
                </c:pt>
                <c:pt idx="21">
                  <c:v>330</c:v>
                </c:pt>
                <c:pt idx="22">
                  <c:v>330</c:v>
                </c:pt>
                <c:pt idx="23">
                  <c:v>330</c:v>
                </c:pt>
                <c:pt idx="24">
                  <c:v>330</c:v>
                </c:pt>
                <c:pt idx="25">
                  <c:v>330</c:v>
                </c:pt>
                <c:pt idx="26">
                  <c:v>330</c:v>
                </c:pt>
                <c:pt idx="27">
                  <c:v>330</c:v>
                </c:pt>
                <c:pt idx="28">
                  <c:v>330</c:v>
                </c:pt>
                <c:pt idx="29">
                  <c:v>330</c:v>
                </c:pt>
                <c:pt idx="30">
                  <c:v>330</c:v>
                </c:pt>
                <c:pt idx="31">
                  <c:v>330</c:v>
                </c:pt>
                <c:pt idx="32">
                  <c:v>330</c:v>
                </c:pt>
                <c:pt idx="33">
                  <c:v>330</c:v>
                </c:pt>
                <c:pt idx="34">
                  <c:v>330</c:v>
                </c:pt>
                <c:pt idx="35">
                  <c:v>330</c:v>
                </c:pt>
                <c:pt idx="36">
                  <c:v>330</c:v>
                </c:pt>
                <c:pt idx="37">
                  <c:v>330</c:v>
                </c:pt>
                <c:pt idx="38">
                  <c:v>330</c:v>
                </c:pt>
                <c:pt idx="39">
                  <c:v>330</c:v>
                </c:pt>
                <c:pt idx="40">
                  <c:v>330</c:v>
                </c:pt>
                <c:pt idx="41">
                  <c:v>330</c:v>
                </c:pt>
                <c:pt idx="42">
                  <c:v>330</c:v>
                </c:pt>
                <c:pt idx="43">
                  <c:v>330</c:v>
                </c:pt>
                <c:pt idx="44">
                  <c:v>330</c:v>
                </c:pt>
                <c:pt idx="45">
                  <c:v>330</c:v>
                </c:pt>
                <c:pt idx="46">
                  <c:v>330</c:v>
                </c:pt>
                <c:pt idx="47">
                  <c:v>330</c:v>
                </c:pt>
                <c:pt idx="48">
                  <c:v>330</c:v>
                </c:pt>
                <c:pt idx="49">
                  <c:v>330</c:v>
                </c:pt>
                <c:pt idx="50">
                  <c:v>330</c:v>
                </c:pt>
                <c:pt idx="51">
                  <c:v>330</c:v>
                </c:pt>
                <c:pt idx="52">
                  <c:v>330</c:v>
                </c:pt>
                <c:pt idx="53">
                  <c:v>330</c:v>
                </c:pt>
                <c:pt idx="54">
                  <c:v>330</c:v>
                </c:pt>
                <c:pt idx="55">
                  <c:v>330</c:v>
                </c:pt>
                <c:pt idx="56">
                  <c:v>330</c:v>
                </c:pt>
                <c:pt idx="57">
                  <c:v>330</c:v>
                </c:pt>
                <c:pt idx="58">
                  <c:v>330</c:v>
                </c:pt>
                <c:pt idx="59">
                  <c:v>330</c:v>
                </c:pt>
                <c:pt idx="60">
                  <c:v>330</c:v>
                </c:pt>
                <c:pt idx="61">
                  <c:v>330</c:v>
                </c:pt>
                <c:pt idx="62">
                  <c:v>330</c:v>
                </c:pt>
                <c:pt idx="63">
                  <c:v>330</c:v>
                </c:pt>
                <c:pt idx="64">
                  <c:v>330</c:v>
                </c:pt>
                <c:pt idx="65">
                  <c:v>330</c:v>
                </c:pt>
                <c:pt idx="66">
                  <c:v>330</c:v>
                </c:pt>
                <c:pt idx="67">
                  <c:v>330</c:v>
                </c:pt>
                <c:pt idx="68">
                  <c:v>330</c:v>
                </c:pt>
                <c:pt idx="69">
                  <c:v>330</c:v>
                </c:pt>
                <c:pt idx="70">
                  <c:v>330</c:v>
                </c:pt>
                <c:pt idx="71">
                  <c:v>330</c:v>
                </c:pt>
                <c:pt idx="72">
                  <c:v>330</c:v>
                </c:pt>
                <c:pt idx="73">
                  <c:v>330</c:v>
                </c:pt>
                <c:pt idx="74">
                  <c:v>330</c:v>
                </c:pt>
                <c:pt idx="75">
                  <c:v>330</c:v>
                </c:pt>
                <c:pt idx="76">
                  <c:v>330</c:v>
                </c:pt>
                <c:pt idx="77">
                  <c:v>330</c:v>
                </c:pt>
                <c:pt idx="78">
                  <c:v>330</c:v>
                </c:pt>
                <c:pt idx="79">
                  <c:v>330</c:v>
                </c:pt>
                <c:pt idx="80">
                  <c:v>330</c:v>
                </c:pt>
                <c:pt idx="81">
                  <c:v>330</c:v>
                </c:pt>
                <c:pt idx="82">
                  <c:v>330</c:v>
                </c:pt>
                <c:pt idx="83">
                  <c:v>330</c:v>
                </c:pt>
                <c:pt idx="84">
                  <c:v>330</c:v>
                </c:pt>
                <c:pt idx="85">
                  <c:v>330</c:v>
                </c:pt>
                <c:pt idx="86">
                  <c:v>330</c:v>
                </c:pt>
                <c:pt idx="87">
                  <c:v>330</c:v>
                </c:pt>
                <c:pt idx="88">
                  <c:v>330</c:v>
                </c:pt>
                <c:pt idx="89">
                  <c:v>330</c:v>
                </c:pt>
                <c:pt idx="90">
                  <c:v>330</c:v>
                </c:pt>
                <c:pt idx="91">
                  <c:v>330</c:v>
                </c:pt>
                <c:pt idx="92">
                  <c:v>330</c:v>
                </c:pt>
                <c:pt idx="93">
                  <c:v>330</c:v>
                </c:pt>
                <c:pt idx="94">
                  <c:v>330</c:v>
                </c:pt>
                <c:pt idx="95">
                  <c:v>330</c:v>
                </c:pt>
                <c:pt idx="96">
                  <c:v>330</c:v>
                </c:pt>
                <c:pt idx="97">
                  <c:v>330</c:v>
                </c:pt>
                <c:pt idx="98">
                  <c:v>330</c:v>
                </c:pt>
                <c:pt idx="99">
                  <c:v>330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85-714F-A29B-89D723C04352}"/>
            </c:ext>
          </c:extLst>
        </c:ser>
        <c:ser>
          <c:idx val="1"/>
          <c:order val="1"/>
          <c:tx>
            <c:strRef>
              <c:f>seria_13_06!$DN$3</c:f>
              <c:strCache>
                <c:ptCount val="1"/>
                <c:pt idx="0">
                  <c:v>Oczekiwany R2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seria_13_06!$DN$4:$DN$103</c:f>
              <c:numCache>
                <c:formatCode>General</c:formatCode>
                <c:ptCount val="100"/>
                <c:pt idx="0">
                  <c:v>210</c:v>
                </c:pt>
                <c:pt idx="1">
                  <c:v>210</c:v>
                </c:pt>
                <c:pt idx="2">
                  <c:v>210</c:v>
                </c:pt>
                <c:pt idx="3">
                  <c:v>210</c:v>
                </c:pt>
                <c:pt idx="4">
                  <c:v>210</c:v>
                </c:pt>
                <c:pt idx="5">
                  <c:v>210</c:v>
                </c:pt>
                <c:pt idx="6">
                  <c:v>210</c:v>
                </c:pt>
                <c:pt idx="7">
                  <c:v>210</c:v>
                </c:pt>
                <c:pt idx="8">
                  <c:v>210</c:v>
                </c:pt>
                <c:pt idx="9">
                  <c:v>210</c:v>
                </c:pt>
                <c:pt idx="10">
                  <c:v>210</c:v>
                </c:pt>
                <c:pt idx="11">
                  <c:v>210</c:v>
                </c:pt>
                <c:pt idx="12">
                  <c:v>210</c:v>
                </c:pt>
                <c:pt idx="13">
                  <c:v>210</c:v>
                </c:pt>
                <c:pt idx="14">
                  <c:v>210</c:v>
                </c:pt>
                <c:pt idx="15">
                  <c:v>210</c:v>
                </c:pt>
                <c:pt idx="16">
                  <c:v>210</c:v>
                </c:pt>
                <c:pt idx="17">
                  <c:v>210</c:v>
                </c:pt>
                <c:pt idx="18">
                  <c:v>210</c:v>
                </c:pt>
                <c:pt idx="19">
                  <c:v>210</c:v>
                </c:pt>
                <c:pt idx="20">
                  <c:v>210</c:v>
                </c:pt>
                <c:pt idx="21">
                  <c:v>210</c:v>
                </c:pt>
                <c:pt idx="22">
                  <c:v>210</c:v>
                </c:pt>
                <c:pt idx="23">
                  <c:v>210</c:v>
                </c:pt>
                <c:pt idx="24">
                  <c:v>210</c:v>
                </c:pt>
                <c:pt idx="25">
                  <c:v>210</c:v>
                </c:pt>
                <c:pt idx="26">
                  <c:v>210</c:v>
                </c:pt>
                <c:pt idx="27">
                  <c:v>210</c:v>
                </c:pt>
                <c:pt idx="28">
                  <c:v>210</c:v>
                </c:pt>
                <c:pt idx="29">
                  <c:v>210</c:v>
                </c:pt>
                <c:pt idx="30">
                  <c:v>210</c:v>
                </c:pt>
                <c:pt idx="31">
                  <c:v>210</c:v>
                </c:pt>
                <c:pt idx="32">
                  <c:v>210</c:v>
                </c:pt>
                <c:pt idx="33">
                  <c:v>210</c:v>
                </c:pt>
                <c:pt idx="34">
                  <c:v>210</c:v>
                </c:pt>
                <c:pt idx="35">
                  <c:v>210</c:v>
                </c:pt>
                <c:pt idx="36">
                  <c:v>210</c:v>
                </c:pt>
                <c:pt idx="37">
                  <c:v>210</c:v>
                </c:pt>
                <c:pt idx="38">
                  <c:v>210</c:v>
                </c:pt>
                <c:pt idx="39">
                  <c:v>210</c:v>
                </c:pt>
                <c:pt idx="40">
                  <c:v>210</c:v>
                </c:pt>
                <c:pt idx="41">
                  <c:v>210</c:v>
                </c:pt>
                <c:pt idx="42">
                  <c:v>210</c:v>
                </c:pt>
                <c:pt idx="43">
                  <c:v>210</c:v>
                </c:pt>
                <c:pt idx="44">
                  <c:v>210</c:v>
                </c:pt>
                <c:pt idx="45">
                  <c:v>210</c:v>
                </c:pt>
                <c:pt idx="46">
                  <c:v>210</c:v>
                </c:pt>
                <c:pt idx="47">
                  <c:v>210</c:v>
                </c:pt>
                <c:pt idx="48">
                  <c:v>210</c:v>
                </c:pt>
                <c:pt idx="49">
                  <c:v>210</c:v>
                </c:pt>
                <c:pt idx="50">
                  <c:v>210</c:v>
                </c:pt>
                <c:pt idx="51">
                  <c:v>210</c:v>
                </c:pt>
                <c:pt idx="52">
                  <c:v>210</c:v>
                </c:pt>
                <c:pt idx="53">
                  <c:v>210</c:v>
                </c:pt>
                <c:pt idx="54">
                  <c:v>210</c:v>
                </c:pt>
                <c:pt idx="55">
                  <c:v>210</c:v>
                </c:pt>
                <c:pt idx="56">
                  <c:v>210</c:v>
                </c:pt>
                <c:pt idx="57">
                  <c:v>210</c:v>
                </c:pt>
                <c:pt idx="58">
                  <c:v>210</c:v>
                </c:pt>
                <c:pt idx="59">
                  <c:v>210</c:v>
                </c:pt>
                <c:pt idx="60">
                  <c:v>210</c:v>
                </c:pt>
                <c:pt idx="61">
                  <c:v>210</c:v>
                </c:pt>
                <c:pt idx="62">
                  <c:v>210</c:v>
                </c:pt>
                <c:pt idx="63">
                  <c:v>210</c:v>
                </c:pt>
                <c:pt idx="64">
                  <c:v>210</c:v>
                </c:pt>
                <c:pt idx="65">
                  <c:v>210</c:v>
                </c:pt>
                <c:pt idx="66">
                  <c:v>210</c:v>
                </c:pt>
                <c:pt idx="67">
                  <c:v>210</c:v>
                </c:pt>
                <c:pt idx="68">
                  <c:v>210</c:v>
                </c:pt>
                <c:pt idx="69">
                  <c:v>210</c:v>
                </c:pt>
                <c:pt idx="70">
                  <c:v>210</c:v>
                </c:pt>
                <c:pt idx="71">
                  <c:v>210</c:v>
                </c:pt>
                <c:pt idx="72">
                  <c:v>210</c:v>
                </c:pt>
                <c:pt idx="73">
                  <c:v>210</c:v>
                </c:pt>
                <c:pt idx="74">
                  <c:v>210</c:v>
                </c:pt>
                <c:pt idx="75">
                  <c:v>210</c:v>
                </c:pt>
                <c:pt idx="76">
                  <c:v>210</c:v>
                </c:pt>
                <c:pt idx="77">
                  <c:v>210</c:v>
                </c:pt>
                <c:pt idx="78">
                  <c:v>210</c:v>
                </c:pt>
                <c:pt idx="79">
                  <c:v>210</c:v>
                </c:pt>
                <c:pt idx="80">
                  <c:v>210</c:v>
                </c:pt>
                <c:pt idx="81">
                  <c:v>210</c:v>
                </c:pt>
                <c:pt idx="82">
                  <c:v>210</c:v>
                </c:pt>
                <c:pt idx="83">
                  <c:v>210</c:v>
                </c:pt>
                <c:pt idx="84">
                  <c:v>210</c:v>
                </c:pt>
                <c:pt idx="85">
                  <c:v>210</c:v>
                </c:pt>
                <c:pt idx="86">
                  <c:v>210</c:v>
                </c:pt>
                <c:pt idx="87">
                  <c:v>210</c:v>
                </c:pt>
                <c:pt idx="88">
                  <c:v>210</c:v>
                </c:pt>
                <c:pt idx="89">
                  <c:v>210</c:v>
                </c:pt>
                <c:pt idx="90">
                  <c:v>210</c:v>
                </c:pt>
                <c:pt idx="91">
                  <c:v>210</c:v>
                </c:pt>
                <c:pt idx="92">
                  <c:v>210</c:v>
                </c:pt>
                <c:pt idx="93">
                  <c:v>210</c:v>
                </c:pt>
                <c:pt idx="94">
                  <c:v>210</c:v>
                </c:pt>
                <c:pt idx="95">
                  <c:v>210</c:v>
                </c:pt>
                <c:pt idx="96">
                  <c:v>210</c:v>
                </c:pt>
                <c:pt idx="97">
                  <c:v>210</c:v>
                </c:pt>
                <c:pt idx="98">
                  <c:v>210</c:v>
                </c:pt>
                <c:pt idx="99">
                  <c:v>210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85-714F-A29B-89D723C04352}"/>
            </c:ext>
          </c:extLst>
        </c:ser>
        <c:ser>
          <c:idx val="2"/>
          <c:order val="2"/>
          <c:tx>
            <c:strRef>
              <c:f>seria_13_06!$DO$3</c:f>
              <c:strCache>
                <c:ptCount val="1"/>
                <c:pt idx="0">
                  <c:v>R1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seria_13_06!$DO$4:$DO$103</c:f>
              <c:numCache>
                <c:formatCode>General</c:formatCode>
                <c:ptCount val="100"/>
                <c:pt idx="0">
                  <c:v>234</c:v>
                </c:pt>
                <c:pt idx="1">
                  <c:v>234</c:v>
                </c:pt>
                <c:pt idx="2">
                  <c:v>237</c:v>
                </c:pt>
                <c:pt idx="3">
                  <c:v>237</c:v>
                </c:pt>
                <c:pt idx="4">
                  <c:v>237</c:v>
                </c:pt>
                <c:pt idx="5">
                  <c:v>234</c:v>
                </c:pt>
                <c:pt idx="6">
                  <c:v>227</c:v>
                </c:pt>
                <c:pt idx="7">
                  <c:v>234</c:v>
                </c:pt>
                <c:pt idx="8">
                  <c:v>284</c:v>
                </c:pt>
                <c:pt idx="9">
                  <c:v>284</c:v>
                </c:pt>
                <c:pt idx="10">
                  <c:v>284</c:v>
                </c:pt>
                <c:pt idx="11">
                  <c:v>285</c:v>
                </c:pt>
                <c:pt idx="12">
                  <c:v>292</c:v>
                </c:pt>
                <c:pt idx="13">
                  <c:v>295</c:v>
                </c:pt>
                <c:pt idx="14">
                  <c:v>295</c:v>
                </c:pt>
                <c:pt idx="15">
                  <c:v>295</c:v>
                </c:pt>
                <c:pt idx="16">
                  <c:v>292</c:v>
                </c:pt>
                <c:pt idx="17">
                  <c:v>293</c:v>
                </c:pt>
                <c:pt idx="18">
                  <c:v>293</c:v>
                </c:pt>
                <c:pt idx="19">
                  <c:v>293</c:v>
                </c:pt>
                <c:pt idx="20">
                  <c:v>292</c:v>
                </c:pt>
                <c:pt idx="21">
                  <c:v>292</c:v>
                </c:pt>
                <c:pt idx="22">
                  <c:v>282</c:v>
                </c:pt>
                <c:pt idx="23">
                  <c:v>288</c:v>
                </c:pt>
                <c:pt idx="24">
                  <c:v>282</c:v>
                </c:pt>
                <c:pt idx="25">
                  <c:v>288</c:v>
                </c:pt>
                <c:pt idx="26">
                  <c:v>295</c:v>
                </c:pt>
                <c:pt idx="27">
                  <c:v>295</c:v>
                </c:pt>
                <c:pt idx="28">
                  <c:v>295</c:v>
                </c:pt>
                <c:pt idx="29">
                  <c:v>292</c:v>
                </c:pt>
                <c:pt idx="30">
                  <c:v>288</c:v>
                </c:pt>
                <c:pt idx="31">
                  <c:v>285</c:v>
                </c:pt>
                <c:pt idx="32">
                  <c:v>288</c:v>
                </c:pt>
                <c:pt idx="33">
                  <c:v>289</c:v>
                </c:pt>
                <c:pt idx="34">
                  <c:v>289</c:v>
                </c:pt>
                <c:pt idx="35">
                  <c:v>284</c:v>
                </c:pt>
                <c:pt idx="36">
                  <c:v>284</c:v>
                </c:pt>
                <c:pt idx="37">
                  <c:v>279</c:v>
                </c:pt>
                <c:pt idx="38">
                  <c:v>284</c:v>
                </c:pt>
                <c:pt idx="39">
                  <c:v>284</c:v>
                </c:pt>
                <c:pt idx="40">
                  <c:v>288</c:v>
                </c:pt>
                <c:pt idx="41">
                  <c:v>288</c:v>
                </c:pt>
                <c:pt idx="42">
                  <c:v>288</c:v>
                </c:pt>
                <c:pt idx="43">
                  <c:v>288</c:v>
                </c:pt>
                <c:pt idx="44">
                  <c:v>288</c:v>
                </c:pt>
                <c:pt idx="45">
                  <c:v>298</c:v>
                </c:pt>
                <c:pt idx="46">
                  <c:v>288</c:v>
                </c:pt>
                <c:pt idx="47">
                  <c:v>86</c:v>
                </c:pt>
                <c:pt idx="48">
                  <c:v>86</c:v>
                </c:pt>
                <c:pt idx="49">
                  <c:v>86</c:v>
                </c:pt>
                <c:pt idx="50">
                  <c:v>284</c:v>
                </c:pt>
                <c:pt idx="51">
                  <c:v>282</c:v>
                </c:pt>
                <c:pt idx="52">
                  <c:v>284</c:v>
                </c:pt>
                <c:pt idx="53">
                  <c:v>292</c:v>
                </c:pt>
                <c:pt idx="54">
                  <c:v>300</c:v>
                </c:pt>
                <c:pt idx="55">
                  <c:v>300</c:v>
                </c:pt>
                <c:pt idx="56">
                  <c:v>282</c:v>
                </c:pt>
                <c:pt idx="57">
                  <c:v>282</c:v>
                </c:pt>
                <c:pt idx="58">
                  <c:v>282</c:v>
                </c:pt>
                <c:pt idx="59">
                  <c:v>282</c:v>
                </c:pt>
                <c:pt idx="60">
                  <c:v>282</c:v>
                </c:pt>
                <c:pt idx="61">
                  <c:v>284</c:v>
                </c:pt>
                <c:pt idx="62">
                  <c:v>284</c:v>
                </c:pt>
                <c:pt idx="63">
                  <c:v>284</c:v>
                </c:pt>
                <c:pt idx="64">
                  <c:v>282</c:v>
                </c:pt>
                <c:pt idx="65">
                  <c:v>282</c:v>
                </c:pt>
                <c:pt idx="66">
                  <c:v>287</c:v>
                </c:pt>
                <c:pt idx="67">
                  <c:v>287</c:v>
                </c:pt>
                <c:pt idx="68">
                  <c:v>284</c:v>
                </c:pt>
                <c:pt idx="69">
                  <c:v>282</c:v>
                </c:pt>
                <c:pt idx="70">
                  <c:v>282</c:v>
                </c:pt>
                <c:pt idx="71">
                  <c:v>86</c:v>
                </c:pt>
                <c:pt idx="72">
                  <c:v>86</c:v>
                </c:pt>
                <c:pt idx="73">
                  <c:v>288</c:v>
                </c:pt>
                <c:pt idx="74">
                  <c:v>288</c:v>
                </c:pt>
                <c:pt idx="75">
                  <c:v>86</c:v>
                </c:pt>
                <c:pt idx="76">
                  <c:v>86</c:v>
                </c:pt>
                <c:pt idx="77">
                  <c:v>104</c:v>
                </c:pt>
                <c:pt idx="78">
                  <c:v>284</c:v>
                </c:pt>
                <c:pt idx="79">
                  <c:v>285</c:v>
                </c:pt>
                <c:pt idx="80">
                  <c:v>285</c:v>
                </c:pt>
                <c:pt idx="81">
                  <c:v>287</c:v>
                </c:pt>
                <c:pt idx="82">
                  <c:v>287</c:v>
                </c:pt>
                <c:pt idx="83">
                  <c:v>289</c:v>
                </c:pt>
                <c:pt idx="84">
                  <c:v>295</c:v>
                </c:pt>
                <c:pt idx="85">
                  <c:v>295</c:v>
                </c:pt>
                <c:pt idx="86">
                  <c:v>292</c:v>
                </c:pt>
                <c:pt idx="87">
                  <c:v>292</c:v>
                </c:pt>
                <c:pt idx="88">
                  <c:v>292</c:v>
                </c:pt>
                <c:pt idx="89">
                  <c:v>288</c:v>
                </c:pt>
                <c:pt idx="90">
                  <c:v>285</c:v>
                </c:pt>
                <c:pt idx="91">
                  <c:v>285</c:v>
                </c:pt>
                <c:pt idx="92">
                  <c:v>284</c:v>
                </c:pt>
                <c:pt idx="93">
                  <c:v>284</c:v>
                </c:pt>
                <c:pt idx="94">
                  <c:v>284</c:v>
                </c:pt>
                <c:pt idx="95">
                  <c:v>300</c:v>
                </c:pt>
                <c:pt idx="96">
                  <c:v>300</c:v>
                </c:pt>
                <c:pt idx="97">
                  <c:v>288</c:v>
                </c:pt>
                <c:pt idx="98">
                  <c:v>288</c:v>
                </c:pt>
                <c:pt idx="99">
                  <c:v>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85-714F-A29B-89D723C04352}"/>
            </c:ext>
          </c:extLst>
        </c:ser>
        <c:ser>
          <c:idx val="3"/>
          <c:order val="3"/>
          <c:tx>
            <c:strRef>
              <c:f>seria_13_06!$DP$3</c:f>
              <c:strCache>
                <c:ptCount val="1"/>
                <c:pt idx="0">
                  <c:v>R2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seria_13_06!$DP$4:$DP$103</c:f>
              <c:numCache>
                <c:formatCode>General</c:formatCode>
                <c:ptCount val="100"/>
                <c:pt idx="0">
                  <c:v>271</c:v>
                </c:pt>
                <c:pt idx="1">
                  <c:v>274</c:v>
                </c:pt>
                <c:pt idx="2">
                  <c:v>281</c:v>
                </c:pt>
                <c:pt idx="3">
                  <c:v>278</c:v>
                </c:pt>
                <c:pt idx="4">
                  <c:v>281</c:v>
                </c:pt>
                <c:pt idx="5">
                  <c:v>289</c:v>
                </c:pt>
                <c:pt idx="6">
                  <c:v>289</c:v>
                </c:pt>
                <c:pt idx="7">
                  <c:v>204</c:v>
                </c:pt>
                <c:pt idx="8">
                  <c:v>204</c:v>
                </c:pt>
                <c:pt idx="9">
                  <c:v>204</c:v>
                </c:pt>
                <c:pt idx="10">
                  <c:v>204</c:v>
                </c:pt>
                <c:pt idx="11">
                  <c:v>199</c:v>
                </c:pt>
                <c:pt idx="12">
                  <c:v>201</c:v>
                </c:pt>
                <c:pt idx="13">
                  <c:v>199</c:v>
                </c:pt>
                <c:pt idx="14">
                  <c:v>188</c:v>
                </c:pt>
                <c:pt idx="15">
                  <c:v>184</c:v>
                </c:pt>
                <c:pt idx="16">
                  <c:v>184</c:v>
                </c:pt>
                <c:pt idx="17">
                  <c:v>184</c:v>
                </c:pt>
                <c:pt idx="18">
                  <c:v>181</c:v>
                </c:pt>
                <c:pt idx="19">
                  <c:v>181</c:v>
                </c:pt>
                <c:pt idx="20">
                  <c:v>181</c:v>
                </c:pt>
                <c:pt idx="21">
                  <c:v>181</c:v>
                </c:pt>
                <c:pt idx="22">
                  <c:v>184</c:v>
                </c:pt>
                <c:pt idx="23">
                  <c:v>196</c:v>
                </c:pt>
                <c:pt idx="24">
                  <c:v>199</c:v>
                </c:pt>
                <c:pt idx="25">
                  <c:v>199</c:v>
                </c:pt>
                <c:pt idx="26">
                  <c:v>184</c:v>
                </c:pt>
                <c:pt idx="27">
                  <c:v>181</c:v>
                </c:pt>
                <c:pt idx="28">
                  <c:v>184</c:v>
                </c:pt>
                <c:pt idx="29">
                  <c:v>181</c:v>
                </c:pt>
                <c:pt idx="30">
                  <c:v>184</c:v>
                </c:pt>
                <c:pt idx="31">
                  <c:v>181</c:v>
                </c:pt>
                <c:pt idx="32">
                  <c:v>184</c:v>
                </c:pt>
                <c:pt idx="33">
                  <c:v>184</c:v>
                </c:pt>
                <c:pt idx="34">
                  <c:v>188</c:v>
                </c:pt>
                <c:pt idx="35">
                  <c:v>196</c:v>
                </c:pt>
                <c:pt idx="36">
                  <c:v>196</c:v>
                </c:pt>
                <c:pt idx="37">
                  <c:v>196</c:v>
                </c:pt>
                <c:pt idx="38">
                  <c:v>196</c:v>
                </c:pt>
                <c:pt idx="39">
                  <c:v>196</c:v>
                </c:pt>
                <c:pt idx="40">
                  <c:v>196</c:v>
                </c:pt>
                <c:pt idx="41">
                  <c:v>188</c:v>
                </c:pt>
                <c:pt idx="42">
                  <c:v>188</c:v>
                </c:pt>
                <c:pt idx="43">
                  <c:v>188</c:v>
                </c:pt>
                <c:pt idx="44">
                  <c:v>188</c:v>
                </c:pt>
                <c:pt idx="45">
                  <c:v>184</c:v>
                </c:pt>
                <c:pt idx="46">
                  <c:v>184</c:v>
                </c:pt>
                <c:pt idx="47">
                  <c:v>184</c:v>
                </c:pt>
                <c:pt idx="48">
                  <c:v>184</c:v>
                </c:pt>
                <c:pt idx="49">
                  <c:v>184</c:v>
                </c:pt>
                <c:pt idx="50">
                  <c:v>184</c:v>
                </c:pt>
                <c:pt idx="51">
                  <c:v>184</c:v>
                </c:pt>
                <c:pt idx="52">
                  <c:v>196</c:v>
                </c:pt>
                <c:pt idx="53">
                  <c:v>196</c:v>
                </c:pt>
                <c:pt idx="54">
                  <c:v>196</c:v>
                </c:pt>
                <c:pt idx="55">
                  <c:v>188</c:v>
                </c:pt>
                <c:pt idx="56">
                  <c:v>188</c:v>
                </c:pt>
                <c:pt idx="57">
                  <c:v>184</c:v>
                </c:pt>
                <c:pt idx="58">
                  <c:v>184</c:v>
                </c:pt>
                <c:pt idx="59">
                  <c:v>184</c:v>
                </c:pt>
                <c:pt idx="60">
                  <c:v>193</c:v>
                </c:pt>
                <c:pt idx="61">
                  <c:v>196</c:v>
                </c:pt>
                <c:pt idx="62">
                  <c:v>193</c:v>
                </c:pt>
                <c:pt idx="63">
                  <c:v>193</c:v>
                </c:pt>
                <c:pt idx="64">
                  <c:v>193</c:v>
                </c:pt>
                <c:pt idx="65">
                  <c:v>196</c:v>
                </c:pt>
                <c:pt idx="66">
                  <c:v>196</c:v>
                </c:pt>
                <c:pt idx="67">
                  <c:v>188</c:v>
                </c:pt>
                <c:pt idx="68">
                  <c:v>188</c:v>
                </c:pt>
                <c:pt idx="69">
                  <c:v>196</c:v>
                </c:pt>
                <c:pt idx="70">
                  <c:v>196</c:v>
                </c:pt>
                <c:pt idx="71">
                  <c:v>196</c:v>
                </c:pt>
                <c:pt idx="72">
                  <c:v>188</c:v>
                </c:pt>
                <c:pt idx="73">
                  <c:v>188</c:v>
                </c:pt>
                <c:pt idx="74">
                  <c:v>184</c:v>
                </c:pt>
                <c:pt idx="75">
                  <c:v>184</c:v>
                </c:pt>
                <c:pt idx="76">
                  <c:v>184</c:v>
                </c:pt>
                <c:pt idx="77">
                  <c:v>184</c:v>
                </c:pt>
                <c:pt idx="78">
                  <c:v>184</c:v>
                </c:pt>
                <c:pt idx="79">
                  <c:v>184</c:v>
                </c:pt>
                <c:pt idx="80">
                  <c:v>184</c:v>
                </c:pt>
                <c:pt idx="81">
                  <c:v>184</c:v>
                </c:pt>
                <c:pt idx="82">
                  <c:v>184</c:v>
                </c:pt>
                <c:pt idx="83">
                  <c:v>184</c:v>
                </c:pt>
                <c:pt idx="84">
                  <c:v>184</c:v>
                </c:pt>
                <c:pt idx="85">
                  <c:v>184</c:v>
                </c:pt>
                <c:pt idx="86">
                  <c:v>184</c:v>
                </c:pt>
                <c:pt idx="87">
                  <c:v>184</c:v>
                </c:pt>
                <c:pt idx="88">
                  <c:v>184</c:v>
                </c:pt>
                <c:pt idx="89">
                  <c:v>184</c:v>
                </c:pt>
                <c:pt idx="90">
                  <c:v>184</c:v>
                </c:pt>
                <c:pt idx="91">
                  <c:v>184</c:v>
                </c:pt>
                <c:pt idx="92">
                  <c:v>184</c:v>
                </c:pt>
                <c:pt idx="93">
                  <c:v>181</c:v>
                </c:pt>
                <c:pt idx="94">
                  <c:v>181</c:v>
                </c:pt>
                <c:pt idx="95">
                  <c:v>188</c:v>
                </c:pt>
                <c:pt idx="96">
                  <c:v>188</c:v>
                </c:pt>
                <c:pt idx="97">
                  <c:v>188</c:v>
                </c:pt>
                <c:pt idx="98">
                  <c:v>184</c:v>
                </c:pt>
                <c:pt idx="99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D85-714F-A29B-89D723C043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8882831"/>
        <c:axId val="508884543"/>
      </c:lineChart>
      <c:catAx>
        <c:axId val="5088828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08884543"/>
        <c:crosses val="autoZero"/>
        <c:auto val="1"/>
        <c:lblAlgn val="ctr"/>
        <c:lblOffset val="100"/>
        <c:noMultiLvlLbl val="0"/>
      </c:catAx>
      <c:valAx>
        <c:axId val="508884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08882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Pomiar 10 - filtrowane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seria_13_06!$EY$3</c:f>
              <c:strCache>
                <c:ptCount val="1"/>
                <c:pt idx="0">
                  <c:v>Oczekiwany R1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seria_13_06!$EY$4:$EY$103</c:f>
              <c:numCache>
                <c:formatCode>General</c:formatCode>
                <c:ptCount val="100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90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  <c:pt idx="15">
                  <c:v>90</c:v>
                </c:pt>
                <c:pt idx="16">
                  <c:v>90</c:v>
                </c:pt>
                <c:pt idx="17">
                  <c:v>90</c:v>
                </c:pt>
                <c:pt idx="18">
                  <c:v>90</c:v>
                </c:pt>
                <c:pt idx="19">
                  <c:v>90</c:v>
                </c:pt>
                <c:pt idx="20">
                  <c:v>90</c:v>
                </c:pt>
                <c:pt idx="21">
                  <c:v>90</c:v>
                </c:pt>
                <c:pt idx="22">
                  <c:v>90</c:v>
                </c:pt>
                <c:pt idx="23">
                  <c:v>90</c:v>
                </c:pt>
                <c:pt idx="24">
                  <c:v>90</c:v>
                </c:pt>
                <c:pt idx="25">
                  <c:v>90</c:v>
                </c:pt>
                <c:pt idx="26">
                  <c:v>90</c:v>
                </c:pt>
                <c:pt idx="27">
                  <c:v>90</c:v>
                </c:pt>
                <c:pt idx="28">
                  <c:v>90</c:v>
                </c:pt>
                <c:pt idx="29">
                  <c:v>90</c:v>
                </c:pt>
                <c:pt idx="30">
                  <c:v>90</c:v>
                </c:pt>
                <c:pt idx="31">
                  <c:v>90</c:v>
                </c:pt>
                <c:pt idx="32">
                  <c:v>90</c:v>
                </c:pt>
                <c:pt idx="33">
                  <c:v>90</c:v>
                </c:pt>
                <c:pt idx="34">
                  <c:v>90</c:v>
                </c:pt>
                <c:pt idx="35">
                  <c:v>90</c:v>
                </c:pt>
                <c:pt idx="36">
                  <c:v>90</c:v>
                </c:pt>
                <c:pt idx="37">
                  <c:v>90</c:v>
                </c:pt>
                <c:pt idx="38">
                  <c:v>90</c:v>
                </c:pt>
                <c:pt idx="39">
                  <c:v>90</c:v>
                </c:pt>
                <c:pt idx="40">
                  <c:v>90</c:v>
                </c:pt>
                <c:pt idx="41">
                  <c:v>90</c:v>
                </c:pt>
                <c:pt idx="42">
                  <c:v>90</c:v>
                </c:pt>
                <c:pt idx="43">
                  <c:v>90</c:v>
                </c:pt>
                <c:pt idx="44">
                  <c:v>90</c:v>
                </c:pt>
                <c:pt idx="45">
                  <c:v>90</c:v>
                </c:pt>
                <c:pt idx="46">
                  <c:v>90</c:v>
                </c:pt>
                <c:pt idx="47">
                  <c:v>90</c:v>
                </c:pt>
                <c:pt idx="48">
                  <c:v>90</c:v>
                </c:pt>
                <c:pt idx="49">
                  <c:v>90</c:v>
                </c:pt>
                <c:pt idx="50">
                  <c:v>90</c:v>
                </c:pt>
                <c:pt idx="51">
                  <c:v>90</c:v>
                </c:pt>
                <c:pt idx="52">
                  <c:v>90</c:v>
                </c:pt>
                <c:pt idx="53">
                  <c:v>90</c:v>
                </c:pt>
                <c:pt idx="54">
                  <c:v>90</c:v>
                </c:pt>
                <c:pt idx="55">
                  <c:v>90</c:v>
                </c:pt>
                <c:pt idx="56">
                  <c:v>90</c:v>
                </c:pt>
                <c:pt idx="57">
                  <c:v>90</c:v>
                </c:pt>
                <c:pt idx="58">
                  <c:v>90</c:v>
                </c:pt>
                <c:pt idx="59">
                  <c:v>90</c:v>
                </c:pt>
                <c:pt idx="60">
                  <c:v>90</c:v>
                </c:pt>
                <c:pt idx="61">
                  <c:v>90</c:v>
                </c:pt>
                <c:pt idx="62">
                  <c:v>90</c:v>
                </c:pt>
                <c:pt idx="63">
                  <c:v>90</c:v>
                </c:pt>
                <c:pt idx="64">
                  <c:v>90</c:v>
                </c:pt>
                <c:pt idx="65">
                  <c:v>90</c:v>
                </c:pt>
                <c:pt idx="66">
                  <c:v>90</c:v>
                </c:pt>
                <c:pt idx="67">
                  <c:v>90</c:v>
                </c:pt>
                <c:pt idx="68">
                  <c:v>90</c:v>
                </c:pt>
                <c:pt idx="69">
                  <c:v>90</c:v>
                </c:pt>
                <c:pt idx="70">
                  <c:v>90</c:v>
                </c:pt>
                <c:pt idx="71">
                  <c:v>90</c:v>
                </c:pt>
                <c:pt idx="72">
                  <c:v>90</c:v>
                </c:pt>
                <c:pt idx="73">
                  <c:v>90</c:v>
                </c:pt>
                <c:pt idx="74">
                  <c:v>90</c:v>
                </c:pt>
                <c:pt idx="75">
                  <c:v>90</c:v>
                </c:pt>
                <c:pt idx="76">
                  <c:v>90</c:v>
                </c:pt>
                <c:pt idx="77">
                  <c:v>90</c:v>
                </c:pt>
                <c:pt idx="78">
                  <c:v>90</c:v>
                </c:pt>
                <c:pt idx="79">
                  <c:v>90</c:v>
                </c:pt>
                <c:pt idx="80">
                  <c:v>90</c:v>
                </c:pt>
                <c:pt idx="81">
                  <c:v>90</c:v>
                </c:pt>
                <c:pt idx="82">
                  <c:v>90</c:v>
                </c:pt>
                <c:pt idx="83">
                  <c:v>90</c:v>
                </c:pt>
                <c:pt idx="84">
                  <c:v>90</c:v>
                </c:pt>
                <c:pt idx="85">
                  <c:v>90</c:v>
                </c:pt>
                <c:pt idx="86">
                  <c:v>90</c:v>
                </c:pt>
                <c:pt idx="87">
                  <c:v>90</c:v>
                </c:pt>
                <c:pt idx="88">
                  <c:v>90</c:v>
                </c:pt>
                <c:pt idx="89">
                  <c:v>90</c:v>
                </c:pt>
                <c:pt idx="90">
                  <c:v>90</c:v>
                </c:pt>
                <c:pt idx="91">
                  <c:v>90</c:v>
                </c:pt>
                <c:pt idx="92">
                  <c:v>90</c:v>
                </c:pt>
                <c:pt idx="93">
                  <c:v>90</c:v>
                </c:pt>
                <c:pt idx="94">
                  <c:v>90</c:v>
                </c:pt>
                <c:pt idx="95">
                  <c:v>90</c:v>
                </c:pt>
                <c:pt idx="96">
                  <c:v>90</c:v>
                </c:pt>
                <c:pt idx="97">
                  <c:v>90</c:v>
                </c:pt>
                <c:pt idx="98">
                  <c:v>90</c:v>
                </c:pt>
                <c:pt idx="99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AC-E847-B0BD-EB783637E098}"/>
            </c:ext>
          </c:extLst>
        </c:ser>
        <c:ser>
          <c:idx val="1"/>
          <c:order val="1"/>
          <c:tx>
            <c:strRef>
              <c:f>seria_13_06!$EZ$3</c:f>
              <c:strCache>
                <c:ptCount val="1"/>
                <c:pt idx="0">
                  <c:v>Oczekiwany R2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seria_13_06!$EZ$4:$EZ$103</c:f>
              <c:numCache>
                <c:formatCode>General</c:formatCode>
                <c:ptCount val="100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90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  <c:pt idx="15">
                  <c:v>90</c:v>
                </c:pt>
                <c:pt idx="16">
                  <c:v>90</c:v>
                </c:pt>
                <c:pt idx="17">
                  <c:v>90</c:v>
                </c:pt>
                <c:pt idx="18">
                  <c:v>90</c:v>
                </c:pt>
                <c:pt idx="19">
                  <c:v>90</c:v>
                </c:pt>
                <c:pt idx="20">
                  <c:v>90</c:v>
                </c:pt>
                <c:pt idx="21">
                  <c:v>90</c:v>
                </c:pt>
                <c:pt idx="22">
                  <c:v>90</c:v>
                </c:pt>
                <c:pt idx="23">
                  <c:v>90</c:v>
                </c:pt>
                <c:pt idx="24">
                  <c:v>90</c:v>
                </c:pt>
                <c:pt idx="25">
                  <c:v>90</c:v>
                </c:pt>
                <c:pt idx="26">
                  <c:v>90</c:v>
                </c:pt>
                <c:pt idx="27">
                  <c:v>90</c:v>
                </c:pt>
                <c:pt idx="28">
                  <c:v>90</c:v>
                </c:pt>
                <c:pt idx="29">
                  <c:v>90</c:v>
                </c:pt>
                <c:pt idx="30">
                  <c:v>90</c:v>
                </c:pt>
                <c:pt idx="31">
                  <c:v>90</c:v>
                </c:pt>
                <c:pt idx="32">
                  <c:v>90</c:v>
                </c:pt>
                <c:pt idx="33">
                  <c:v>90</c:v>
                </c:pt>
                <c:pt idx="34">
                  <c:v>90</c:v>
                </c:pt>
                <c:pt idx="35">
                  <c:v>90</c:v>
                </c:pt>
                <c:pt idx="36">
                  <c:v>90</c:v>
                </c:pt>
                <c:pt idx="37">
                  <c:v>90</c:v>
                </c:pt>
                <c:pt idx="38">
                  <c:v>90</c:v>
                </c:pt>
                <c:pt idx="39">
                  <c:v>90</c:v>
                </c:pt>
                <c:pt idx="40">
                  <c:v>90</c:v>
                </c:pt>
                <c:pt idx="41">
                  <c:v>90</c:v>
                </c:pt>
                <c:pt idx="42">
                  <c:v>90</c:v>
                </c:pt>
                <c:pt idx="43">
                  <c:v>90</c:v>
                </c:pt>
                <c:pt idx="44">
                  <c:v>90</c:v>
                </c:pt>
                <c:pt idx="45">
                  <c:v>90</c:v>
                </c:pt>
                <c:pt idx="46">
                  <c:v>90</c:v>
                </c:pt>
                <c:pt idx="47">
                  <c:v>90</c:v>
                </c:pt>
                <c:pt idx="48">
                  <c:v>90</c:v>
                </c:pt>
                <c:pt idx="49">
                  <c:v>90</c:v>
                </c:pt>
                <c:pt idx="50">
                  <c:v>90</c:v>
                </c:pt>
                <c:pt idx="51">
                  <c:v>90</c:v>
                </c:pt>
                <c:pt idx="52">
                  <c:v>90</c:v>
                </c:pt>
                <c:pt idx="53">
                  <c:v>90</c:v>
                </c:pt>
                <c:pt idx="54">
                  <c:v>90</c:v>
                </c:pt>
                <c:pt idx="55">
                  <c:v>90</c:v>
                </c:pt>
                <c:pt idx="56">
                  <c:v>90</c:v>
                </c:pt>
                <c:pt idx="57">
                  <c:v>90</c:v>
                </c:pt>
                <c:pt idx="58">
                  <c:v>90</c:v>
                </c:pt>
                <c:pt idx="59">
                  <c:v>90</c:v>
                </c:pt>
                <c:pt idx="60">
                  <c:v>90</c:v>
                </c:pt>
                <c:pt idx="61">
                  <c:v>90</c:v>
                </c:pt>
                <c:pt idx="62">
                  <c:v>90</c:v>
                </c:pt>
                <c:pt idx="63">
                  <c:v>90</c:v>
                </c:pt>
                <c:pt idx="64">
                  <c:v>90</c:v>
                </c:pt>
                <c:pt idx="65">
                  <c:v>90</c:v>
                </c:pt>
                <c:pt idx="66">
                  <c:v>90</c:v>
                </c:pt>
                <c:pt idx="67">
                  <c:v>90</c:v>
                </c:pt>
                <c:pt idx="68">
                  <c:v>90</c:v>
                </c:pt>
                <c:pt idx="69">
                  <c:v>90</c:v>
                </c:pt>
                <c:pt idx="70">
                  <c:v>90</c:v>
                </c:pt>
                <c:pt idx="71">
                  <c:v>90</c:v>
                </c:pt>
                <c:pt idx="72">
                  <c:v>90</c:v>
                </c:pt>
                <c:pt idx="73">
                  <c:v>90</c:v>
                </c:pt>
                <c:pt idx="74">
                  <c:v>90</c:v>
                </c:pt>
                <c:pt idx="75">
                  <c:v>90</c:v>
                </c:pt>
                <c:pt idx="76">
                  <c:v>90</c:v>
                </c:pt>
                <c:pt idx="77">
                  <c:v>90</c:v>
                </c:pt>
                <c:pt idx="78">
                  <c:v>90</c:v>
                </c:pt>
                <c:pt idx="79">
                  <c:v>90</c:v>
                </c:pt>
                <c:pt idx="80">
                  <c:v>90</c:v>
                </c:pt>
                <c:pt idx="81">
                  <c:v>90</c:v>
                </c:pt>
                <c:pt idx="82">
                  <c:v>90</c:v>
                </c:pt>
                <c:pt idx="83">
                  <c:v>90</c:v>
                </c:pt>
                <c:pt idx="84">
                  <c:v>90</c:v>
                </c:pt>
                <c:pt idx="85">
                  <c:v>90</c:v>
                </c:pt>
                <c:pt idx="86">
                  <c:v>90</c:v>
                </c:pt>
                <c:pt idx="87">
                  <c:v>90</c:v>
                </c:pt>
                <c:pt idx="88">
                  <c:v>90</c:v>
                </c:pt>
                <c:pt idx="89">
                  <c:v>90</c:v>
                </c:pt>
                <c:pt idx="90">
                  <c:v>90</c:v>
                </c:pt>
                <c:pt idx="91">
                  <c:v>90</c:v>
                </c:pt>
                <c:pt idx="92">
                  <c:v>90</c:v>
                </c:pt>
                <c:pt idx="93">
                  <c:v>90</c:v>
                </c:pt>
                <c:pt idx="94">
                  <c:v>90</c:v>
                </c:pt>
                <c:pt idx="95">
                  <c:v>90</c:v>
                </c:pt>
                <c:pt idx="96">
                  <c:v>90</c:v>
                </c:pt>
                <c:pt idx="97">
                  <c:v>90</c:v>
                </c:pt>
                <c:pt idx="98">
                  <c:v>90</c:v>
                </c:pt>
                <c:pt idx="99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AC-E847-B0BD-EB783637E098}"/>
            </c:ext>
          </c:extLst>
        </c:ser>
        <c:ser>
          <c:idx val="2"/>
          <c:order val="2"/>
          <c:tx>
            <c:strRef>
              <c:f>seria_13_06!$FA$3</c:f>
              <c:strCache>
                <c:ptCount val="1"/>
                <c:pt idx="0">
                  <c:v>R1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seria_13_06!$FA$4:$FA$103</c:f>
              <c:numCache>
                <c:formatCode>General</c:formatCode>
                <c:ptCount val="100"/>
                <c:pt idx="0">
                  <c:v>285</c:v>
                </c:pt>
                <c:pt idx="1">
                  <c:v>285</c:v>
                </c:pt>
                <c:pt idx="2">
                  <c:v>288</c:v>
                </c:pt>
                <c:pt idx="3">
                  <c:v>288</c:v>
                </c:pt>
                <c:pt idx="4">
                  <c:v>288</c:v>
                </c:pt>
                <c:pt idx="5">
                  <c:v>288</c:v>
                </c:pt>
                <c:pt idx="6">
                  <c:v>86</c:v>
                </c:pt>
                <c:pt idx="7">
                  <c:v>86</c:v>
                </c:pt>
                <c:pt idx="8">
                  <c:v>86</c:v>
                </c:pt>
                <c:pt idx="9">
                  <c:v>88</c:v>
                </c:pt>
                <c:pt idx="10">
                  <c:v>88</c:v>
                </c:pt>
                <c:pt idx="11">
                  <c:v>89</c:v>
                </c:pt>
                <c:pt idx="12">
                  <c:v>88</c:v>
                </c:pt>
                <c:pt idx="13">
                  <c:v>88</c:v>
                </c:pt>
                <c:pt idx="14">
                  <c:v>88</c:v>
                </c:pt>
                <c:pt idx="15">
                  <c:v>89</c:v>
                </c:pt>
                <c:pt idx="16">
                  <c:v>89</c:v>
                </c:pt>
                <c:pt idx="17">
                  <c:v>89</c:v>
                </c:pt>
                <c:pt idx="18">
                  <c:v>88</c:v>
                </c:pt>
                <c:pt idx="19">
                  <c:v>88</c:v>
                </c:pt>
                <c:pt idx="20">
                  <c:v>88</c:v>
                </c:pt>
                <c:pt idx="21">
                  <c:v>89</c:v>
                </c:pt>
                <c:pt idx="22">
                  <c:v>89</c:v>
                </c:pt>
                <c:pt idx="23">
                  <c:v>89</c:v>
                </c:pt>
                <c:pt idx="24">
                  <c:v>87</c:v>
                </c:pt>
                <c:pt idx="25">
                  <c:v>86</c:v>
                </c:pt>
                <c:pt idx="26">
                  <c:v>87</c:v>
                </c:pt>
                <c:pt idx="27">
                  <c:v>89</c:v>
                </c:pt>
                <c:pt idx="28">
                  <c:v>89</c:v>
                </c:pt>
                <c:pt idx="29">
                  <c:v>89</c:v>
                </c:pt>
                <c:pt idx="30">
                  <c:v>86</c:v>
                </c:pt>
                <c:pt idx="31">
                  <c:v>86</c:v>
                </c:pt>
                <c:pt idx="32">
                  <c:v>86</c:v>
                </c:pt>
                <c:pt idx="33">
                  <c:v>89</c:v>
                </c:pt>
                <c:pt idx="34">
                  <c:v>89</c:v>
                </c:pt>
                <c:pt idx="35">
                  <c:v>89</c:v>
                </c:pt>
                <c:pt idx="36">
                  <c:v>89</c:v>
                </c:pt>
                <c:pt idx="37">
                  <c:v>89</c:v>
                </c:pt>
                <c:pt idx="38">
                  <c:v>89</c:v>
                </c:pt>
                <c:pt idx="39">
                  <c:v>89</c:v>
                </c:pt>
                <c:pt idx="40">
                  <c:v>89</c:v>
                </c:pt>
                <c:pt idx="41">
                  <c:v>86</c:v>
                </c:pt>
                <c:pt idx="42">
                  <c:v>89</c:v>
                </c:pt>
                <c:pt idx="43">
                  <c:v>86</c:v>
                </c:pt>
                <c:pt idx="44">
                  <c:v>86</c:v>
                </c:pt>
                <c:pt idx="45">
                  <c:v>86</c:v>
                </c:pt>
                <c:pt idx="46">
                  <c:v>86</c:v>
                </c:pt>
                <c:pt idx="47">
                  <c:v>89</c:v>
                </c:pt>
                <c:pt idx="48">
                  <c:v>87</c:v>
                </c:pt>
                <c:pt idx="49">
                  <c:v>88</c:v>
                </c:pt>
                <c:pt idx="50">
                  <c:v>87</c:v>
                </c:pt>
                <c:pt idx="51">
                  <c:v>88</c:v>
                </c:pt>
                <c:pt idx="52">
                  <c:v>89</c:v>
                </c:pt>
                <c:pt idx="53">
                  <c:v>89</c:v>
                </c:pt>
                <c:pt idx="54">
                  <c:v>89</c:v>
                </c:pt>
                <c:pt idx="55">
                  <c:v>86</c:v>
                </c:pt>
                <c:pt idx="56">
                  <c:v>86</c:v>
                </c:pt>
                <c:pt idx="57">
                  <c:v>86</c:v>
                </c:pt>
                <c:pt idx="58">
                  <c:v>86</c:v>
                </c:pt>
                <c:pt idx="59">
                  <c:v>86</c:v>
                </c:pt>
                <c:pt idx="60">
                  <c:v>86</c:v>
                </c:pt>
                <c:pt idx="61">
                  <c:v>86</c:v>
                </c:pt>
                <c:pt idx="62">
                  <c:v>86</c:v>
                </c:pt>
                <c:pt idx="63">
                  <c:v>82</c:v>
                </c:pt>
                <c:pt idx="64">
                  <c:v>83</c:v>
                </c:pt>
                <c:pt idx="65">
                  <c:v>82</c:v>
                </c:pt>
                <c:pt idx="66">
                  <c:v>83</c:v>
                </c:pt>
                <c:pt idx="67">
                  <c:v>83</c:v>
                </c:pt>
                <c:pt idx="68">
                  <c:v>86</c:v>
                </c:pt>
                <c:pt idx="69">
                  <c:v>83</c:v>
                </c:pt>
                <c:pt idx="70">
                  <c:v>83</c:v>
                </c:pt>
                <c:pt idx="71">
                  <c:v>83</c:v>
                </c:pt>
                <c:pt idx="72">
                  <c:v>86</c:v>
                </c:pt>
                <c:pt idx="73">
                  <c:v>89</c:v>
                </c:pt>
                <c:pt idx="74">
                  <c:v>89</c:v>
                </c:pt>
                <c:pt idx="75">
                  <c:v>82</c:v>
                </c:pt>
                <c:pt idx="76">
                  <c:v>82</c:v>
                </c:pt>
                <c:pt idx="77">
                  <c:v>82</c:v>
                </c:pt>
                <c:pt idx="78">
                  <c:v>83</c:v>
                </c:pt>
                <c:pt idx="79">
                  <c:v>86</c:v>
                </c:pt>
                <c:pt idx="80">
                  <c:v>85</c:v>
                </c:pt>
                <c:pt idx="81">
                  <c:v>88</c:v>
                </c:pt>
                <c:pt idx="82">
                  <c:v>86</c:v>
                </c:pt>
                <c:pt idx="83">
                  <c:v>86</c:v>
                </c:pt>
                <c:pt idx="84">
                  <c:v>86</c:v>
                </c:pt>
                <c:pt idx="85">
                  <c:v>86</c:v>
                </c:pt>
                <c:pt idx="86">
                  <c:v>87</c:v>
                </c:pt>
                <c:pt idx="87">
                  <c:v>86</c:v>
                </c:pt>
                <c:pt idx="88">
                  <c:v>86</c:v>
                </c:pt>
                <c:pt idx="89">
                  <c:v>82</c:v>
                </c:pt>
                <c:pt idx="90">
                  <c:v>80</c:v>
                </c:pt>
                <c:pt idx="91">
                  <c:v>80</c:v>
                </c:pt>
                <c:pt idx="92">
                  <c:v>82</c:v>
                </c:pt>
                <c:pt idx="93">
                  <c:v>85</c:v>
                </c:pt>
                <c:pt idx="94">
                  <c:v>85</c:v>
                </c:pt>
                <c:pt idx="95">
                  <c:v>87</c:v>
                </c:pt>
                <c:pt idx="96">
                  <c:v>86</c:v>
                </c:pt>
                <c:pt idx="97">
                  <c:v>87</c:v>
                </c:pt>
                <c:pt idx="98">
                  <c:v>86</c:v>
                </c:pt>
                <c:pt idx="99">
                  <c:v>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3AC-E847-B0BD-EB783637E098}"/>
            </c:ext>
          </c:extLst>
        </c:ser>
        <c:ser>
          <c:idx val="3"/>
          <c:order val="3"/>
          <c:tx>
            <c:strRef>
              <c:f>seria_13_06!$FB$3</c:f>
              <c:strCache>
                <c:ptCount val="1"/>
                <c:pt idx="0">
                  <c:v>R2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seria_13_06!$FB$4:$FB$103</c:f>
              <c:numCache>
                <c:formatCode>General</c:formatCode>
                <c:ptCount val="100"/>
                <c:pt idx="0">
                  <c:v>188</c:v>
                </c:pt>
                <c:pt idx="1">
                  <c:v>184</c:v>
                </c:pt>
                <c:pt idx="2">
                  <c:v>184</c:v>
                </c:pt>
                <c:pt idx="3">
                  <c:v>184</c:v>
                </c:pt>
                <c:pt idx="4">
                  <c:v>181</c:v>
                </c:pt>
                <c:pt idx="5">
                  <c:v>181</c:v>
                </c:pt>
                <c:pt idx="6">
                  <c:v>181</c:v>
                </c:pt>
                <c:pt idx="7">
                  <c:v>77</c:v>
                </c:pt>
                <c:pt idx="8">
                  <c:v>71</c:v>
                </c:pt>
                <c:pt idx="9">
                  <c:v>69</c:v>
                </c:pt>
                <c:pt idx="10">
                  <c:v>69</c:v>
                </c:pt>
                <c:pt idx="11">
                  <c:v>74</c:v>
                </c:pt>
                <c:pt idx="12">
                  <c:v>74</c:v>
                </c:pt>
                <c:pt idx="13">
                  <c:v>69</c:v>
                </c:pt>
                <c:pt idx="14">
                  <c:v>64</c:v>
                </c:pt>
                <c:pt idx="15">
                  <c:v>61</c:v>
                </c:pt>
                <c:pt idx="16">
                  <c:v>64</c:v>
                </c:pt>
                <c:pt idx="17">
                  <c:v>69</c:v>
                </c:pt>
                <c:pt idx="18">
                  <c:v>69</c:v>
                </c:pt>
                <c:pt idx="19">
                  <c:v>74</c:v>
                </c:pt>
                <c:pt idx="20">
                  <c:v>77</c:v>
                </c:pt>
                <c:pt idx="21">
                  <c:v>77</c:v>
                </c:pt>
                <c:pt idx="22">
                  <c:v>77</c:v>
                </c:pt>
                <c:pt idx="23">
                  <c:v>77</c:v>
                </c:pt>
                <c:pt idx="24">
                  <c:v>77</c:v>
                </c:pt>
                <c:pt idx="25">
                  <c:v>77</c:v>
                </c:pt>
                <c:pt idx="26">
                  <c:v>74</c:v>
                </c:pt>
                <c:pt idx="27">
                  <c:v>74</c:v>
                </c:pt>
                <c:pt idx="28">
                  <c:v>74</c:v>
                </c:pt>
                <c:pt idx="29">
                  <c:v>74</c:v>
                </c:pt>
                <c:pt idx="30">
                  <c:v>74</c:v>
                </c:pt>
                <c:pt idx="31">
                  <c:v>67</c:v>
                </c:pt>
                <c:pt idx="32">
                  <c:v>67</c:v>
                </c:pt>
                <c:pt idx="33">
                  <c:v>67</c:v>
                </c:pt>
                <c:pt idx="34">
                  <c:v>74</c:v>
                </c:pt>
                <c:pt idx="35">
                  <c:v>77</c:v>
                </c:pt>
                <c:pt idx="36">
                  <c:v>77</c:v>
                </c:pt>
                <c:pt idx="37">
                  <c:v>77</c:v>
                </c:pt>
                <c:pt idx="38">
                  <c:v>74</c:v>
                </c:pt>
                <c:pt idx="39">
                  <c:v>74</c:v>
                </c:pt>
                <c:pt idx="40">
                  <c:v>74</c:v>
                </c:pt>
                <c:pt idx="41">
                  <c:v>74</c:v>
                </c:pt>
                <c:pt idx="42">
                  <c:v>74</c:v>
                </c:pt>
                <c:pt idx="43">
                  <c:v>74</c:v>
                </c:pt>
                <c:pt idx="44">
                  <c:v>74</c:v>
                </c:pt>
                <c:pt idx="45">
                  <c:v>74</c:v>
                </c:pt>
                <c:pt idx="46">
                  <c:v>74</c:v>
                </c:pt>
                <c:pt idx="47">
                  <c:v>74</c:v>
                </c:pt>
                <c:pt idx="48">
                  <c:v>74</c:v>
                </c:pt>
                <c:pt idx="49">
                  <c:v>74</c:v>
                </c:pt>
                <c:pt idx="50">
                  <c:v>77</c:v>
                </c:pt>
                <c:pt idx="51">
                  <c:v>77</c:v>
                </c:pt>
                <c:pt idx="52">
                  <c:v>77</c:v>
                </c:pt>
                <c:pt idx="53">
                  <c:v>74</c:v>
                </c:pt>
                <c:pt idx="54">
                  <c:v>74</c:v>
                </c:pt>
                <c:pt idx="55">
                  <c:v>74</c:v>
                </c:pt>
                <c:pt idx="56">
                  <c:v>77</c:v>
                </c:pt>
                <c:pt idx="57">
                  <c:v>77</c:v>
                </c:pt>
                <c:pt idx="58">
                  <c:v>77</c:v>
                </c:pt>
                <c:pt idx="59">
                  <c:v>74</c:v>
                </c:pt>
                <c:pt idx="60">
                  <c:v>74</c:v>
                </c:pt>
                <c:pt idx="61">
                  <c:v>74</c:v>
                </c:pt>
                <c:pt idx="62">
                  <c:v>77</c:v>
                </c:pt>
                <c:pt idx="63">
                  <c:v>74</c:v>
                </c:pt>
                <c:pt idx="64">
                  <c:v>77</c:v>
                </c:pt>
                <c:pt idx="65">
                  <c:v>77</c:v>
                </c:pt>
                <c:pt idx="66">
                  <c:v>77</c:v>
                </c:pt>
                <c:pt idx="67">
                  <c:v>77</c:v>
                </c:pt>
                <c:pt idx="68">
                  <c:v>77</c:v>
                </c:pt>
                <c:pt idx="69">
                  <c:v>238</c:v>
                </c:pt>
                <c:pt idx="70">
                  <c:v>238</c:v>
                </c:pt>
                <c:pt idx="71">
                  <c:v>238</c:v>
                </c:pt>
                <c:pt idx="72">
                  <c:v>238</c:v>
                </c:pt>
                <c:pt idx="73">
                  <c:v>74</c:v>
                </c:pt>
                <c:pt idx="74">
                  <c:v>74</c:v>
                </c:pt>
                <c:pt idx="75">
                  <c:v>238</c:v>
                </c:pt>
                <c:pt idx="76">
                  <c:v>238</c:v>
                </c:pt>
                <c:pt idx="77">
                  <c:v>82</c:v>
                </c:pt>
                <c:pt idx="78">
                  <c:v>74</c:v>
                </c:pt>
                <c:pt idx="79">
                  <c:v>74</c:v>
                </c:pt>
                <c:pt idx="80">
                  <c:v>77</c:v>
                </c:pt>
                <c:pt idx="81">
                  <c:v>77</c:v>
                </c:pt>
                <c:pt idx="82">
                  <c:v>79</c:v>
                </c:pt>
                <c:pt idx="83">
                  <c:v>228</c:v>
                </c:pt>
                <c:pt idx="84">
                  <c:v>228</c:v>
                </c:pt>
                <c:pt idx="85">
                  <c:v>77</c:v>
                </c:pt>
                <c:pt idx="86">
                  <c:v>77</c:v>
                </c:pt>
                <c:pt idx="87">
                  <c:v>77</c:v>
                </c:pt>
                <c:pt idx="88">
                  <c:v>77</c:v>
                </c:pt>
                <c:pt idx="89">
                  <c:v>77</c:v>
                </c:pt>
                <c:pt idx="90">
                  <c:v>77</c:v>
                </c:pt>
                <c:pt idx="91">
                  <c:v>77</c:v>
                </c:pt>
                <c:pt idx="92">
                  <c:v>77</c:v>
                </c:pt>
                <c:pt idx="93">
                  <c:v>77</c:v>
                </c:pt>
                <c:pt idx="94">
                  <c:v>77</c:v>
                </c:pt>
                <c:pt idx="95">
                  <c:v>77</c:v>
                </c:pt>
                <c:pt idx="96">
                  <c:v>77</c:v>
                </c:pt>
                <c:pt idx="97">
                  <c:v>82</c:v>
                </c:pt>
                <c:pt idx="98">
                  <c:v>82</c:v>
                </c:pt>
                <c:pt idx="99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3AC-E847-B0BD-EB783637E0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6950639"/>
        <c:axId val="548351487"/>
      </c:lineChart>
      <c:catAx>
        <c:axId val="4469506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48351487"/>
        <c:crosses val="autoZero"/>
        <c:auto val="1"/>
        <c:lblAlgn val="ctr"/>
        <c:lblOffset val="100"/>
        <c:noMultiLvlLbl val="0"/>
      </c:catAx>
      <c:valAx>
        <c:axId val="548351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46950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Pomiar 11</a:t>
            </a:r>
            <a:r>
              <a:rPr lang="pl-PL" baseline="0"/>
              <a:t> - filtrowane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seria_13_06!$FJ$3</c:f>
              <c:strCache>
                <c:ptCount val="1"/>
                <c:pt idx="0">
                  <c:v>Oczekiwany R1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seria_13_06!$FJ$4:$FJ$103</c:f>
              <c:numCache>
                <c:formatCode>General</c:formatCode>
                <c:ptCount val="100"/>
                <c:pt idx="0">
                  <c:v>75</c:v>
                </c:pt>
                <c:pt idx="1">
                  <c:v>75</c:v>
                </c:pt>
                <c:pt idx="2">
                  <c:v>75</c:v>
                </c:pt>
                <c:pt idx="3">
                  <c:v>75</c:v>
                </c:pt>
                <c:pt idx="4">
                  <c:v>75</c:v>
                </c:pt>
                <c:pt idx="5">
                  <c:v>75</c:v>
                </c:pt>
                <c:pt idx="6">
                  <c:v>75</c:v>
                </c:pt>
                <c:pt idx="7">
                  <c:v>75</c:v>
                </c:pt>
                <c:pt idx="8">
                  <c:v>75</c:v>
                </c:pt>
                <c:pt idx="9">
                  <c:v>75</c:v>
                </c:pt>
                <c:pt idx="10">
                  <c:v>75</c:v>
                </c:pt>
                <c:pt idx="11">
                  <c:v>75</c:v>
                </c:pt>
                <c:pt idx="12">
                  <c:v>75</c:v>
                </c:pt>
                <c:pt idx="13">
                  <c:v>75</c:v>
                </c:pt>
                <c:pt idx="14">
                  <c:v>75</c:v>
                </c:pt>
                <c:pt idx="15">
                  <c:v>75</c:v>
                </c:pt>
                <c:pt idx="16">
                  <c:v>75</c:v>
                </c:pt>
                <c:pt idx="17">
                  <c:v>75</c:v>
                </c:pt>
                <c:pt idx="18">
                  <c:v>75</c:v>
                </c:pt>
                <c:pt idx="19">
                  <c:v>75</c:v>
                </c:pt>
                <c:pt idx="20">
                  <c:v>75</c:v>
                </c:pt>
                <c:pt idx="21">
                  <c:v>75</c:v>
                </c:pt>
                <c:pt idx="22">
                  <c:v>75</c:v>
                </c:pt>
                <c:pt idx="23">
                  <c:v>75</c:v>
                </c:pt>
                <c:pt idx="24">
                  <c:v>75</c:v>
                </c:pt>
                <c:pt idx="25">
                  <c:v>75</c:v>
                </c:pt>
                <c:pt idx="26">
                  <c:v>75</c:v>
                </c:pt>
                <c:pt idx="27">
                  <c:v>75</c:v>
                </c:pt>
                <c:pt idx="28">
                  <c:v>75</c:v>
                </c:pt>
                <c:pt idx="29">
                  <c:v>75</c:v>
                </c:pt>
                <c:pt idx="30">
                  <c:v>75</c:v>
                </c:pt>
                <c:pt idx="31">
                  <c:v>75</c:v>
                </c:pt>
                <c:pt idx="32">
                  <c:v>75</c:v>
                </c:pt>
                <c:pt idx="33">
                  <c:v>75</c:v>
                </c:pt>
                <c:pt idx="34">
                  <c:v>75</c:v>
                </c:pt>
                <c:pt idx="35">
                  <c:v>75</c:v>
                </c:pt>
                <c:pt idx="36">
                  <c:v>75</c:v>
                </c:pt>
                <c:pt idx="37">
                  <c:v>75</c:v>
                </c:pt>
                <c:pt idx="38">
                  <c:v>75</c:v>
                </c:pt>
                <c:pt idx="39">
                  <c:v>75</c:v>
                </c:pt>
                <c:pt idx="40">
                  <c:v>75</c:v>
                </c:pt>
                <c:pt idx="41">
                  <c:v>75</c:v>
                </c:pt>
                <c:pt idx="42">
                  <c:v>75</c:v>
                </c:pt>
                <c:pt idx="43">
                  <c:v>75</c:v>
                </c:pt>
                <c:pt idx="44">
                  <c:v>75</c:v>
                </c:pt>
                <c:pt idx="45">
                  <c:v>75</c:v>
                </c:pt>
                <c:pt idx="46">
                  <c:v>75</c:v>
                </c:pt>
                <c:pt idx="47">
                  <c:v>75</c:v>
                </c:pt>
                <c:pt idx="48">
                  <c:v>75</c:v>
                </c:pt>
                <c:pt idx="49">
                  <c:v>75</c:v>
                </c:pt>
                <c:pt idx="50">
                  <c:v>75</c:v>
                </c:pt>
                <c:pt idx="51">
                  <c:v>75</c:v>
                </c:pt>
                <c:pt idx="52">
                  <c:v>75</c:v>
                </c:pt>
                <c:pt idx="53">
                  <c:v>75</c:v>
                </c:pt>
                <c:pt idx="54">
                  <c:v>75</c:v>
                </c:pt>
                <c:pt idx="55">
                  <c:v>75</c:v>
                </c:pt>
                <c:pt idx="56">
                  <c:v>75</c:v>
                </c:pt>
                <c:pt idx="57">
                  <c:v>75</c:v>
                </c:pt>
                <c:pt idx="58">
                  <c:v>75</c:v>
                </c:pt>
                <c:pt idx="59">
                  <c:v>75</c:v>
                </c:pt>
                <c:pt idx="60">
                  <c:v>75</c:v>
                </c:pt>
                <c:pt idx="61">
                  <c:v>75</c:v>
                </c:pt>
                <c:pt idx="62">
                  <c:v>75</c:v>
                </c:pt>
                <c:pt idx="63">
                  <c:v>75</c:v>
                </c:pt>
                <c:pt idx="64">
                  <c:v>75</c:v>
                </c:pt>
                <c:pt idx="65">
                  <c:v>75</c:v>
                </c:pt>
                <c:pt idx="66">
                  <c:v>75</c:v>
                </c:pt>
                <c:pt idx="67">
                  <c:v>75</c:v>
                </c:pt>
                <c:pt idx="68">
                  <c:v>75</c:v>
                </c:pt>
                <c:pt idx="69">
                  <c:v>75</c:v>
                </c:pt>
                <c:pt idx="70">
                  <c:v>75</c:v>
                </c:pt>
                <c:pt idx="71">
                  <c:v>75</c:v>
                </c:pt>
                <c:pt idx="72">
                  <c:v>75</c:v>
                </c:pt>
                <c:pt idx="73">
                  <c:v>75</c:v>
                </c:pt>
                <c:pt idx="74">
                  <c:v>75</c:v>
                </c:pt>
                <c:pt idx="75">
                  <c:v>75</c:v>
                </c:pt>
                <c:pt idx="76">
                  <c:v>75</c:v>
                </c:pt>
                <c:pt idx="77">
                  <c:v>75</c:v>
                </c:pt>
                <c:pt idx="78">
                  <c:v>75</c:v>
                </c:pt>
                <c:pt idx="79">
                  <c:v>75</c:v>
                </c:pt>
                <c:pt idx="80">
                  <c:v>75</c:v>
                </c:pt>
                <c:pt idx="81">
                  <c:v>75</c:v>
                </c:pt>
                <c:pt idx="82">
                  <c:v>75</c:v>
                </c:pt>
                <c:pt idx="83">
                  <c:v>75</c:v>
                </c:pt>
                <c:pt idx="84">
                  <c:v>75</c:v>
                </c:pt>
                <c:pt idx="85">
                  <c:v>75</c:v>
                </c:pt>
                <c:pt idx="86">
                  <c:v>75</c:v>
                </c:pt>
                <c:pt idx="87">
                  <c:v>75</c:v>
                </c:pt>
                <c:pt idx="88">
                  <c:v>75</c:v>
                </c:pt>
                <c:pt idx="89">
                  <c:v>75</c:v>
                </c:pt>
                <c:pt idx="90">
                  <c:v>75</c:v>
                </c:pt>
                <c:pt idx="91">
                  <c:v>75</c:v>
                </c:pt>
                <c:pt idx="92">
                  <c:v>75</c:v>
                </c:pt>
                <c:pt idx="93">
                  <c:v>75</c:v>
                </c:pt>
                <c:pt idx="94">
                  <c:v>75</c:v>
                </c:pt>
                <c:pt idx="95">
                  <c:v>75</c:v>
                </c:pt>
                <c:pt idx="96">
                  <c:v>75</c:v>
                </c:pt>
                <c:pt idx="97">
                  <c:v>75</c:v>
                </c:pt>
                <c:pt idx="98">
                  <c:v>75</c:v>
                </c:pt>
                <c:pt idx="99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89-2C43-A222-6038E12B03E9}"/>
            </c:ext>
          </c:extLst>
        </c:ser>
        <c:ser>
          <c:idx val="1"/>
          <c:order val="1"/>
          <c:tx>
            <c:strRef>
              <c:f>seria_13_06!$FK$3</c:f>
              <c:strCache>
                <c:ptCount val="1"/>
                <c:pt idx="0">
                  <c:v>Oczekiwany R2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seria_13_06!$FK$4:$FK$103</c:f>
              <c:numCache>
                <c:formatCode>General</c:formatCode>
                <c:ptCount val="100"/>
                <c:pt idx="0">
                  <c:v>105</c:v>
                </c:pt>
                <c:pt idx="1">
                  <c:v>105</c:v>
                </c:pt>
                <c:pt idx="2">
                  <c:v>105</c:v>
                </c:pt>
                <c:pt idx="3">
                  <c:v>105</c:v>
                </c:pt>
                <c:pt idx="4">
                  <c:v>105</c:v>
                </c:pt>
                <c:pt idx="5">
                  <c:v>105</c:v>
                </c:pt>
                <c:pt idx="6">
                  <c:v>105</c:v>
                </c:pt>
                <c:pt idx="7">
                  <c:v>105</c:v>
                </c:pt>
                <c:pt idx="8">
                  <c:v>105</c:v>
                </c:pt>
                <c:pt idx="9">
                  <c:v>105</c:v>
                </c:pt>
                <c:pt idx="10">
                  <c:v>105</c:v>
                </c:pt>
                <c:pt idx="11">
                  <c:v>105</c:v>
                </c:pt>
                <c:pt idx="12">
                  <c:v>105</c:v>
                </c:pt>
                <c:pt idx="13">
                  <c:v>105</c:v>
                </c:pt>
                <c:pt idx="14">
                  <c:v>105</c:v>
                </c:pt>
                <c:pt idx="15">
                  <c:v>105</c:v>
                </c:pt>
                <c:pt idx="16">
                  <c:v>105</c:v>
                </c:pt>
                <c:pt idx="17">
                  <c:v>105</c:v>
                </c:pt>
                <c:pt idx="18">
                  <c:v>105</c:v>
                </c:pt>
                <c:pt idx="19">
                  <c:v>105</c:v>
                </c:pt>
                <c:pt idx="20">
                  <c:v>105</c:v>
                </c:pt>
                <c:pt idx="21">
                  <c:v>105</c:v>
                </c:pt>
                <c:pt idx="22">
                  <c:v>105</c:v>
                </c:pt>
                <c:pt idx="23">
                  <c:v>105</c:v>
                </c:pt>
                <c:pt idx="24">
                  <c:v>105</c:v>
                </c:pt>
                <c:pt idx="25">
                  <c:v>105</c:v>
                </c:pt>
                <c:pt idx="26">
                  <c:v>105</c:v>
                </c:pt>
                <c:pt idx="27">
                  <c:v>105</c:v>
                </c:pt>
                <c:pt idx="28">
                  <c:v>105</c:v>
                </c:pt>
                <c:pt idx="29">
                  <c:v>105</c:v>
                </c:pt>
                <c:pt idx="30">
                  <c:v>105</c:v>
                </c:pt>
                <c:pt idx="31">
                  <c:v>105</c:v>
                </c:pt>
                <c:pt idx="32">
                  <c:v>105</c:v>
                </c:pt>
                <c:pt idx="33">
                  <c:v>105</c:v>
                </c:pt>
                <c:pt idx="34">
                  <c:v>105</c:v>
                </c:pt>
                <c:pt idx="35">
                  <c:v>105</c:v>
                </c:pt>
                <c:pt idx="36">
                  <c:v>105</c:v>
                </c:pt>
                <c:pt idx="37">
                  <c:v>105</c:v>
                </c:pt>
                <c:pt idx="38">
                  <c:v>105</c:v>
                </c:pt>
                <c:pt idx="39">
                  <c:v>105</c:v>
                </c:pt>
                <c:pt idx="40">
                  <c:v>105</c:v>
                </c:pt>
                <c:pt idx="41">
                  <c:v>105</c:v>
                </c:pt>
                <c:pt idx="42">
                  <c:v>105</c:v>
                </c:pt>
                <c:pt idx="43">
                  <c:v>105</c:v>
                </c:pt>
                <c:pt idx="44">
                  <c:v>105</c:v>
                </c:pt>
                <c:pt idx="45">
                  <c:v>105</c:v>
                </c:pt>
                <c:pt idx="46">
                  <c:v>105</c:v>
                </c:pt>
                <c:pt idx="47">
                  <c:v>105</c:v>
                </c:pt>
                <c:pt idx="48">
                  <c:v>105</c:v>
                </c:pt>
                <c:pt idx="49">
                  <c:v>105</c:v>
                </c:pt>
                <c:pt idx="50">
                  <c:v>105</c:v>
                </c:pt>
                <c:pt idx="51">
                  <c:v>105</c:v>
                </c:pt>
                <c:pt idx="52">
                  <c:v>105</c:v>
                </c:pt>
                <c:pt idx="53">
                  <c:v>105</c:v>
                </c:pt>
                <c:pt idx="54">
                  <c:v>105</c:v>
                </c:pt>
                <c:pt idx="55">
                  <c:v>105</c:v>
                </c:pt>
                <c:pt idx="56">
                  <c:v>105</c:v>
                </c:pt>
                <c:pt idx="57">
                  <c:v>105</c:v>
                </c:pt>
                <c:pt idx="58">
                  <c:v>105</c:v>
                </c:pt>
                <c:pt idx="59">
                  <c:v>105</c:v>
                </c:pt>
                <c:pt idx="60">
                  <c:v>105</c:v>
                </c:pt>
                <c:pt idx="61">
                  <c:v>105</c:v>
                </c:pt>
                <c:pt idx="62">
                  <c:v>105</c:v>
                </c:pt>
                <c:pt idx="63">
                  <c:v>105</c:v>
                </c:pt>
                <c:pt idx="64">
                  <c:v>105</c:v>
                </c:pt>
                <c:pt idx="65">
                  <c:v>105</c:v>
                </c:pt>
                <c:pt idx="66">
                  <c:v>105</c:v>
                </c:pt>
                <c:pt idx="67">
                  <c:v>105</c:v>
                </c:pt>
                <c:pt idx="68">
                  <c:v>105</c:v>
                </c:pt>
                <c:pt idx="69">
                  <c:v>105</c:v>
                </c:pt>
                <c:pt idx="70">
                  <c:v>105</c:v>
                </c:pt>
                <c:pt idx="71">
                  <c:v>105</c:v>
                </c:pt>
                <c:pt idx="72">
                  <c:v>105</c:v>
                </c:pt>
                <c:pt idx="73">
                  <c:v>105</c:v>
                </c:pt>
                <c:pt idx="74">
                  <c:v>105</c:v>
                </c:pt>
                <c:pt idx="75">
                  <c:v>105</c:v>
                </c:pt>
                <c:pt idx="76">
                  <c:v>105</c:v>
                </c:pt>
                <c:pt idx="77">
                  <c:v>105</c:v>
                </c:pt>
                <c:pt idx="78">
                  <c:v>105</c:v>
                </c:pt>
                <c:pt idx="79">
                  <c:v>105</c:v>
                </c:pt>
                <c:pt idx="80">
                  <c:v>105</c:v>
                </c:pt>
                <c:pt idx="81">
                  <c:v>105</c:v>
                </c:pt>
                <c:pt idx="82">
                  <c:v>105</c:v>
                </c:pt>
                <c:pt idx="83">
                  <c:v>105</c:v>
                </c:pt>
                <c:pt idx="84">
                  <c:v>105</c:v>
                </c:pt>
                <c:pt idx="85">
                  <c:v>105</c:v>
                </c:pt>
                <c:pt idx="86">
                  <c:v>105</c:v>
                </c:pt>
                <c:pt idx="87">
                  <c:v>105</c:v>
                </c:pt>
                <c:pt idx="88">
                  <c:v>105</c:v>
                </c:pt>
                <c:pt idx="89">
                  <c:v>105</c:v>
                </c:pt>
                <c:pt idx="90">
                  <c:v>105</c:v>
                </c:pt>
                <c:pt idx="91">
                  <c:v>105</c:v>
                </c:pt>
                <c:pt idx="92">
                  <c:v>105</c:v>
                </c:pt>
                <c:pt idx="93">
                  <c:v>105</c:v>
                </c:pt>
                <c:pt idx="94">
                  <c:v>105</c:v>
                </c:pt>
                <c:pt idx="95">
                  <c:v>105</c:v>
                </c:pt>
                <c:pt idx="96">
                  <c:v>105</c:v>
                </c:pt>
                <c:pt idx="97">
                  <c:v>105</c:v>
                </c:pt>
                <c:pt idx="98">
                  <c:v>105</c:v>
                </c:pt>
                <c:pt idx="99">
                  <c:v>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89-2C43-A222-6038E12B03E9}"/>
            </c:ext>
          </c:extLst>
        </c:ser>
        <c:ser>
          <c:idx val="2"/>
          <c:order val="2"/>
          <c:tx>
            <c:strRef>
              <c:f>seria_13_06!$FL$3</c:f>
              <c:strCache>
                <c:ptCount val="1"/>
                <c:pt idx="0">
                  <c:v>R1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seria_13_06!$FL$4:$FL$103</c:f>
              <c:numCache>
                <c:formatCode>General</c:formatCode>
                <c:ptCount val="100"/>
                <c:pt idx="0">
                  <c:v>82</c:v>
                </c:pt>
                <c:pt idx="1">
                  <c:v>86</c:v>
                </c:pt>
                <c:pt idx="2">
                  <c:v>88</c:v>
                </c:pt>
                <c:pt idx="3">
                  <c:v>88</c:v>
                </c:pt>
                <c:pt idx="4">
                  <c:v>87</c:v>
                </c:pt>
                <c:pt idx="5">
                  <c:v>87</c:v>
                </c:pt>
                <c:pt idx="6">
                  <c:v>86</c:v>
                </c:pt>
                <c:pt idx="7">
                  <c:v>49</c:v>
                </c:pt>
                <c:pt idx="8">
                  <c:v>49</c:v>
                </c:pt>
                <c:pt idx="9">
                  <c:v>49</c:v>
                </c:pt>
                <c:pt idx="10">
                  <c:v>49</c:v>
                </c:pt>
                <c:pt idx="11">
                  <c:v>46</c:v>
                </c:pt>
                <c:pt idx="12">
                  <c:v>46</c:v>
                </c:pt>
                <c:pt idx="13">
                  <c:v>33</c:v>
                </c:pt>
                <c:pt idx="14">
                  <c:v>33</c:v>
                </c:pt>
                <c:pt idx="15">
                  <c:v>46</c:v>
                </c:pt>
                <c:pt idx="16">
                  <c:v>46</c:v>
                </c:pt>
                <c:pt idx="17">
                  <c:v>33</c:v>
                </c:pt>
                <c:pt idx="18">
                  <c:v>33</c:v>
                </c:pt>
                <c:pt idx="19">
                  <c:v>46</c:v>
                </c:pt>
                <c:pt idx="20">
                  <c:v>46</c:v>
                </c:pt>
                <c:pt idx="21">
                  <c:v>49</c:v>
                </c:pt>
                <c:pt idx="22">
                  <c:v>46</c:v>
                </c:pt>
                <c:pt idx="23">
                  <c:v>46</c:v>
                </c:pt>
                <c:pt idx="24">
                  <c:v>40</c:v>
                </c:pt>
                <c:pt idx="25">
                  <c:v>46</c:v>
                </c:pt>
                <c:pt idx="26">
                  <c:v>49</c:v>
                </c:pt>
                <c:pt idx="27">
                  <c:v>49</c:v>
                </c:pt>
                <c:pt idx="28">
                  <c:v>46</c:v>
                </c:pt>
                <c:pt idx="29">
                  <c:v>46</c:v>
                </c:pt>
                <c:pt idx="30">
                  <c:v>46</c:v>
                </c:pt>
                <c:pt idx="31">
                  <c:v>46</c:v>
                </c:pt>
                <c:pt idx="32">
                  <c:v>46</c:v>
                </c:pt>
                <c:pt idx="33">
                  <c:v>46</c:v>
                </c:pt>
                <c:pt idx="34">
                  <c:v>46</c:v>
                </c:pt>
                <c:pt idx="35">
                  <c:v>49</c:v>
                </c:pt>
                <c:pt idx="36">
                  <c:v>49</c:v>
                </c:pt>
                <c:pt idx="37">
                  <c:v>49</c:v>
                </c:pt>
                <c:pt idx="38">
                  <c:v>46</c:v>
                </c:pt>
                <c:pt idx="39">
                  <c:v>46</c:v>
                </c:pt>
                <c:pt idx="40">
                  <c:v>46</c:v>
                </c:pt>
                <c:pt idx="41">
                  <c:v>46</c:v>
                </c:pt>
                <c:pt idx="42">
                  <c:v>46</c:v>
                </c:pt>
                <c:pt idx="43">
                  <c:v>33</c:v>
                </c:pt>
                <c:pt idx="44">
                  <c:v>33</c:v>
                </c:pt>
                <c:pt idx="45">
                  <c:v>33</c:v>
                </c:pt>
                <c:pt idx="46">
                  <c:v>33</c:v>
                </c:pt>
                <c:pt idx="47">
                  <c:v>46</c:v>
                </c:pt>
                <c:pt idx="48">
                  <c:v>46</c:v>
                </c:pt>
                <c:pt idx="49">
                  <c:v>33</c:v>
                </c:pt>
                <c:pt idx="50">
                  <c:v>33</c:v>
                </c:pt>
                <c:pt idx="51">
                  <c:v>33</c:v>
                </c:pt>
                <c:pt idx="52">
                  <c:v>33</c:v>
                </c:pt>
                <c:pt idx="53">
                  <c:v>33</c:v>
                </c:pt>
                <c:pt idx="54">
                  <c:v>33</c:v>
                </c:pt>
                <c:pt idx="55">
                  <c:v>31</c:v>
                </c:pt>
                <c:pt idx="56">
                  <c:v>31</c:v>
                </c:pt>
                <c:pt idx="57">
                  <c:v>33</c:v>
                </c:pt>
                <c:pt idx="58">
                  <c:v>33</c:v>
                </c:pt>
                <c:pt idx="59">
                  <c:v>46</c:v>
                </c:pt>
                <c:pt idx="60">
                  <c:v>46</c:v>
                </c:pt>
                <c:pt idx="61">
                  <c:v>46</c:v>
                </c:pt>
                <c:pt idx="62">
                  <c:v>46</c:v>
                </c:pt>
                <c:pt idx="63">
                  <c:v>33</c:v>
                </c:pt>
                <c:pt idx="64">
                  <c:v>33</c:v>
                </c:pt>
                <c:pt idx="65">
                  <c:v>33</c:v>
                </c:pt>
                <c:pt idx="66">
                  <c:v>46</c:v>
                </c:pt>
                <c:pt idx="67">
                  <c:v>46</c:v>
                </c:pt>
                <c:pt idx="68">
                  <c:v>49</c:v>
                </c:pt>
                <c:pt idx="69">
                  <c:v>49</c:v>
                </c:pt>
                <c:pt idx="70">
                  <c:v>49</c:v>
                </c:pt>
                <c:pt idx="71">
                  <c:v>49</c:v>
                </c:pt>
                <c:pt idx="72">
                  <c:v>49</c:v>
                </c:pt>
                <c:pt idx="73">
                  <c:v>33</c:v>
                </c:pt>
                <c:pt idx="74">
                  <c:v>33</c:v>
                </c:pt>
                <c:pt idx="75">
                  <c:v>40</c:v>
                </c:pt>
                <c:pt idx="76">
                  <c:v>49</c:v>
                </c:pt>
                <c:pt idx="77">
                  <c:v>58</c:v>
                </c:pt>
                <c:pt idx="78">
                  <c:v>58</c:v>
                </c:pt>
                <c:pt idx="79">
                  <c:v>46</c:v>
                </c:pt>
                <c:pt idx="80">
                  <c:v>46</c:v>
                </c:pt>
                <c:pt idx="81">
                  <c:v>46</c:v>
                </c:pt>
                <c:pt idx="82">
                  <c:v>49</c:v>
                </c:pt>
                <c:pt idx="83">
                  <c:v>49</c:v>
                </c:pt>
                <c:pt idx="84">
                  <c:v>46</c:v>
                </c:pt>
                <c:pt idx="85">
                  <c:v>46</c:v>
                </c:pt>
                <c:pt idx="86">
                  <c:v>46</c:v>
                </c:pt>
                <c:pt idx="87">
                  <c:v>49</c:v>
                </c:pt>
                <c:pt idx="88">
                  <c:v>49</c:v>
                </c:pt>
                <c:pt idx="89">
                  <c:v>49</c:v>
                </c:pt>
                <c:pt idx="90">
                  <c:v>49</c:v>
                </c:pt>
                <c:pt idx="91">
                  <c:v>46</c:v>
                </c:pt>
                <c:pt idx="92">
                  <c:v>46</c:v>
                </c:pt>
                <c:pt idx="93">
                  <c:v>40</c:v>
                </c:pt>
                <c:pt idx="94">
                  <c:v>46</c:v>
                </c:pt>
                <c:pt idx="95">
                  <c:v>49</c:v>
                </c:pt>
                <c:pt idx="96">
                  <c:v>49</c:v>
                </c:pt>
                <c:pt idx="97">
                  <c:v>40</c:v>
                </c:pt>
                <c:pt idx="98">
                  <c:v>40</c:v>
                </c:pt>
                <c:pt idx="99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89-2C43-A222-6038E12B03E9}"/>
            </c:ext>
          </c:extLst>
        </c:ser>
        <c:ser>
          <c:idx val="3"/>
          <c:order val="3"/>
          <c:tx>
            <c:strRef>
              <c:f>seria_13_06!$FM$3</c:f>
              <c:strCache>
                <c:ptCount val="1"/>
                <c:pt idx="0">
                  <c:v>R2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seria_13_06!$FM$4:$FM$103</c:f>
              <c:numCache>
                <c:formatCode>General</c:formatCode>
                <c:ptCount val="100"/>
                <c:pt idx="0">
                  <c:v>77</c:v>
                </c:pt>
                <c:pt idx="1">
                  <c:v>77</c:v>
                </c:pt>
                <c:pt idx="2">
                  <c:v>74</c:v>
                </c:pt>
                <c:pt idx="3">
                  <c:v>74</c:v>
                </c:pt>
                <c:pt idx="4">
                  <c:v>77</c:v>
                </c:pt>
                <c:pt idx="5">
                  <c:v>77</c:v>
                </c:pt>
                <c:pt idx="6">
                  <c:v>103</c:v>
                </c:pt>
                <c:pt idx="7">
                  <c:v>103</c:v>
                </c:pt>
                <c:pt idx="8">
                  <c:v>101</c:v>
                </c:pt>
                <c:pt idx="9">
                  <c:v>101</c:v>
                </c:pt>
                <c:pt idx="10">
                  <c:v>103</c:v>
                </c:pt>
                <c:pt idx="11">
                  <c:v>108</c:v>
                </c:pt>
                <c:pt idx="12">
                  <c:v>108</c:v>
                </c:pt>
                <c:pt idx="13">
                  <c:v>108</c:v>
                </c:pt>
                <c:pt idx="14">
                  <c:v>106</c:v>
                </c:pt>
                <c:pt idx="15">
                  <c:v>106</c:v>
                </c:pt>
                <c:pt idx="16">
                  <c:v>106</c:v>
                </c:pt>
                <c:pt idx="17">
                  <c:v>106</c:v>
                </c:pt>
                <c:pt idx="18">
                  <c:v>106</c:v>
                </c:pt>
                <c:pt idx="19">
                  <c:v>106</c:v>
                </c:pt>
                <c:pt idx="20">
                  <c:v>106</c:v>
                </c:pt>
                <c:pt idx="21">
                  <c:v>103</c:v>
                </c:pt>
                <c:pt idx="22">
                  <c:v>103</c:v>
                </c:pt>
                <c:pt idx="23">
                  <c:v>106</c:v>
                </c:pt>
                <c:pt idx="24">
                  <c:v>108</c:v>
                </c:pt>
                <c:pt idx="25">
                  <c:v>108</c:v>
                </c:pt>
                <c:pt idx="26">
                  <c:v>108</c:v>
                </c:pt>
                <c:pt idx="27">
                  <c:v>108</c:v>
                </c:pt>
                <c:pt idx="28">
                  <c:v>103</c:v>
                </c:pt>
                <c:pt idx="29">
                  <c:v>103</c:v>
                </c:pt>
                <c:pt idx="30">
                  <c:v>106</c:v>
                </c:pt>
                <c:pt idx="31">
                  <c:v>106</c:v>
                </c:pt>
                <c:pt idx="32">
                  <c:v>106</c:v>
                </c:pt>
                <c:pt idx="33">
                  <c:v>103</c:v>
                </c:pt>
                <c:pt idx="34">
                  <c:v>103</c:v>
                </c:pt>
                <c:pt idx="35">
                  <c:v>103</c:v>
                </c:pt>
                <c:pt idx="36">
                  <c:v>106</c:v>
                </c:pt>
                <c:pt idx="37">
                  <c:v>106</c:v>
                </c:pt>
                <c:pt idx="38">
                  <c:v>108</c:v>
                </c:pt>
                <c:pt idx="39">
                  <c:v>108</c:v>
                </c:pt>
                <c:pt idx="40">
                  <c:v>103</c:v>
                </c:pt>
                <c:pt idx="41">
                  <c:v>103</c:v>
                </c:pt>
                <c:pt idx="42">
                  <c:v>111</c:v>
                </c:pt>
                <c:pt idx="43">
                  <c:v>111</c:v>
                </c:pt>
                <c:pt idx="44">
                  <c:v>103</c:v>
                </c:pt>
                <c:pt idx="45">
                  <c:v>103</c:v>
                </c:pt>
                <c:pt idx="46">
                  <c:v>106</c:v>
                </c:pt>
                <c:pt idx="47">
                  <c:v>106</c:v>
                </c:pt>
                <c:pt idx="48">
                  <c:v>106</c:v>
                </c:pt>
                <c:pt idx="49">
                  <c:v>103</c:v>
                </c:pt>
                <c:pt idx="50">
                  <c:v>103</c:v>
                </c:pt>
                <c:pt idx="51">
                  <c:v>103</c:v>
                </c:pt>
                <c:pt idx="52">
                  <c:v>108</c:v>
                </c:pt>
                <c:pt idx="53">
                  <c:v>108</c:v>
                </c:pt>
                <c:pt idx="54">
                  <c:v>108</c:v>
                </c:pt>
                <c:pt idx="55">
                  <c:v>109</c:v>
                </c:pt>
                <c:pt idx="56">
                  <c:v>108</c:v>
                </c:pt>
                <c:pt idx="57">
                  <c:v>108</c:v>
                </c:pt>
                <c:pt idx="58">
                  <c:v>103</c:v>
                </c:pt>
                <c:pt idx="59">
                  <c:v>103</c:v>
                </c:pt>
                <c:pt idx="60">
                  <c:v>103</c:v>
                </c:pt>
                <c:pt idx="61">
                  <c:v>103</c:v>
                </c:pt>
                <c:pt idx="62">
                  <c:v>103</c:v>
                </c:pt>
                <c:pt idx="63">
                  <c:v>108</c:v>
                </c:pt>
                <c:pt idx="64">
                  <c:v>108</c:v>
                </c:pt>
                <c:pt idx="65">
                  <c:v>108</c:v>
                </c:pt>
                <c:pt idx="66">
                  <c:v>108</c:v>
                </c:pt>
                <c:pt idx="67">
                  <c:v>108</c:v>
                </c:pt>
                <c:pt idx="68">
                  <c:v>108</c:v>
                </c:pt>
                <c:pt idx="69">
                  <c:v>108</c:v>
                </c:pt>
                <c:pt idx="70">
                  <c:v>108</c:v>
                </c:pt>
                <c:pt idx="71">
                  <c:v>108</c:v>
                </c:pt>
                <c:pt idx="72">
                  <c:v>108</c:v>
                </c:pt>
                <c:pt idx="73">
                  <c:v>108</c:v>
                </c:pt>
                <c:pt idx="74">
                  <c:v>108</c:v>
                </c:pt>
                <c:pt idx="75">
                  <c:v>106</c:v>
                </c:pt>
                <c:pt idx="76">
                  <c:v>106</c:v>
                </c:pt>
                <c:pt idx="77">
                  <c:v>106</c:v>
                </c:pt>
                <c:pt idx="78">
                  <c:v>106</c:v>
                </c:pt>
                <c:pt idx="79">
                  <c:v>108</c:v>
                </c:pt>
                <c:pt idx="80">
                  <c:v>106</c:v>
                </c:pt>
                <c:pt idx="81">
                  <c:v>106</c:v>
                </c:pt>
                <c:pt idx="82">
                  <c:v>106</c:v>
                </c:pt>
                <c:pt idx="83">
                  <c:v>103</c:v>
                </c:pt>
                <c:pt idx="84">
                  <c:v>103</c:v>
                </c:pt>
                <c:pt idx="85">
                  <c:v>103</c:v>
                </c:pt>
                <c:pt idx="86">
                  <c:v>103</c:v>
                </c:pt>
                <c:pt idx="87">
                  <c:v>103</c:v>
                </c:pt>
                <c:pt idx="88">
                  <c:v>103</c:v>
                </c:pt>
                <c:pt idx="89">
                  <c:v>103</c:v>
                </c:pt>
                <c:pt idx="90">
                  <c:v>103</c:v>
                </c:pt>
                <c:pt idx="91">
                  <c:v>103</c:v>
                </c:pt>
                <c:pt idx="92">
                  <c:v>108</c:v>
                </c:pt>
                <c:pt idx="93">
                  <c:v>108</c:v>
                </c:pt>
                <c:pt idx="94">
                  <c:v>108</c:v>
                </c:pt>
                <c:pt idx="95">
                  <c:v>108</c:v>
                </c:pt>
                <c:pt idx="96">
                  <c:v>108</c:v>
                </c:pt>
                <c:pt idx="97">
                  <c:v>108</c:v>
                </c:pt>
                <c:pt idx="98">
                  <c:v>108</c:v>
                </c:pt>
                <c:pt idx="99">
                  <c:v>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F89-2C43-A222-6038E12B03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7669775"/>
        <c:axId val="528038272"/>
      </c:lineChart>
      <c:catAx>
        <c:axId val="5476697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28038272"/>
        <c:crosses val="autoZero"/>
        <c:auto val="1"/>
        <c:lblAlgn val="ctr"/>
        <c:lblOffset val="100"/>
        <c:noMultiLvlLbl val="0"/>
      </c:catAx>
      <c:valAx>
        <c:axId val="52803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47669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Odbiornik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seria_13_05!$BD$9:$BD$108</c:f>
              <c:numCache>
                <c:formatCode>General</c:formatCode>
                <c:ptCount val="100"/>
                <c:pt idx="0">
                  <c:v>201</c:v>
                </c:pt>
                <c:pt idx="1">
                  <c:v>198</c:v>
                </c:pt>
                <c:pt idx="2">
                  <c:v>198</c:v>
                </c:pt>
                <c:pt idx="3">
                  <c:v>201</c:v>
                </c:pt>
                <c:pt idx="4">
                  <c:v>198</c:v>
                </c:pt>
                <c:pt idx="5">
                  <c:v>194</c:v>
                </c:pt>
                <c:pt idx="6">
                  <c:v>204</c:v>
                </c:pt>
                <c:pt idx="7">
                  <c:v>201</c:v>
                </c:pt>
                <c:pt idx="8">
                  <c:v>196</c:v>
                </c:pt>
                <c:pt idx="9">
                  <c:v>196</c:v>
                </c:pt>
                <c:pt idx="10">
                  <c:v>201</c:v>
                </c:pt>
                <c:pt idx="11">
                  <c:v>194</c:v>
                </c:pt>
                <c:pt idx="12">
                  <c:v>201</c:v>
                </c:pt>
                <c:pt idx="13">
                  <c:v>194</c:v>
                </c:pt>
                <c:pt idx="14">
                  <c:v>122</c:v>
                </c:pt>
                <c:pt idx="15">
                  <c:v>135</c:v>
                </c:pt>
                <c:pt idx="16">
                  <c:v>133</c:v>
                </c:pt>
                <c:pt idx="17">
                  <c:v>124</c:v>
                </c:pt>
                <c:pt idx="18">
                  <c:v>206</c:v>
                </c:pt>
                <c:pt idx="19">
                  <c:v>206</c:v>
                </c:pt>
                <c:pt idx="20">
                  <c:v>206</c:v>
                </c:pt>
                <c:pt idx="21">
                  <c:v>258</c:v>
                </c:pt>
                <c:pt idx="22">
                  <c:v>206</c:v>
                </c:pt>
                <c:pt idx="23">
                  <c:v>198</c:v>
                </c:pt>
                <c:pt idx="24">
                  <c:v>201</c:v>
                </c:pt>
                <c:pt idx="25">
                  <c:v>209</c:v>
                </c:pt>
                <c:pt idx="26">
                  <c:v>206</c:v>
                </c:pt>
                <c:pt idx="27">
                  <c:v>206</c:v>
                </c:pt>
                <c:pt idx="28">
                  <c:v>206</c:v>
                </c:pt>
                <c:pt idx="29">
                  <c:v>206</c:v>
                </c:pt>
                <c:pt idx="30">
                  <c:v>206</c:v>
                </c:pt>
                <c:pt idx="31">
                  <c:v>221</c:v>
                </c:pt>
                <c:pt idx="32">
                  <c:v>221</c:v>
                </c:pt>
                <c:pt idx="33">
                  <c:v>206</c:v>
                </c:pt>
                <c:pt idx="34">
                  <c:v>217</c:v>
                </c:pt>
                <c:pt idx="35">
                  <c:v>217</c:v>
                </c:pt>
                <c:pt idx="36">
                  <c:v>172</c:v>
                </c:pt>
                <c:pt idx="37">
                  <c:v>217</c:v>
                </c:pt>
                <c:pt idx="38">
                  <c:v>217</c:v>
                </c:pt>
                <c:pt idx="39">
                  <c:v>217</c:v>
                </c:pt>
                <c:pt idx="40">
                  <c:v>217</c:v>
                </c:pt>
                <c:pt idx="41">
                  <c:v>217</c:v>
                </c:pt>
                <c:pt idx="42">
                  <c:v>206</c:v>
                </c:pt>
                <c:pt idx="43">
                  <c:v>206</c:v>
                </c:pt>
                <c:pt idx="44">
                  <c:v>211</c:v>
                </c:pt>
                <c:pt idx="45">
                  <c:v>192</c:v>
                </c:pt>
                <c:pt idx="46">
                  <c:v>206</c:v>
                </c:pt>
                <c:pt idx="47">
                  <c:v>192</c:v>
                </c:pt>
                <c:pt idx="48">
                  <c:v>206</c:v>
                </c:pt>
                <c:pt idx="49">
                  <c:v>114</c:v>
                </c:pt>
                <c:pt idx="50">
                  <c:v>195</c:v>
                </c:pt>
                <c:pt idx="51">
                  <c:v>191</c:v>
                </c:pt>
                <c:pt idx="52">
                  <c:v>198</c:v>
                </c:pt>
                <c:pt idx="53">
                  <c:v>191</c:v>
                </c:pt>
                <c:pt idx="54">
                  <c:v>185</c:v>
                </c:pt>
                <c:pt idx="55">
                  <c:v>193</c:v>
                </c:pt>
                <c:pt idx="56">
                  <c:v>192</c:v>
                </c:pt>
                <c:pt idx="57">
                  <c:v>194</c:v>
                </c:pt>
                <c:pt idx="58">
                  <c:v>198</c:v>
                </c:pt>
                <c:pt idx="59">
                  <c:v>206</c:v>
                </c:pt>
                <c:pt idx="60">
                  <c:v>206</c:v>
                </c:pt>
                <c:pt idx="61">
                  <c:v>206</c:v>
                </c:pt>
                <c:pt idx="62">
                  <c:v>201</c:v>
                </c:pt>
                <c:pt idx="63">
                  <c:v>201</c:v>
                </c:pt>
                <c:pt idx="64">
                  <c:v>206</c:v>
                </c:pt>
                <c:pt idx="65">
                  <c:v>206</c:v>
                </c:pt>
                <c:pt idx="66">
                  <c:v>206</c:v>
                </c:pt>
                <c:pt idx="67">
                  <c:v>212</c:v>
                </c:pt>
                <c:pt idx="68">
                  <c:v>202</c:v>
                </c:pt>
                <c:pt idx="69">
                  <c:v>202</c:v>
                </c:pt>
                <c:pt idx="70">
                  <c:v>111</c:v>
                </c:pt>
                <c:pt idx="71">
                  <c:v>94</c:v>
                </c:pt>
                <c:pt idx="72">
                  <c:v>202</c:v>
                </c:pt>
                <c:pt idx="73">
                  <c:v>206</c:v>
                </c:pt>
                <c:pt idx="74">
                  <c:v>204</c:v>
                </c:pt>
                <c:pt idx="75">
                  <c:v>198</c:v>
                </c:pt>
                <c:pt idx="76">
                  <c:v>217</c:v>
                </c:pt>
                <c:pt idx="77">
                  <c:v>206</c:v>
                </c:pt>
                <c:pt idx="78">
                  <c:v>195</c:v>
                </c:pt>
                <c:pt idx="79">
                  <c:v>221</c:v>
                </c:pt>
                <c:pt idx="80">
                  <c:v>217</c:v>
                </c:pt>
                <c:pt idx="81">
                  <c:v>212</c:v>
                </c:pt>
                <c:pt idx="82">
                  <c:v>212</c:v>
                </c:pt>
                <c:pt idx="83">
                  <c:v>217</c:v>
                </c:pt>
                <c:pt idx="84">
                  <c:v>217</c:v>
                </c:pt>
                <c:pt idx="85">
                  <c:v>206</c:v>
                </c:pt>
                <c:pt idx="86">
                  <c:v>206</c:v>
                </c:pt>
                <c:pt idx="87">
                  <c:v>206</c:v>
                </c:pt>
                <c:pt idx="88">
                  <c:v>206</c:v>
                </c:pt>
                <c:pt idx="89">
                  <c:v>206</c:v>
                </c:pt>
                <c:pt idx="90">
                  <c:v>206</c:v>
                </c:pt>
                <c:pt idx="91">
                  <c:v>206</c:v>
                </c:pt>
                <c:pt idx="92">
                  <c:v>221</c:v>
                </c:pt>
                <c:pt idx="93">
                  <c:v>209</c:v>
                </c:pt>
                <c:pt idx="94">
                  <c:v>172</c:v>
                </c:pt>
                <c:pt idx="95">
                  <c:v>206</c:v>
                </c:pt>
                <c:pt idx="96">
                  <c:v>206</c:v>
                </c:pt>
                <c:pt idx="97">
                  <c:v>206</c:v>
                </c:pt>
                <c:pt idx="98">
                  <c:v>206</c:v>
                </c:pt>
                <c:pt idx="99">
                  <c:v>206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14-4C58-AFA6-E9268A82DDA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seria_13_05!$BE$9:$BE$108</c:f>
              <c:numCache>
                <c:formatCode>General</c:formatCode>
                <c:ptCount val="100"/>
                <c:pt idx="0">
                  <c:v>-22</c:v>
                </c:pt>
                <c:pt idx="1">
                  <c:v>-23</c:v>
                </c:pt>
                <c:pt idx="2">
                  <c:v>-23</c:v>
                </c:pt>
                <c:pt idx="3">
                  <c:v>-22</c:v>
                </c:pt>
                <c:pt idx="4">
                  <c:v>-23</c:v>
                </c:pt>
                <c:pt idx="5">
                  <c:v>-23</c:v>
                </c:pt>
                <c:pt idx="6">
                  <c:v>-22</c:v>
                </c:pt>
                <c:pt idx="7">
                  <c:v>0</c:v>
                </c:pt>
                <c:pt idx="8">
                  <c:v>200</c:v>
                </c:pt>
                <c:pt idx="9">
                  <c:v>197</c:v>
                </c:pt>
                <c:pt idx="10">
                  <c:v>198</c:v>
                </c:pt>
                <c:pt idx="11">
                  <c:v>200</c:v>
                </c:pt>
                <c:pt idx="12">
                  <c:v>199</c:v>
                </c:pt>
                <c:pt idx="13">
                  <c:v>192</c:v>
                </c:pt>
                <c:pt idx="14">
                  <c:v>192</c:v>
                </c:pt>
                <c:pt idx="15">
                  <c:v>192</c:v>
                </c:pt>
                <c:pt idx="16">
                  <c:v>187</c:v>
                </c:pt>
                <c:pt idx="17">
                  <c:v>185</c:v>
                </c:pt>
                <c:pt idx="18">
                  <c:v>202</c:v>
                </c:pt>
                <c:pt idx="19">
                  <c:v>194</c:v>
                </c:pt>
                <c:pt idx="20">
                  <c:v>202</c:v>
                </c:pt>
                <c:pt idx="21">
                  <c:v>213</c:v>
                </c:pt>
                <c:pt idx="22">
                  <c:v>132</c:v>
                </c:pt>
                <c:pt idx="23">
                  <c:v>144</c:v>
                </c:pt>
                <c:pt idx="24">
                  <c:v>144</c:v>
                </c:pt>
                <c:pt idx="25">
                  <c:v>124</c:v>
                </c:pt>
                <c:pt idx="26">
                  <c:v>206</c:v>
                </c:pt>
                <c:pt idx="27">
                  <c:v>206</c:v>
                </c:pt>
                <c:pt idx="28">
                  <c:v>198</c:v>
                </c:pt>
                <c:pt idx="29">
                  <c:v>258</c:v>
                </c:pt>
                <c:pt idx="30">
                  <c:v>207</c:v>
                </c:pt>
                <c:pt idx="31">
                  <c:v>200</c:v>
                </c:pt>
                <c:pt idx="32">
                  <c:v>202</c:v>
                </c:pt>
                <c:pt idx="33">
                  <c:v>209</c:v>
                </c:pt>
                <c:pt idx="34">
                  <c:v>207</c:v>
                </c:pt>
                <c:pt idx="35">
                  <c:v>207</c:v>
                </c:pt>
                <c:pt idx="36">
                  <c:v>201</c:v>
                </c:pt>
                <c:pt idx="37">
                  <c:v>207</c:v>
                </c:pt>
                <c:pt idx="38">
                  <c:v>205</c:v>
                </c:pt>
                <c:pt idx="39">
                  <c:v>220</c:v>
                </c:pt>
                <c:pt idx="40">
                  <c:v>222</c:v>
                </c:pt>
                <c:pt idx="41">
                  <c:v>206</c:v>
                </c:pt>
                <c:pt idx="42">
                  <c:v>215</c:v>
                </c:pt>
                <c:pt idx="43">
                  <c:v>221</c:v>
                </c:pt>
                <c:pt idx="44">
                  <c:v>171</c:v>
                </c:pt>
                <c:pt idx="45">
                  <c:v>213</c:v>
                </c:pt>
                <c:pt idx="46">
                  <c:v>215</c:v>
                </c:pt>
                <c:pt idx="47">
                  <c:v>213</c:v>
                </c:pt>
                <c:pt idx="48">
                  <c:v>215</c:v>
                </c:pt>
                <c:pt idx="49">
                  <c:v>203</c:v>
                </c:pt>
                <c:pt idx="50">
                  <c:v>204</c:v>
                </c:pt>
                <c:pt idx="51">
                  <c:v>203</c:v>
                </c:pt>
                <c:pt idx="52">
                  <c:v>211</c:v>
                </c:pt>
                <c:pt idx="53">
                  <c:v>189</c:v>
                </c:pt>
                <c:pt idx="54">
                  <c:v>205</c:v>
                </c:pt>
                <c:pt idx="55">
                  <c:v>190</c:v>
                </c:pt>
                <c:pt idx="56">
                  <c:v>217</c:v>
                </c:pt>
                <c:pt idx="57">
                  <c:v>113</c:v>
                </c:pt>
                <c:pt idx="58">
                  <c:v>196</c:v>
                </c:pt>
                <c:pt idx="59">
                  <c:v>192</c:v>
                </c:pt>
                <c:pt idx="60">
                  <c:v>200</c:v>
                </c:pt>
                <c:pt idx="61">
                  <c:v>194</c:v>
                </c:pt>
                <c:pt idx="62">
                  <c:v>186</c:v>
                </c:pt>
                <c:pt idx="63">
                  <c:v>194</c:v>
                </c:pt>
                <c:pt idx="64">
                  <c:v>193</c:v>
                </c:pt>
                <c:pt idx="65">
                  <c:v>195</c:v>
                </c:pt>
                <c:pt idx="66">
                  <c:v>198</c:v>
                </c:pt>
                <c:pt idx="67">
                  <c:v>206</c:v>
                </c:pt>
                <c:pt idx="68">
                  <c:v>205</c:v>
                </c:pt>
                <c:pt idx="69">
                  <c:v>206</c:v>
                </c:pt>
                <c:pt idx="70">
                  <c:v>188</c:v>
                </c:pt>
                <c:pt idx="71">
                  <c:v>185</c:v>
                </c:pt>
                <c:pt idx="72">
                  <c:v>205</c:v>
                </c:pt>
                <c:pt idx="73">
                  <c:v>206</c:v>
                </c:pt>
                <c:pt idx="74">
                  <c:v>204</c:v>
                </c:pt>
                <c:pt idx="75">
                  <c:v>211</c:v>
                </c:pt>
                <c:pt idx="76">
                  <c:v>204</c:v>
                </c:pt>
                <c:pt idx="77">
                  <c:v>215</c:v>
                </c:pt>
                <c:pt idx="78">
                  <c:v>125</c:v>
                </c:pt>
                <c:pt idx="79">
                  <c:v>96</c:v>
                </c:pt>
                <c:pt idx="80">
                  <c:v>203</c:v>
                </c:pt>
                <c:pt idx="81">
                  <c:v>207</c:v>
                </c:pt>
                <c:pt idx="82">
                  <c:v>206</c:v>
                </c:pt>
                <c:pt idx="83">
                  <c:v>198</c:v>
                </c:pt>
                <c:pt idx="84">
                  <c:v>218</c:v>
                </c:pt>
                <c:pt idx="85">
                  <c:v>207</c:v>
                </c:pt>
                <c:pt idx="86">
                  <c:v>192</c:v>
                </c:pt>
                <c:pt idx="87">
                  <c:v>219</c:v>
                </c:pt>
                <c:pt idx="88">
                  <c:v>216</c:v>
                </c:pt>
                <c:pt idx="89">
                  <c:v>211</c:v>
                </c:pt>
                <c:pt idx="90">
                  <c:v>210</c:v>
                </c:pt>
                <c:pt idx="91">
                  <c:v>215</c:v>
                </c:pt>
                <c:pt idx="92">
                  <c:v>219</c:v>
                </c:pt>
                <c:pt idx="93">
                  <c:v>206</c:v>
                </c:pt>
                <c:pt idx="94">
                  <c:v>201</c:v>
                </c:pt>
                <c:pt idx="95">
                  <c:v>206</c:v>
                </c:pt>
                <c:pt idx="96">
                  <c:v>206</c:v>
                </c:pt>
                <c:pt idx="97">
                  <c:v>206</c:v>
                </c:pt>
                <c:pt idx="98">
                  <c:v>206</c:v>
                </c:pt>
                <c:pt idx="99">
                  <c:v>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14-4C58-AFA6-E9268A82D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9836799"/>
        <c:axId val="1159839679"/>
      </c:lineChart>
      <c:catAx>
        <c:axId val="11598367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59839679"/>
        <c:crosses val="autoZero"/>
        <c:auto val="1"/>
        <c:lblAlgn val="ctr"/>
        <c:lblOffset val="100"/>
        <c:noMultiLvlLbl val="0"/>
      </c:catAx>
      <c:valAx>
        <c:axId val="1159839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59836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Pomiar 12 - filtrowane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seria_13_06!$FU$3</c:f>
              <c:strCache>
                <c:ptCount val="1"/>
                <c:pt idx="0">
                  <c:v>Oczekiwany R1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seria_13_06!$FU$4:$FU$103</c:f>
              <c:numCache>
                <c:formatCode>General</c:formatCode>
                <c:ptCount val="100"/>
                <c:pt idx="0">
                  <c:v>105</c:v>
                </c:pt>
                <c:pt idx="1">
                  <c:v>105</c:v>
                </c:pt>
                <c:pt idx="2">
                  <c:v>105</c:v>
                </c:pt>
                <c:pt idx="3">
                  <c:v>105</c:v>
                </c:pt>
                <c:pt idx="4">
                  <c:v>105</c:v>
                </c:pt>
                <c:pt idx="5">
                  <c:v>105</c:v>
                </c:pt>
                <c:pt idx="6">
                  <c:v>105</c:v>
                </c:pt>
                <c:pt idx="7">
                  <c:v>105</c:v>
                </c:pt>
                <c:pt idx="8">
                  <c:v>105</c:v>
                </c:pt>
                <c:pt idx="9">
                  <c:v>105</c:v>
                </c:pt>
                <c:pt idx="10">
                  <c:v>105</c:v>
                </c:pt>
                <c:pt idx="11">
                  <c:v>105</c:v>
                </c:pt>
                <c:pt idx="12">
                  <c:v>105</c:v>
                </c:pt>
                <c:pt idx="13">
                  <c:v>105</c:v>
                </c:pt>
                <c:pt idx="14">
                  <c:v>105</c:v>
                </c:pt>
                <c:pt idx="15">
                  <c:v>105</c:v>
                </c:pt>
                <c:pt idx="16">
                  <c:v>105</c:v>
                </c:pt>
                <c:pt idx="17">
                  <c:v>105</c:v>
                </c:pt>
                <c:pt idx="18">
                  <c:v>105</c:v>
                </c:pt>
                <c:pt idx="19">
                  <c:v>105</c:v>
                </c:pt>
                <c:pt idx="20">
                  <c:v>105</c:v>
                </c:pt>
                <c:pt idx="21">
                  <c:v>105</c:v>
                </c:pt>
                <c:pt idx="22">
                  <c:v>105</c:v>
                </c:pt>
                <c:pt idx="23">
                  <c:v>105</c:v>
                </c:pt>
                <c:pt idx="24">
                  <c:v>105</c:v>
                </c:pt>
                <c:pt idx="25">
                  <c:v>105</c:v>
                </c:pt>
                <c:pt idx="26">
                  <c:v>105</c:v>
                </c:pt>
                <c:pt idx="27">
                  <c:v>105</c:v>
                </c:pt>
                <c:pt idx="28">
                  <c:v>105</c:v>
                </c:pt>
                <c:pt idx="29">
                  <c:v>105</c:v>
                </c:pt>
                <c:pt idx="30">
                  <c:v>105</c:v>
                </c:pt>
                <c:pt idx="31">
                  <c:v>105</c:v>
                </c:pt>
                <c:pt idx="32">
                  <c:v>105</c:v>
                </c:pt>
                <c:pt idx="33">
                  <c:v>105</c:v>
                </c:pt>
                <c:pt idx="34">
                  <c:v>105</c:v>
                </c:pt>
                <c:pt idx="35">
                  <c:v>105</c:v>
                </c:pt>
                <c:pt idx="36">
                  <c:v>105</c:v>
                </c:pt>
                <c:pt idx="37">
                  <c:v>105</c:v>
                </c:pt>
                <c:pt idx="38">
                  <c:v>105</c:v>
                </c:pt>
                <c:pt idx="39">
                  <c:v>105</c:v>
                </c:pt>
                <c:pt idx="40">
                  <c:v>105</c:v>
                </c:pt>
                <c:pt idx="41">
                  <c:v>105</c:v>
                </c:pt>
                <c:pt idx="42">
                  <c:v>105</c:v>
                </c:pt>
                <c:pt idx="43">
                  <c:v>105</c:v>
                </c:pt>
                <c:pt idx="44">
                  <c:v>105</c:v>
                </c:pt>
                <c:pt idx="45">
                  <c:v>105</c:v>
                </c:pt>
                <c:pt idx="46">
                  <c:v>105</c:v>
                </c:pt>
                <c:pt idx="47">
                  <c:v>105</c:v>
                </c:pt>
                <c:pt idx="48">
                  <c:v>105</c:v>
                </c:pt>
                <c:pt idx="49">
                  <c:v>105</c:v>
                </c:pt>
                <c:pt idx="50">
                  <c:v>105</c:v>
                </c:pt>
                <c:pt idx="51">
                  <c:v>105</c:v>
                </c:pt>
                <c:pt idx="52">
                  <c:v>105</c:v>
                </c:pt>
                <c:pt idx="53">
                  <c:v>105</c:v>
                </c:pt>
                <c:pt idx="54">
                  <c:v>105</c:v>
                </c:pt>
                <c:pt idx="55">
                  <c:v>105</c:v>
                </c:pt>
                <c:pt idx="56">
                  <c:v>105</c:v>
                </c:pt>
                <c:pt idx="57">
                  <c:v>105</c:v>
                </c:pt>
                <c:pt idx="58">
                  <c:v>105</c:v>
                </c:pt>
                <c:pt idx="59">
                  <c:v>105</c:v>
                </c:pt>
                <c:pt idx="60">
                  <c:v>105</c:v>
                </c:pt>
                <c:pt idx="61">
                  <c:v>105</c:v>
                </c:pt>
                <c:pt idx="62">
                  <c:v>105</c:v>
                </c:pt>
                <c:pt idx="63">
                  <c:v>105</c:v>
                </c:pt>
                <c:pt idx="64">
                  <c:v>105</c:v>
                </c:pt>
                <c:pt idx="65">
                  <c:v>105</c:v>
                </c:pt>
                <c:pt idx="66">
                  <c:v>105</c:v>
                </c:pt>
                <c:pt idx="67">
                  <c:v>105</c:v>
                </c:pt>
                <c:pt idx="68">
                  <c:v>105</c:v>
                </c:pt>
                <c:pt idx="69">
                  <c:v>105</c:v>
                </c:pt>
                <c:pt idx="70">
                  <c:v>105</c:v>
                </c:pt>
                <c:pt idx="71">
                  <c:v>105</c:v>
                </c:pt>
                <c:pt idx="72">
                  <c:v>105</c:v>
                </c:pt>
                <c:pt idx="73">
                  <c:v>105</c:v>
                </c:pt>
                <c:pt idx="74">
                  <c:v>105</c:v>
                </c:pt>
                <c:pt idx="75">
                  <c:v>105</c:v>
                </c:pt>
                <c:pt idx="76">
                  <c:v>105</c:v>
                </c:pt>
                <c:pt idx="77">
                  <c:v>105</c:v>
                </c:pt>
                <c:pt idx="78">
                  <c:v>105</c:v>
                </c:pt>
                <c:pt idx="79">
                  <c:v>105</c:v>
                </c:pt>
                <c:pt idx="80">
                  <c:v>105</c:v>
                </c:pt>
                <c:pt idx="81">
                  <c:v>105</c:v>
                </c:pt>
                <c:pt idx="82">
                  <c:v>105</c:v>
                </c:pt>
                <c:pt idx="83">
                  <c:v>105</c:v>
                </c:pt>
                <c:pt idx="84">
                  <c:v>105</c:v>
                </c:pt>
                <c:pt idx="85">
                  <c:v>105</c:v>
                </c:pt>
                <c:pt idx="86">
                  <c:v>105</c:v>
                </c:pt>
                <c:pt idx="87">
                  <c:v>105</c:v>
                </c:pt>
                <c:pt idx="88">
                  <c:v>105</c:v>
                </c:pt>
                <c:pt idx="89">
                  <c:v>105</c:v>
                </c:pt>
                <c:pt idx="90">
                  <c:v>105</c:v>
                </c:pt>
                <c:pt idx="91">
                  <c:v>105</c:v>
                </c:pt>
                <c:pt idx="92">
                  <c:v>105</c:v>
                </c:pt>
                <c:pt idx="93">
                  <c:v>105</c:v>
                </c:pt>
                <c:pt idx="94">
                  <c:v>105</c:v>
                </c:pt>
                <c:pt idx="95">
                  <c:v>105</c:v>
                </c:pt>
                <c:pt idx="96">
                  <c:v>105</c:v>
                </c:pt>
                <c:pt idx="97">
                  <c:v>105</c:v>
                </c:pt>
                <c:pt idx="98">
                  <c:v>105</c:v>
                </c:pt>
                <c:pt idx="99">
                  <c:v>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1D-5349-AC02-E5BFDB8F895A}"/>
            </c:ext>
          </c:extLst>
        </c:ser>
        <c:ser>
          <c:idx val="1"/>
          <c:order val="1"/>
          <c:tx>
            <c:strRef>
              <c:f>seria_13_06!$FV$3</c:f>
              <c:strCache>
                <c:ptCount val="1"/>
                <c:pt idx="0">
                  <c:v>Oczekiwany R2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seria_13_06!$FV$4:$FV$103</c:f>
              <c:numCache>
                <c:formatCode>General</c:formatCode>
                <c:ptCount val="100"/>
                <c:pt idx="0">
                  <c:v>75</c:v>
                </c:pt>
                <c:pt idx="1">
                  <c:v>75</c:v>
                </c:pt>
                <c:pt idx="2">
                  <c:v>75</c:v>
                </c:pt>
                <c:pt idx="3">
                  <c:v>75</c:v>
                </c:pt>
                <c:pt idx="4">
                  <c:v>75</c:v>
                </c:pt>
                <c:pt idx="5">
                  <c:v>75</c:v>
                </c:pt>
                <c:pt idx="6">
                  <c:v>75</c:v>
                </c:pt>
                <c:pt idx="7">
                  <c:v>75</c:v>
                </c:pt>
                <c:pt idx="8">
                  <c:v>75</c:v>
                </c:pt>
                <c:pt idx="9">
                  <c:v>75</c:v>
                </c:pt>
                <c:pt idx="10">
                  <c:v>75</c:v>
                </c:pt>
                <c:pt idx="11">
                  <c:v>75</c:v>
                </c:pt>
                <c:pt idx="12">
                  <c:v>75</c:v>
                </c:pt>
                <c:pt idx="13">
                  <c:v>75</c:v>
                </c:pt>
                <c:pt idx="14">
                  <c:v>75</c:v>
                </c:pt>
                <c:pt idx="15">
                  <c:v>75</c:v>
                </c:pt>
                <c:pt idx="16">
                  <c:v>75</c:v>
                </c:pt>
                <c:pt idx="17">
                  <c:v>75</c:v>
                </c:pt>
                <c:pt idx="18">
                  <c:v>75</c:v>
                </c:pt>
                <c:pt idx="19">
                  <c:v>75</c:v>
                </c:pt>
                <c:pt idx="20">
                  <c:v>75</c:v>
                </c:pt>
                <c:pt idx="21">
                  <c:v>75</c:v>
                </c:pt>
                <c:pt idx="22">
                  <c:v>75</c:v>
                </c:pt>
                <c:pt idx="23">
                  <c:v>75</c:v>
                </c:pt>
                <c:pt idx="24">
                  <c:v>75</c:v>
                </c:pt>
                <c:pt idx="25">
                  <c:v>75</c:v>
                </c:pt>
                <c:pt idx="26">
                  <c:v>75</c:v>
                </c:pt>
                <c:pt idx="27">
                  <c:v>75</c:v>
                </c:pt>
                <c:pt idx="28">
                  <c:v>75</c:v>
                </c:pt>
                <c:pt idx="29">
                  <c:v>75</c:v>
                </c:pt>
                <c:pt idx="30">
                  <c:v>75</c:v>
                </c:pt>
                <c:pt idx="31">
                  <c:v>75</c:v>
                </c:pt>
                <c:pt idx="32">
                  <c:v>75</c:v>
                </c:pt>
                <c:pt idx="33">
                  <c:v>75</c:v>
                </c:pt>
                <c:pt idx="34">
                  <c:v>75</c:v>
                </c:pt>
                <c:pt idx="35">
                  <c:v>75</c:v>
                </c:pt>
                <c:pt idx="36">
                  <c:v>75</c:v>
                </c:pt>
                <c:pt idx="37">
                  <c:v>75</c:v>
                </c:pt>
                <c:pt idx="38">
                  <c:v>75</c:v>
                </c:pt>
                <c:pt idx="39">
                  <c:v>75</c:v>
                </c:pt>
                <c:pt idx="40">
                  <c:v>75</c:v>
                </c:pt>
                <c:pt idx="41">
                  <c:v>75</c:v>
                </c:pt>
                <c:pt idx="42">
                  <c:v>75</c:v>
                </c:pt>
                <c:pt idx="43">
                  <c:v>75</c:v>
                </c:pt>
                <c:pt idx="44">
                  <c:v>75</c:v>
                </c:pt>
                <c:pt idx="45">
                  <c:v>75</c:v>
                </c:pt>
                <c:pt idx="46">
                  <c:v>75</c:v>
                </c:pt>
                <c:pt idx="47">
                  <c:v>75</c:v>
                </c:pt>
                <c:pt idx="48">
                  <c:v>75</c:v>
                </c:pt>
                <c:pt idx="49">
                  <c:v>75</c:v>
                </c:pt>
                <c:pt idx="50">
                  <c:v>75</c:v>
                </c:pt>
                <c:pt idx="51">
                  <c:v>75</c:v>
                </c:pt>
                <c:pt idx="52">
                  <c:v>75</c:v>
                </c:pt>
                <c:pt idx="53">
                  <c:v>75</c:v>
                </c:pt>
                <c:pt idx="54">
                  <c:v>75</c:v>
                </c:pt>
                <c:pt idx="55">
                  <c:v>75</c:v>
                </c:pt>
                <c:pt idx="56">
                  <c:v>75</c:v>
                </c:pt>
                <c:pt idx="57">
                  <c:v>75</c:v>
                </c:pt>
                <c:pt idx="58">
                  <c:v>75</c:v>
                </c:pt>
                <c:pt idx="59">
                  <c:v>75</c:v>
                </c:pt>
                <c:pt idx="60">
                  <c:v>75</c:v>
                </c:pt>
                <c:pt idx="61">
                  <c:v>75</c:v>
                </c:pt>
                <c:pt idx="62">
                  <c:v>75</c:v>
                </c:pt>
                <c:pt idx="63">
                  <c:v>75</c:v>
                </c:pt>
                <c:pt idx="64">
                  <c:v>75</c:v>
                </c:pt>
                <c:pt idx="65">
                  <c:v>75</c:v>
                </c:pt>
                <c:pt idx="66">
                  <c:v>75</c:v>
                </c:pt>
                <c:pt idx="67">
                  <c:v>75</c:v>
                </c:pt>
                <c:pt idx="68">
                  <c:v>75</c:v>
                </c:pt>
                <c:pt idx="69">
                  <c:v>75</c:v>
                </c:pt>
                <c:pt idx="70">
                  <c:v>75</c:v>
                </c:pt>
                <c:pt idx="71">
                  <c:v>75</c:v>
                </c:pt>
                <c:pt idx="72">
                  <c:v>75</c:v>
                </c:pt>
                <c:pt idx="73">
                  <c:v>75</c:v>
                </c:pt>
                <c:pt idx="74">
                  <c:v>75</c:v>
                </c:pt>
                <c:pt idx="75">
                  <c:v>75</c:v>
                </c:pt>
                <c:pt idx="76">
                  <c:v>75</c:v>
                </c:pt>
                <c:pt idx="77">
                  <c:v>75</c:v>
                </c:pt>
                <c:pt idx="78">
                  <c:v>75</c:v>
                </c:pt>
                <c:pt idx="79">
                  <c:v>75</c:v>
                </c:pt>
                <c:pt idx="80">
                  <c:v>75</c:v>
                </c:pt>
                <c:pt idx="81">
                  <c:v>75</c:v>
                </c:pt>
                <c:pt idx="82">
                  <c:v>75</c:v>
                </c:pt>
                <c:pt idx="83">
                  <c:v>75</c:v>
                </c:pt>
                <c:pt idx="84">
                  <c:v>75</c:v>
                </c:pt>
                <c:pt idx="85">
                  <c:v>75</c:v>
                </c:pt>
                <c:pt idx="86">
                  <c:v>75</c:v>
                </c:pt>
                <c:pt idx="87">
                  <c:v>75</c:v>
                </c:pt>
                <c:pt idx="88">
                  <c:v>75</c:v>
                </c:pt>
                <c:pt idx="89">
                  <c:v>75</c:v>
                </c:pt>
                <c:pt idx="90">
                  <c:v>75</c:v>
                </c:pt>
                <c:pt idx="91">
                  <c:v>75</c:v>
                </c:pt>
                <c:pt idx="92">
                  <c:v>75</c:v>
                </c:pt>
                <c:pt idx="93">
                  <c:v>75</c:v>
                </c:pt>
                <c:pt idx="94">
                  <c:v>75</c:v>
                </c:pt>
                <c:pt idx="95">
                  <c:v>75</c:v>
                </c:pt>
                <c:pt idx="96">
                  <c:v>75</c:v>
                </c:pt>
                <c:pt idx="97">
                  <c:v>75</c:v>
                </c:pt>
                <c:pt idx="98">
                  <c:v>75</c:v>
                </c:pt>
                <c:pt idx="99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1D-5349-AC02-E5BFDB8F895A}"/>
            </c:ext>
          </c:extLst>
        </c:ser>
        <c:ser>
          <c:idx val="2"/>
          <c:order val="2"/>
          <c:tx>
            <c:strRef>
              <c:f>seria_13_06!$FW$3</c:f>
              <c:strCache>
                <c:ptCount val="1"/>
                <c:pt idx="0">
                  <c:v>R1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seria_13_06!$FW$4:$FW$103</c:f>
              <c:numCache>
                <c:formatCode>General</c:formatCode>
                <c:ptCount val="100"/>
                <c:pt idx="0">
                  <c:v>46</c:v>
                </c:pt>
                <c:pt idx="1">
                  <c:v>46</c:v>
                </c:pt>
                <c:pt idx="2">
                  <c:v>46</c:v>
                </c:pt>
                <c:pt idx="3">
                  <c:v>46</c:v>
                </c:pt>
                <c:pt idx="4">
                  <c:v>46</c:v>
                </c:pt>
                <c:pt idx="5">
                  <c:v>46</c:v>
                </c:pt>
                <c:pt idx="6">
                  <c:v>46</c:v>
                </c:pt>
                <c:pt idx="7">
                  <c:v>91</c:v>
                </c:pt>
                <c:pt idx="8">
                  <c:v>98</c:v>
                </c:pt>
                <c:pt idx="9">
                  <c:v>91</c:v>
                </c:pt>
                <c:pt idx="10">
                  <c:v>91</c:v>
                </c:pt>
                <c:pt idx="11">
                  <c:v>91</c:v>
                </c:pt>
                <c:pt idx="12">
                  <c:v>96</c:v>
                </c:pt>
                <c:pt idx="13">
                  <c:v>96</c:v>
                </c:pt>
                <c:pt idx="14">
                  <c:v>90</c:v>
                </c:pt>
                <c:pt idx="15">
                  <c:v>80</c:v>
                </c:pt>
                <c:pt idx="16">
                  <c:v>90</c:v>
                </c:pt>
                <c:pt idx="17">
                  <c:v>80</c:v>
                </c:pt>
                <c:pt idx="18">
                  <c:v>41</c:v>
                </c:pt>
                <c:pt idx="19">
                  <c:v>41</c:v>
                </c:pt>
                <c:pt idx="20">
                  <c:v>41</c:v>
                </c:pt>
                <c:pt idx="21">
                  <c:v>75</c:v>
                </c:pt>
                <c:pt idx="22">
                  <c:v>91</c:v>
                </c:pt>
                <c:pt idx="23">
                  <c:v>91</c:v>
                </c:pt>
                <c:pt idx="24">
                  <c:v>41</c:v>
                </c:pt>
                <c:pt idx="25">
                  <c:v>41</c:v>
                </c:pt>
                <c:pt idx="26">
                  <c:v>98</c:v>
                </c:pt>
                <c:pt idx="27">
                  <c:v>98</c:v>
                </c:pt>
                <c:pt idx="28">
                  <c:v>92</c:v>
                </c:pt>
                <c:pt idx="29">
                  <c:v>92</c:v>
                </c:pt>
                <c:pt idx="30">
                  <c:v>92</c:v>
                </c:pt>
                <c:pt idx="31">
                  <c:v>94</c:v>
                </c:pt>
                <c:pt idx="32">
                  <c:v>92</c:v>
                </c:pt>
                <c:pt idx="33">
                  <c:v>94</c:v>
                </c:pt>
                <c:pt idx="34">
                  <c:v>94</c:v>
                </c:pt>
                <c:pt idx="35">
                  <c:v>99</c:v>
                </c:pt>
                <c:pt idx="36">
                  <c:v>99</c:v>
                </c:pt>
                <c:pt idx="37">
                  <c:v>99</c:v>
                </c:pt>
                <c:pt idx="38">
                  <c:v>99</c:v>
                </c:pt>
                <c:pt idx="39">
                  <c:v>101</c:v>
                </c:pt>
                <c:pt idx="40">
                  <c:v>103</c:v>
                </c:pt>
                <c:pt idx="41">
                  <c:v>103</c:v>
                </c:pt>
                <c:pt idx="42">
                  <c:v>103</c:v>
                </c:pt>
                <c:pt idx="43">
                  <c:v>101</c:v>
                </c:pt>
                <c:pt idx="44">
                  <c:v>101</c:v>
                </c:pt>
                <c:pt idx="45">
                  <c:v>101</c:v>
                </c:pt>
                <c:pt idx="46">
                  <c:v>101</c:v>
                </c:pt>
                <c:pt idx="47">
                  <c:v>101</c:v>
                </c:pt>
                <c:pt idx="48">
                  <c:v>103</c:v>
                </c:pt>
                <c:pt idx="49">
                  <c:v>103</c:v>
                </c:pt>
                <c:pt idx="50">
                  <c:v>103</c:v>
                </c:pt>
                <c:pt idx="51">
                  <c:v>103</c:v>
                </c:pt>
                <c:pt idx="52">
                  <c:v>98</c:v>
                </c:pt>
                <c:pt idx="53">
                  <c:v>98</c:v>
                </c:pt>
                <c:pt idx="54">
                  <c:v>101</c:v>
                </c:pt>
                <c:pt idx="55">
                  <c:v>103</c:v>
                </c:pt>
                <c:pt idx="56">
                  <c:v>103</c:v>
                </c:pt>
                <c:pt idx="57">
                  <c:v>103</c:v>
                </c:pt>
                <c:pt idx="58">
                  <c:v>103</c:v>
                </c:pt>
                <c:pt idx="59">
                  <c:v>103</c:v>
                </c:pt>
                <c:pt idx="60">
                  <c:v>103</c:v>
                </c:pt>
                <c:pt idx="61">
                  <c:v>294</c:v>
                </c:pt>
                <c:pt idx="62">
                  <c:v>294</c:v>
                </c:pt>
                <c:pt idx="63">
                  <c:v>98</c:v>
                </c:pt>
                <c:pt idx="64">
                  <c:v>91</c:v>
                </c:pt>
                <c:pt idx="65">
                  <c:v>91</c:v>
                </c:pt>
                <c:pt idx="66">
                  <c:v>91</c:v>
                </c:pt>
                <c:pt idx="67">
                  <c:v>91</c:v>
                </c:pt>
                <c:pt idx="68">
                  <c:v>91</c:v>
                </c:pt>
                <c:pt idx="69">
                  <c:v>91</c:v>
                </c:pt>
                <c:pt idx="70">
                  <c:v>91</c:v>
                </c:pt>
                <c:pt idx="71">
                  <c:v>91</c:v>
                </c:pt>
                <c:pt idx="72">
                  <c:v>91</c:v>
                </c:pt>
                <c:pt idx="73">
                  <c:v>224</c:v>
                </c:pt>
                <c:pt idx="74">
                  <c:v>224</c:v>
                </c:pt>
                <c:pt idx="75">
                  <c:v>78</c:v>
                </c:pt>
                <c:pt idx="76">
                  <c:v>78</c:v>
                </c:pt>
                <c:pt idx="77">
                  <c:v>67</c:v>
                </c:pt>
                <c:pt idx="78">
                  <c:v>50</c:v>
                </c:pt>
                <c:pt idx="79">
                  <c:v>32</c:v>
                </c:pt>
                <c:pt idx="80">
                  <c:v>32</c:v>
                </c:pt>
                <c:pt idx="81">
                  <c:v>32</c:v>
                </c:pt>
                <c:pt idx="82">
                  <c:v>32</c:v>
                </c:pt>
                <c:pt idx="83">
                  <c:v>32</c:v>
                </c:pt>
                <c:pt idx="84">
                  <c:v>32</c:v>
                </c:pt>
                <c:pt idx="85">
                  <c:v>32</c:v>
                </c:pt>
                <c:pt idx="86">
                  <c:v>103</c:v>
                </c:pt>
                <c:pt idx="87">
                  <c:v>103</c:v>
                </c:pt>
                <c:pt idx="88">
                  <c:v>103</c:v>
                </c:pt>
                <c:pt idx="89">
                  <c:v>103</c:v>
                </c:pt>
                <c:pt idx="90">
                  <c:v>193</c:v>
                </c:pt>
                <c:pt idx="91">
                  <c:v>193</c:v>
                </c:pt>
                <c:pt idx="92">
                  <c:v>193</c:v>
                </c:pt>
                <c:pt idx="93">
                  <c:v>103</c:v>
                </c:pt>
                <c:pt idx="94">
                  <c:v>101</c:v>
                </c:pt>
                <c:pt idx="95">
                  <c:v>101</c:v>
                </c:pt>
                <c:pt idx="96">
                  <c:v>101</c:v>
                </c:pt>
                <c:pt idx="97">
                  <c:v>103</c:v>
                </c:pt>
                <c:pt idx="98">
                  <c:v>103</c:v>
                </c:pt>
                <c:pt idx="99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1D-5349-AC02-E5BFDB8F895A}"/>
            </c:ext>
          </c:extLst>
        </c:ser>
        <c:ser>
          <c:idx val="3"/>
          <c:order val="3"/>
          <c:tx>
            <c:strRef>
              <c:f>seria_13_06!$FX$3</c:f>
              <c:strCache>
                <c:ptCount val="1"/>
                <c:pt idx="0">
                  <c:v>R2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seria_13_06!$FX$4:$FX$103</c:f>
              <c:numCache>
                <c:formatCode>General</c:formatCode>
                <c:ptCount val="100"/>
                <c:pt idx="0">
                  <c:v>108</c:v>
                </c:pt>
                <c:pt idx="1">
                  <c:v>108</c:v>
                </c:pt>
                <c:pt idx="2">
                  <c:v>103</c:v>
                </c:pt>
                <c:pt idx="3">
                  <c:v>105</c:v>
                </c:pt>
                <c:pt idx="4">
                  <c:v>103</c:v>
                </c:pt>
                <c:pt idx="5">
                  <c:v>105</c:v>
                </c:pt>
                <c:pt idx="6">
                  <c:v>92</c:v>
                </c:pt>
                <c:pt idx="7">
                  <c:v>51</c:v>
                </c:pt>
                <c:pt idx="8">
                  <c:v>44</c:v>
                </c:pt>
                <c:pt idx="9">
                  <c:v>44</c:v>
                </c:pt>
                <c:pt idx="10">
                  <c:v>44</c:v>
                </c:pt>
                <c:pt idx="11">
                  <c:v>47</c:v>
                </c:pt>
                <c:pt idx="12">
                  <c:v>47</c:v>
                </c:pt>
                <c:pt idx="13">
                  <c:v>47</c:v>
                </c:pt>
                <c:pt idx="14">
                  <c:v>46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47</c:v>
                </c:pt>
                <c:pt idx="19">
                  <c:v>50</c:v>
                </c:pt>
                <c:pt idx="20">
                  <c:v>48</c:v>
                </c:pt>
                <c:pt idx="21">
                  <c:v>60</c:v>
                </c:pt>
                <c:pt idx="22">
                  <c:v>56</c:v>
                </c:pt>
                <c:pt idx="23">
                  <c:v>56</c:v>
                </c:pt>
                <c:pt idx="24">
                  <c:v>53</c:v>
                </c:pt>
                <c:pt idx="25">
                  <c:v>40</c:v>
                </c:pt>
                <c:pt idx="26">
                  <c:v>53</c:v>
                </c:pt>
                <c:pt idx="27">
                  <c:v>43</c:v>
                </c:pt>
                <c:pt idx="28">
                  <c:v>54</c:v>
                </c:pt>
                <c:pt idx="29">
                  <c:v>49</c:v>
                </c:pt>
                <c:pt idx="30">
                  <c:v>49</c:v>
                </c:pt>
                <c:pt idx="31">
                  <c:v>49</c:v>
                </c:pt>
                <c:pt idx="32">
                  <c:v>74</c:v>
                </c:pt>
                <c:pt idx="33">
                  <c:v>224</c:v>
                </c:pt>
                <c:pt idx="34">
                  <c:v>234</c:v>
                </c:pt>
                <c:pt idx="35">
                  <c:v>234</c:v>
                </c:pt>
                <c:pt idx="36">
                  <c:v>234</c:v>
                </c:pt>
                <c:pt idx="37">
                  <c:v>237</c:v>
                </c:pt>
                <c:pt idx="38">
                  <c:v>237</c:v>
                </c:pt>
                <c:pt idx="39">
                  <c:v>221</c:v>
                </c:pt>
                <c:pt idx="40">
                  <c:v>217</c:v>
                </c:pt>
                <c:pt idx="41">
                  <c:v>212</c:v>
                </c:pt>
                <c:pt idx="42">
                  <c:v>212</c:v>
                </c:pt>
                <c:pt idx="43">
                  <c:v>218</c:v>
                </c:pt>
                <c:pt idx="44">
                  <c:v>218</c:v>
                </c:pt>
                <c:pt idx="45">
                  <c:v>223</c:v>
                </c:pt>
                <c:pt idx="46">
                  <c:v>205</c:v>
                </c:pt>
                <c:pt idx="47">
                  <c:v>205</c:v>
                </c:pt>
                <c:pt idx="48">
                  <c:v>53</c:v>
                </c:pt>
                <c:pt idx="49">
                  <c:v>53</c:v>
                </c:pt>
                <c:pt idx="50">
                  <c:v>53</c:v>
                </c:pt>
                <c:pt idx="51">
                  <c:v>53</c:v>
                </c:pt>
                <c:pt idx="52">
                  <c:v>41</c:v>
                </c:pt>
                <c:pt idx="53">
                  <c:v>41</c:v>
                </c:pt>
                <c:pt idx="54">
                  <c:v>94</c:v>
                </c:pt>
                <c:pt idx="55">
                  <c:v>212</c:v>
                </c:pt>
                <c:pt idx="56">
                  <c:v>214</c:v>
                </c:pt>
                <c:pt idx="57">
                  <c:v>214</c:v>
                </c:pt>
                <c:pt idx="58">
                  <c:v>229</c:v>
                </c:pt>
                <c:pt idx="59">
                  <c:v>229</c:v>
                </c:pt>
                <c:pt idx="60">
                  <c:v>224</c:v>
                </c:pt>
                <c:pt idx="61">
                  <c:v>224</c:v>
                </c:pt>
                <c:pt idx="62">
                  <c:v>228</c:v>
                </c:pt>
                <c:pt idx="63">
                  <c:v>228</c:v>
                </c:pt>
                <c:pt idx="64">
                  <c:v>236</c:v>
                </c:pt>
                <c:pt idx="65">
                  <c:v>236</c:v>
                </c:pt>
                <c:pt idx="66">
                  <c:v>53</c:v>
                </c:pt>
                <c:pt idx="67">
                  <c:v>50</c:v>
                </c:pt>
                <c:pt idx="68">
                  <c:v>51</c:v>
                </c:pt>
                <c:pt idx="69">
                  <c:v>51</c:v>
                </c:pt>
                <c:pt idx="70">
                  <c:v>51</c:v>
                </c:pt>
                <c:pt idx="71">
                  <c:v>54</c:v>
                </c:pt>
                <c:pt idx="72">
                  <c:v>47</c:v>
                </c:pt>
                <c:pt idx="73">
                  <c:v>54</c:v>
                </c:pt>
                <c:pt idx="74">
                  <c:v>45</c:v>
                </c:pt>
                <c:pt idx="75">
                  <c:v>51</c:v>
                </c:pt>
                <c:pt idx="76">
                  <c:v>51</c:v>
                </c:pt>
                <c:pt idx="77">
                  <c:v>51</c:v>
                </c:pt>
                <c:pt idx="78">
                  <c:v>47</c:v>
                </c:pt>
                <c:pt idx="79">
                  <c:v>46</c:v>
                </c:pt>
                <c:pt idx="80">
                  <c:v>45</c:v>
                </c:pt>
                <c:pt idx="81">
                  <c:v>45</c:v>
                </c:pt>
                <c:pt idx="82">
                  <c:v>48</c:v>
                </c:pt>
                <c:pt idx="83">
                  <c:v>48</c:v>
                </c:pt>
                <c:pt idx="84">
                  <c:v>45</c:v>
                </c:pt>
                <c:pt idx="85">
                  <c:v>45</c:v>
                </c:pt>
                <c:pt idx="86">
                  <c:v>40</c:v>
                </c:pt>
                <c:pt idx="87">
                  <c:v>48</c:v>
                </c:pt>
                <c:pt idx="88">
                  <c:v>48</c:v>
                </c:pt>
                <c:pt idx="89">
                  <c:v>48</c:v>
                </c:pt>
                <c:pt idx="90">
                  <c:v>43</c:v>
                </c:pt>
                <c:pt idx="91">
                  <c:v>41</c:v>
                </c:pt>
                <c:pt idx="92">
                  <c:v>41</c:v>
                </c:pt>
                <c:pt idx="93">
                  <c:v>40</c:v>
                </c:pt>
                <c:pt idx="94">
                  <c:v>41</c:v>
                </c:pt>
                <c:pt idx="95">
                  <c:v>231</c:v>
                </c:pt>
                <c:pt idx="96">
                  <c:v>231</c:v>
                </c:pt>
                <c:pt idx="97">
                  <c:v>229</c:v>
                </c:pt>
                <c:pt idx="98">
                  <c:v>56</c:v>
                </c:pt>
                <c:pt idx="99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81D-5349-AC02-E5BFDB8F89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2721967"/>
        <c:axId val="447853183"/>
      </c:lineChart>
      <c:catAx>
        <c:axId val="6327219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47853183"/>
        <c:crosses val="autoZero"/>
        <c:auto val="1"/>
        <c:lblAlgn val="ctr"/>
        <c:lblOffset val="100"/>
        <c:noMultiLvlLbl val="0"/>
      </c:catAx>
      <c:valAx>
        <c:axId val="447853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32721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Pomiar 1 - surowe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seria_13_06!$B$3</c:f>
              <c:strCache>
                <c:ptCount val="1"/>
                <c:pt idx="0">
                  <c:v>Oczekiwany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seria_13_06!$B$4:$B$103</c:f>
              <c:numCache>
                <c:formatCode>General</c:formatCode>
                <c:ptCount val="100"/>
                <c:pt idx="0">
                  <c:v>270</c:v>
                </c:pt>
                <c:pt idx="1">
                  <c:v>270</c:v>
                </c:pt>
                <c:pt idx="2">
                  <c:v>270</c:v>
                </c:pt>
                <c:pt idx="3">
                  <c:v>270</c:v>
                </c:pt>
                <c:pt idx="4">
                  <c:v>270</c:v>
                </c:pt>
                <c:pt idx="5">
                  <c:v>270</c:v>
                </c:pt>
                <c:pt idx="6">
                  <c:v>270</c:v>
                </c:pt>
                <c:pt idx="7">
                  <c:v>270</c:v>
                </c:pt>
                <c:pt idx="8">
                  <c:v>270</c:v>
                </c:pt>
                <c:pt idx="9">
                  <c:v>270</c:v>
                </c:pt>
                <c:pt idx="10">
                  <c:v>270</c:v>
                </c:pt>
                <c:pt idx="11">
                  <c:v>270</c:v>
                </c:pt>
                <c:pt idx="12">
                  <c:v>270</c:v>
                </c:pt>
                <c:pt idx="13">
                  <c:v>270</c:v>
                </c:pt>
                <c:pt idx="14">
                  <c:v>270</c:v>
                </c:pt>
                <c:pt idx="15">
                  <c:v>270</c:v>
                </c:pt>
                <c:pt idx="16">
                  <c:v>270</c:v>
                </c:pt>
                <c:pt idx="17">
                  <c:v>270</c:v>
                </c:pt>
                <c:pt idx="18">
                  <c:v>270</c:v>
                </c:pt>
                <c:pt idx="19">
                  <c:v>270</c:v>
                </c:pt>
                <c:pt idx="20">
                  <c:v>270</c:v>
                </c:pt>
                <c:pt idx="21">
                  <c:v>270</c:v>
                </c:pt>
                <c:pt idx="22">
                  <c:v>270</c:v>
                </c:pt>
                <c:pt idx="23">
                  <c:v>270</c:v>
                </c:pt>
                <c:pt idx="24">
                  <c:v>270</c:v>
                </c:pt>
                <c:pt idx="25">
                  <c:v>270</c:v>
                </c:pt>
                <c:pt idx="26">
                  <c:v>270</c:v>
                </c:pt>
                <c:pt idx="27">
                  <c:v>270</c:v>
                </c:pt>
                <c:pt idx="28">
                  <c:v>270</c:v>
                </c:pt>
                <c:pt idx="29">
                  <c:v>270</c:v>
                </c:pt>
                <c:pt idx="30">
                  <c:v>270</c:v>
                </c:pt>
                <c:pt idx="31">
                  <c:v>270</c:v>
                </c:pt>
                <c:pt idx="32">
                  <c:v>270</c:v>
                </c:pt>
                <c:pt idx="33">
                  <c:v>270</c:v>
                </c:pt>
                <c:pt idx="34">
                  <c:v>270</c:v>
                </c:pt>
                <c:pt idx="35">
                  <c:v>270</c:v>
                </c:pt>
                <c:pt idx="36">
                  <c:v>270</c:v>
                </c:pt>
                <c:pt idx="37">
                  <c:v>270</c:v>
                </c:pt>
                <c:pt idx="38">
                  <c:v>270</c:v>
                </c:pt>
                <c:pt idx="39">
                  <c:v>270</c:v>
                </c:pt>
                <c:pt idx="40">
                  <c:v>270</c:v>
                </c:pt>
                <c:pt idx="41">
                  <c:v>270</c:v>
                </c:pt>
                <c:pt idx="42">
                  <c:v>270</c:v>
                </c:pt>
                <c:pt idx="43">
                  <c:v>270</c:v>
                </c:pt>
                <c:pt idx="44">
                  <c:v>270</c:v>
                </c:pt>
                <c:pt idx="45">
                  <c:v>270</c:v>
                </c:pt>
                <c:pt idx="46">
                  <c:v>270</c:v>
                </c:pt>
                <c:pt idx="47">
                  <c:v>270</c:v>
                </c:pt>
                <c:pt idx="48">
                  <c:v>270</c:v>
                </c:pt>
                <c:pt idx="49">
                  <c:v>270</c:v>
                </c:pt>
                <c:pt idx="50">
                  <c:v>270</c:v>
                </c:pt>
                <c:pt idx="51">
                  <c:v>270</c:v>
                </c:pt>
                <c:pt idx="52">
                  <c:v>270</c:v>
                </c:pt>
                <c:pt idx="53">
                  <c:v>270</c:v>
                </c:pt>
                <c:pt idx="54">
                  <c:v>270</c:v>
                </c:pt>
                <c:pt idx="55">
                  <c:v>270</c:v>
                </c:pt>
                <c:pt idx="56">
                  <c:v>270</c:v>
                </c:pt>
                <c:pt idx="57">
                  <c:v>270</c:v>
                </c:pt>
                <c:pt idx="58">
                  <c:v>270</c:v>
                </c:pt>
                <c:pt idx="59">
                  <c:v>270</c:v>
                </c:pt>
                <c:pt idx="60">
                  <c:v>270</c:v>
                </c:pt>
                <c:pt idx="61">
                  <c:v>270</c:v>
                </c:pt>
                <c:pt idx="62">
                  <c:v>270</c:v>
                </c:pt>
                <c:pt idx="63">
                  <c:v>270</c:v>
                </c:pt>
                <c:pt idx="64">
                  <c:v>270</c:v>
                </c:pt>
                <c:pt idx="65">
                  <c:v>270</c:v>
                </c:pt>
                <c:pt idx="66">
                  <c:v>270</c:v>
                </c:pt>
                <c:pt idx="67">
                  <c:v>270</c:v>
                </c:pt>
                <c:pt idx="68">
                  <c:v>270</c:v>
                </c:pt>
                <c:pt idx="69">
                  <c:v>270</c:v>
                </c:pt>
                <c:pt idx="70">
                  <c:v>270</c:v>
                </c:pt>
                <c:pt idx="71">
                  <c:v>270</c:v>
                </c:pt>
                <c:pt idx="72">
                  <c:v>270</c:v>
                </c:pt>
                <c:pt idx="73">
                  <c:v>270</c:v>
                </c:pt>
                <c:pt idx="74">
                  <c:v>270</c:v>
                </c:pt>
                <c:pt idx="75">
                  <c:v>270</c:v>
                </c:pt>
                <c:pt idx="76">
                  <c:v>270</c:v>
                </c:pt>
                <c:pt idx="77">
                  <c:v>270</c:v>
                </c:pt>
                <c:pt idx="78">
                  <c:v>270</c:v>
                </c:pt>
                <c:pt idx="79">
                  <c:v>270</c:v>
                </c:pt>
                <c:pt idx="80">
                  <c:v>270</c:v>
                </c:pt>
                <c:pt idx="81">
                  <c:v>270</c:v>
                </c:pt>
                <c:pt idx="82">
                  <c:v>270</c:v>
                </c:pt>
                <c:pt idx="83">
                  <c:v>270</c:v>
                </c:pt>
                <c:pt idx="84">
                  <c:v>270</c:v>
                </c:pt>
                <c:pt idx="85">
                  <c:v>270</c:v>
                </c:pt>
                <c:pt idx="86">
                  <c:v>270</c:v>
                </c:pt>
                <c:pt idx="87">
                  <c:v>270</c:v>
                </c:pt>
                <c:pt idx="88">
                  <c:v>270</c:v>
                </c:pt>
                <c:pt idx="89">
                  <c:v>270</c:v>
                </c:pt>
                <c:pt idx="90">
                  <c:v>270</c:v>
                </c:pt>
                <c:pt idx="91">
                  <c:v>270</c:v>
                </c:pt>
                <c:pt idx="92">
                  <c:v>270</c:v>
                </c:pt>
                <c:pt idx="93">
                  <c:v>270</c:v>
                </c:pt>
                <c:pt idx="94">
                  <c:v>270</c:v>
                </c:pt>
                <c:pt idx="95">
                  <c:v>270</c:v>
                </c:pt>
                <c:pt idx="96">
                  <c:v>270</c:v>
                </c:pt>
                <c:pt idx="97">
                  <c:v>270</c:v>
                </c:pt>
                <c:pt idx="98">
                  <c:v>270</c:v>
                </c:pt>
                <c:pt idx="99">
                  <c:v>270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D9-4FEC-9D33-E88001CAA73D}"/>
            </c:ext>
          </c:extLst>
        </c:ser>
        <c:ser>
          <c:idx val="1"/>
          <c:order val="1"/>
          <c:tx>
            <c:strRef>
              <c:f>seria_13_06!$C$3</c:f>
              <c:strCache>
                <c:ptCount val="1"/>
                <c:pt idx="0">
                  <c:v>R1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seria_13_06!$C$4:$C$103</c:f>
              <c:numCache>
                <c:formatCode>General</c:formatCode>
                <c:ptCount val="100"/>
                <c:pt idx="0">
                  <c:v>273</c:v>
                </c:pt>
                <c:pt idx="1">
                  <c:v>269</c:v>
                </c:pt>
                <c:pt idx="2">
                  <c:v>273</c:v>
                </c:pt>
                <c:pt idx="3">
                  <c:v>262</c:v>
                </c:pt>
                <c:pt idx="4">
                  <c:v>266</c:v>
                </c:pt>
                <c:pt idx="5">
                  <c:v>266</c:v>
                </c:pt>
                <c:pt idx="6">
                  <c:v>269</c:v>
                </c:pt>
                <c:pt idx="7">
                  <c:v>273</c:v>
                </c:pt>
                <c:pt idx="8">
                  <c:v>269</c:v>
                </c:pt>
                <c:pt idx="9">
                  <c:v>269</c:v>
                </c:pt>
                <c:pt idx="10">
                  <c:v>275</c:v>
                </c:pt>
                <c:pt idx="11">
                  <c:v>269</c:v>
                </c:pt>
                <c:pt idx="12">
                  <c:v>269</c:v>
                </c:pt>
                <c:pt idx="13">
                  <c:v>269</c:v>
                </c:pt>
                <c:pt idx="14">
                  <c:v>269</c:v>
                </c:pt>
                <c:pt idx="15">
                  <c:v>269</c:v>
                </c:pt>
                <c:pt idx="16">
                  <c:v>269</c:v>
                </c:pt>
                <c:pt idx="17">
                  <c:v>269</c:v>
                </c:pt>
                <c:pt idx="18">
                  <c:v>269</c:v>
                </c:pt>
                <c:pt idx="19">
                  <c:v>269</c:v>
                </c:pt>
                <c:pt idx="20">
                  <c:v>269</c:v>
                </c:pt>
                <c:pt idx="21">
                  <c:v>269</c:v>
                </c:pt>
                <c:pt idx="22">
                  <c:v>269</c:v>
                </c:pt>
                <c:pt idx="23">
                  <c:v>269</c:v>
                </c:pt>
                <c:pt idx="24">
                  <c:v>269</c:v>
                </c:pt>
                <c:pt idx="25">
                  <c:v>269</c:v>
                </c:pt>
                <c:pt idx="26">
                  <c:v>269</c:v>
                </c:pt>
                <c:pt idx="27">
                  <c:v>269</c:v>
                </c:pt>
                <c:pt idx="28">
                  <c:v>269</c:v>
                </c:pt>
                <c:pt idx="29">
                  <c:v>269</c:v>
                </c:pt>
                <c:pt idx="30">
                  <c:v>269</c:v>
                </c:pt>
                <c:pt idx="31">
                  <c:v>269</c:v>
                </c:pt>
                <c:pt idx="32">
                  <c:v>273</c:v>
                </c:pt>
                <c:pt idx="33">
                  <c:v>273</c:v>
                </c:pt>
                <c:pt idx="34">
                  <c:v>282</c:v>
                </c:pt>
                <c:pt idx="35">
                  <c:v>282</c:v>
                </c:pt>
                <c:pt idx="36">
                  <c:v>282</c:v>
                </c:pt>
                <c:pt idx="37">
                  <c:v>276</c:v>
                </c:pt>
                <c:pt idx="38">
                  <c:v>269</c:v>
                </c:pt>
                <c:pt idx="39">
                  <c:v>269</c:v>
                </c:pt>
                <c:pt idx="40">
                  <c:v>269</c:v>
                </c:pt>
                <c:pt idx="41">
                  <c:v>285</c:v>
                </c:pt>
                <c:pt idx="42">
                  <c:v>273</c:v>
                </c:pt>
                <c:pt idx="43">
                  <c:v>273</c:v>
                </c:pt>
                <c:pt idx="44">
                  <c:v>269</c:v>
                </c:pt>
                <c:pt idx="45">
                  <c:v>275</c:v>
                </c:pt>
                <c:pt idx="46">
                  <c:v>269</c:v>
                </c:pt>
                <c:pt idx="47">
                  <c:v>269</c:v>
                </c:pt>
                <c:pt idx="48">
                  <c:v>269</c:v>
                </c:pt>
                <c:pt idx="49">
                  <c:v>269</c:v>
                </c:pt>
                <c:pt idx="50">
                  <c:v>269</c:v>
                </c:pt>
                <c:pt idx="51">
                  <c:v>273</c:v>
                </c:pt>
                <c:pt idx="52">
                  <c:v>273</c:v>
                </c:pt>
                <c:pt idx="53">
                  <c:v>269</c:v>
                </c:pt>
                <c:pt idx="54">
                  <c:v>269</c:v>
                </c:pt>
                <c:pt idx="55">
                  <c:v>269</c:v>
                </c:pt>
                <c:pt idx="56">
                  <c:v>269</c:v>
                </c:pt>
                <c:pt idx="57">
                  <c:v>275</c:v>
                </c:pt>
                <c:pt idx="58">
                  <c:v>269</c:v>
                </c:pt>
                <c:pt idx="59">
                  <c:v>273</c:v>
                </c:pt>
                <c:pt idx="60">
                  <c:v>276</c:v>
                </c:pt>
                <c:pt idx="61">
                  <c:v>276</c:v>
                </c:pt>
                <c:pt idx="62">
                  <c:v>273</c:v>
                </c:pt>
                <c:pt idx="63">
                  <c:v>269</c:v>
                </c:pt>
                <c:pt idx="64">
                  <c:v>275</c:v>
                </c:pt>
                <c:pt idx="65">
                  <c:v>269</c:v>
                </c:pt>
                <c:pt idx="66">
                  <c:v>269</c:v>
                </c:pt>
                <c:pt idx="67">
                  <c:v>275</c:v>
                </c:pt>
                <c:pt idx="68">
                  <c:v>275</c:v>
                </c:pt>
                <c:pt idx="69">
                  <c:v>269</c:v>
                </c:pt>
                <c:pt idx="70">
                  <c:v>282</c:v>
                </c:pt>
                <c:pt idx="71">
                  <c:v>273</c:v>
                </c:pt>
                <c:pt idx="72">
                  <c:v>269</c:v>
                </c:pt>
                <c:pt idx="73">
                  <c:v>269</c:v>
                </c:pt>
                <c:pt idx="74">
                  <c:v>276</c:v>
                </c:pt>
                <c:pt idx="75">
                  <c:v>273</c:v>
                </c:pt>
                <c:pt idx="76">
                  <c:v>275</c:v>
                </c:pt>
                <c:pt idx="77">
                  <c:v>273</c:v>
                </c:pt>
                <c:pt idx="78">
                  <c:v>282</c:v>
                </c:pt>
                <c:pt idx="79">
                  <c:v>275</c:v>
                </c:pt>
                <c:pt idx="80">
                  <c:v>269</c:v>
                </c:pt>
                <c:pt idx="81">
                  <c:v>269</c:v>
                </c:pt>
                <c:pt idx="82">
                  <c:v>269</c:v>
                </c:pt>
                <c:pt idx="83">
                  <c:v>269</c:v>
                </c:pt>
                <c:pt idx="84">
                  <c:v>269</c:v>
                </c:pt>
                <c:pt idx="85">
                  <c:v>275</c:v>
                </c:pt>
                <c:pt idx="86">
                  <c:v>275</c:v>
                </c:pt>
                <c:pt idx="87">
                  <c:v>269</c:v>
                </c:pt>
                <c:pt idx="88">
                  <c:v>269</c:v>
                </c:pt>
                <c:pt idx="89">
                  <c:v>269</c:v>
                </c:pt>
                <c:pt idx="90">
                  <c:v>275</c:v>
                </c:pt>
                <c:pt idx="91">
                  <c:v>273</c:v>
                </c:pt>
                <c:pt idx="92">
                  <c:v>269</c:v>
                </c:pt>
                <c:pt idx="93">
                  <c:v>273</c:v>
                </c:pt>
                <c:pt idx="94">
                  <c:v>282</c:v>
                </c:pt>
                <c:pt idx="95">
                  <c:v>282</c:v>
                </c:pt>
                <c:pt idx="96">
                  <c:v>279</c:v>
                </c:pt>
                <c:pt idx="97">
                  <c:v>273</c:v>
                </c:pt>
                <c:pt idx="98">
                  <c:v>269</c:v>
                </c:pt>
                <c:pt idx="99">
                  <c:v>282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D9-4FEC-9D33-E88001CAA73D}"/>
            </c:ext>
          </c:extLst>
        </c:ser>
        <c:ser>
          <c:idx val="2"/>
          <c:order val="2"/>
          <c:tx>
            <c:strRef>
              <c:f>seria_13_06!$D$3</c:f>
              <c:strCache>
                <c:ptCount val="1"/>
                <c:pt idx="0">
                  <c:v>R2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seria_13_06!$D$4:$D$103</c:f>
              <c:numCache>
                <c:formatCode>General</c:formatCode>
                <c:ptCount val="100"/>
                <c:pt idx="0">
                  <c:v>252</c:v>
                </c:pt>
                <c:pt idx="1">
                  <c:v>262</c:v>
                </c:pt>
                <c:pt idx="2">
                  <c:v>250</c:v>
                </c:pt>
                <c:pt idx="3">
                  <c:v>250</c:v>
                </c:pt>
                <c:pt idx="4">
                  <c:v>250</c:v>
                </c:pt>
                <c:pt idx="5">
                  <c:v>258</c:v>
                </c:pt>
                <c:pt idx="6">
                  <c:v>253</c:v>
                </c:pt>
                <c:pt idx="7">
                  <c:v>255</c:v>
                </c:pt>
                <c:pt idx="8">
                  <c:v>254</c:v>
                </c:pt>
                <c:pt idx="9">
                  <c:v>257</c:v>
                </c:pt>
                <c:pt idx="10">
                  <c:v>256</c:v>
                </c:pt>
                <c:pt idx="11">
                  <c:v>257</c:v>
                </c:pt>
                <c:pt idx="12">
                  <c:v>251</c:v>
                </c:pt>
                <c:pt idx="13">
                  <c:v>257</c:v>
                </c:pt>
                <c:pt idx="14">
                  <c:v>257</c:v>
                </c:pt>
                <c:pt idx="15">
                  <c:v>255</c:v>
                </c:pt>
                <c:pt idx="16">
                  <c:v>257</c:v>
                </c:pt>
                <c:pt idx="17">
                  <c:v>251</c:v>
                </c:pt>
                <c:pt idx="18">
                  <c:v>262</c:v>
                </c:pt>
                <c:pt idx="19">
                  <c:v>284</c:v>
                </c:pt>
                <c:pt idx="20">
                  <c:v>250</c:v>
                </c:pt>
                <c:pt idx="21">
                  <c:v>251</c:v>
                </c:pt>
                <c:pt idx="22">
                  <c:v>257</c:v>
                </c:pt>
                <c:pt idx="23">
                  <c:v>254</c:v>
                </c:pt>
                <c:pt idx="24">
                  <c:v>250</c:v>
                </c:pt>
                <c:pt idx="25">
                  <c:v>254</c:v>
                </c:pt>
                <c:pt idx="26">
                  <c:v>257</c:v>
                </c:pt>
                <c:pt idx="27">
                  <c:v>257</c:v>
                </c:pt>
                <c:pt idx="28">
                  <c:v>255</c:v>
                </c:pt>
                <c:pt idx="29">
                  <c:v>256</c:v>
                </c:pt>
                <c:pt idx="30">
                  <c:v>256</c:v>
                </c:pt>
                <c:pt idx="31">
                  <c:v>255</c:v>
                </c:pt>
                <c:pt idx="32">
                  <c:v>255</c:v>
                </c:pt>
                <c:pt idx="33">
                  <c:v>258</c:v>
                </c:pt>
                <c:pt idx="34">
                  <c:v>262</c:v>
                </c:pt>
                <c:pt idx="35">
                  <c:v>254</c:v>
                </c:pt>
                <c:pt idx="36">
                  <c:v>257</c:v>
                </c:pt>
                <c:pt idx="37">
                  <c:v>282</c:v>
                </c:pt>
                <c:pt idx="38">
                  <c:v>259</c:v>
                </c:pt>
                <c:pt idx="39">
                  <c:v>262</c:v>
                </c:pt>
                <c:pt idx="40">
                  <c:v>257</c:v>
                </c:pt>
                <c:pt idx="41">
                  <c:v>262</c:v>
                </c:pt>
                <c:pt idx="42">
                  <c:v>262</c:v>
                </c:pt>
                <c:pt idx="43">
                  <c:v>257</c:v>
                </c:pt>
                <c:pt idx="44">
                  <c:v>262</c:v>
                </c:pt>
                <c:pt idx="45">
                  <c:v>262</c:v>
                </c:pt>
                <c:pt idx="46">
                  <c:v>259</c:v>
                </c:pt>
                <c:pt idx="47">
                  <c:v>257</c:v>
                </c:pt>
                <c:pt idx="48">
                  <c:v>262</c:v>
                </c:pt>
                <c:pt idx="49">
                  <c:v>257</c:v>
                </c:pt>
                <c:pt idx="50">
                  <c:v>262</c:v>
                </c:pt>
                <c:pt idx="51">
                  <c:v>250</c:v>
                </c:pt>
                <c:pt idx="52">
                  <c:v>257</c:v>
                </c:pt>
                <c:pt idx="53">
                  <c:v>247</c:v>
                </c:pt>
                <c:pt idx="54">
                  <c:v>248</c:v>
                </c:pt>
                <c:pt idx="55">
                  <c:v>254</c:v>
                </c:pt>
                <c:pt idx="56">
                  <c:v>257</c:v>
                </c:pt>
                <c:pt idx="57">
                  <c:v>260</c:v>
                </c:pt>
                <c:pt idx="58">
                  <c:v>257</c:v>
                </c:pt>
                <c:pt idx="59">
                  <c:v>257</c:v>
                </c:pt>
                <c:pt idx="60">
                  <c:v>257</c:v>
                </c:pt>
                <c:pt idx="61">
                  <c:v>249</c:v>
                </c:pt>
                <c:pt idx="62">
                  <c:v>255</c:v>
                </c:pt>
                <c:pt idx="63">
                  <c:v>251</c:v>
                </c:pt>
                <c:pt idx="64">
                  <c:v>248</c:v>
                </c:pt>
                <c:pt idx="65">
                  <c:v>257</c:v>
                </c:pt>
                <c:pt idx="66">
                  <c:v>258</c:v>
                </c:pt>
                <c:pt idx="67">
                  <c:v>257</c:v>
                </c:pt>
                <c:pt idx="68">
                  <c:v>257</c:v>
                </c:pt>
                <c:pt idx="69">
                  <c:v>257</c:v>
                </c:pt>
                <c:pt idx="70">
                  <c:v>257</c:v>
                </c:pt>
                <c:pt idx="71">
                  <c:v>257</c:v>
                </c:pt>
                <c:pt idx="72">
                  <c:v>257</c:v>
                </c:pt>
                <c:pt idx="73">
                  <c:v>260</c:v>
                </c:pt>
                <c:pt idx="74">
                  <c:v>262</c:v>
                </c:pt>
                <c:pt idx="75">
                  <c:v>257</c:v>
                </c:pt>
                <c:pt idx="76">
                  <c:v>254</c:v>
                </c:pt>
                <c:pt idx="77">
                  <c:v>254</c:v>
                </c:pt>
                <c:pt idx="78">
                  <c:v>269</c:v>
                </c:pt>
                <c:pt idx="79">
                  <c:v>259</c:v>
                </c:pt>
                <c:pt idx="80">
                  <c:v>257</c:v>
                </c:pt>
                <c:pt idx="81">
                  <c:v>262</c:v>
                </c:pt>
                <c:pt idx="82">
                  <c:v>257</c:v>
                </c:pt>
                <c:pt idx="83">
                  <c:v>257</c:v>
                </c:pt>
                <c:pt idx="84">
                  <c:v>254</c:v>
                </c:pt>
                <c:pt idx="85">
                  <c:v>262</c:v>
                </c:pt>
                <c:pt idx="86">
                  <c:v>257</c:v>
                </c:pt>
                <c:pt idx="87">
                  <c:v>262</c:v>
                </c:pt>
                <c:pt idx="88">
                  <c:v>257</c:v>
                </c:pt>
                <c:pt idx="89">
                  <c:v>257</c:v>
                </c:pt>
                <c:pt idx="90">
                  <c:v>257</c:v>
                </c:pt>
                <c:pt idx="91">
                  <c:v>257</c:v>
                </c:pt>
                <c:pt idx="92">
                  <c:v>257</c:v>
                </c:pt>
                <c:pt idx="93">
                  <c:v>257</c:v>
                </c:pt>
                <c:pt idx="94">
                  <c:v>257</c:v>
                </c:pt>
                <c:pt idx="95">
                  <c:v>257</c:v>
                </c:pt>
                <c:pt idx="96">
                  <c:v>259</c:v>
                </c:pt>
                <c:pt idx="97">
                  <c:v>257</c:v>
                </c:pt>
                <c:pt idx="98">
                  <c:v>259</c:v>
                </c:pt>
                <c:pt idx="99">
                  <c:v>259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D9-4FEC-9D33-E88001CAA7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8267967"/>
        <c:axId val="25627487"/>
      </c:lineChart>
      <c:catAx>
        <c:axId val="5482679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5627487"/>
        <c:crosses val="autoZero"/>
        <c:auto val="1"/>
        <c:lblAlgn val="ctr"/>
        <c:lblOffset val="100"/>
        <c:noMultiLvlLbl val="0"/>
      </c:catAx>
      <c:valAx>
        <c:axId val="25627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48267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Pomiar 2 - surowe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seria_13_06!$M$3</c:f>
              <c:strCache>
                <c:ptCount val="1"/>
                <c:pt idx="0">
                  <c:v>Oczekiwany R1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seria_13_06!$M$4:$M$103</c:f>
              <c:numCache>
                <c:formatCode>General</c:formatCode>
                <c:ptCount val="100"/>
                <c:pt idx="0">
                  <c:v>255</c:v>
                </c:pt>
                <c:pt idx="1">
                  <c:v>255</c:v>
                </c:pt>
                <c:pt idx="2">
                  <c:v>255</c:v>
                </c:pt>
                <c:pt idx="3">
                  <c:v>255</c:v>
                </c:pt>
                <c:pt idx="4">
                  <c:v>255</c:v>
                </c:pt>
                <c:pt idx="5">
                  <c:v>255</c:v>
                </c:pt>
                <c:pt idx="6">
                  <c:v>255</c:v>
                </c:pt>
                <c:pt idx="7">
                  <c:v>255</c:v>
                </c:pt>
                <c:pt idx="8">
                  <c:v>255</c:v>
                </c:pt>
                <c:pt idx="9">
                  <c:v>255</c:v>
                </c:pt>
                <c:pt idx="10">
                  <c:v>255</c:v>
                </c:pt>
                <c:pt idx="11">
                  <c:v>255</c:v>
                </c:pt>
                <c:pt idx="12">
                  <c:v>255</c:v>
                </c:pt>
                <c:pt idx="13">
                  <c:v>255</c:v>
                </c:pt>
                <c:pt idx="14">
                  <c:v>255</c:v>
                </c:pt>
                <c:pt idx="15">
                  <c:v>255</c:v>
                </c:pt>
                <c:pt idx="16">
                  <c:v>255</c:v>
                </c:pt>
                <c:pt idx="17">
                  <c:v>255</c:v>
                </c:pt>
                <c:pt idx="18">
                  <c:v>255</c:v>
                </c:pt>
                <c:pt idx="19">
                  <c:v>255</c:v>
                </c:pt>
                <c:pt idx="20">
                  <c:v>255</c:v>
                </c:pt>
                <c:pt idx="21">
                  <c:v>255</c:v>
                </c:pt>
                <c:pt idx="22">
                  <c:v>255</c:v>
                </c:pt>
                <c:pt idx="23">
                  <c:v>255</c:v>
                </c:pt>
                <c:pt idx="24">
                  <c:v>255</c:v>
                </c:pt>
                <c:pt idx="25">
                  <c:v>255</c:v>
                </c:pt>
                <c:pt idx="26">
                  <c:v>255</c:v>
                </c:pt>
                <c:pt idx="27">
                  <c:v>255</c:v>
                </c:pt>
                <c:pt idx="28">
                  <c:v>255</c:v>
                </c:pt>
                <c:pt idx="29">
                  <c:v>255</c:v>
                </c:pt>
                <c:pt idx="30">
                  <c:v>255</c:v>
                </c:pt>
                <c:pt idx="31">
                  <c:v>255</c:v>
                </c:pt>
                <c:pt idx="32">
                  <c:v>255</c:v>
                </c:pt>
                <c:pt idx="33">
                  <c:v>255</c:v>
                </c:pt>
                <c:pt idx="34">
                  <c:v>255</c:v>
                </c:pt>
                <c:pt idx="35">
                  <c:v>255</c:v>
                </c:pt>
                <c:pt idx="36">
                  <c:v>255</c:v>
                </c:pt>
                <c:pt idx="37">
                  <c:v>255</c:v>
                </c:pt>
                <c:pt idx="38">
                  <c:v>255</c:v>
                </c:pt>
                <c:pt idx="39">
                  <c:v>255</c:v>
                </c:pt>
                <c:pt idx="40">
                  <c:v>255</c:v>
                </c:pt>
                <c:pt idx="41">
                  <c:v>255</c:v>
                </c:pt>
                <c:pt idx="42">
                  <c:v>255</c:v>
                </c:pt>
                <c:pt idx="43">
                  <c:v>255</c:v>
                </c:pt>
                <c:pt idx="44">
                  <c:v>255</c:v>
                </c:pt>
                <c:pt idx="45">
                  <c:v>255</c:v>
                </c:pt>
                <c:pt idx="46">
                  <c:v>255</c:v>
                </c:pt>
                <c:pt idx="47">
                  <c:v>255</c:v>
                </c:pt>
                <c:pt idx="48">
                  <c:v>255</c:v>
                </c:pt>
                <c:pt idx="49">
                  <c:v>255</c:v>
                </c:pt>
                <c:pt idx="50">
                  <c:v>255</c:v>
                </c:pt>
                <c:pt idx="51">
                  <c:v>255</c:v>
                </c:pt>
                <c:pt idx="52">
                  <c:v>255</c:v>
                </c:pt>
                <c:pt idx="53">
                  <c:v>255</c:v>
                </c:pt>
                <c:pt idx="54">
                  <c:v>255</c:v>
                </c:pt>
                <c:pt idx="55">
                  <c:v>255</c:v>
                </c:pt>
                <c:pt idx="56">
                  <c:v>255</c:v>
                </c:pt>
                <c:pt idx="57">
                  <c:v>255</c:v>
                </c:pt>
                <c:pt idx="58">
                  <c:v>255</c:v>
                </c:pt>
                <c:pt idx="59">
                  <c:v>255</c:v>
                </c:pt>
                <c:pt idx="60">
                  <c:v>255</c:v>
                </c:pt>
                <c:pt idx="61">
                  <c:v>255</c:v>
                </c:pt>
                <c:pt idx="62">
                  <c:v>255</c:v>
                </c:pt>
                <c:pt idx="63">
                  <c:v>255</c:v>
                </c:pt>
                <c:pt idx="64">
                  <c:v>255</c:v>
                </c:pt>
                <c:pt idx="65">
                  <c:v>255</c:v>
                </c:pt>
                <c:pt idx="66">
                  <c:v>255</c:v>
                </c:pt>
                <c:pt idx="67">
                  <c:v>255</c:v>
                </c:pt>
                <c:pt idx="68">
                  <c:v>255</c:v>
                </c:pt>
                <c:pt idx="69">
                  <c:v>255</c:v>
                </c:pt>
                <c:pt idx="70">
                  <c:v>255</c:v>
                </c:pt>
                <c:pt idx="71">
                  <c:v>255</c:v>
                </c:pt>
                <c:pt idx="72">
                  <c:v>255</c:v>
                </c:pt>
                <c:pt idx="73">
                  <c:v>255</c:v>
                </c:pt>
                <c:pt idx="74">
                  <c:v>255</c:v>
                </c:pt>
                <c:pt idx="75">
                  <c:v>255</c:v>
                </c:pt>
                <c:pt idx="76">
                  <c:v>255</c:v>
                </c:pt>
                <c:pt idx="77">
                  <c:v>255</c:v>
                </c:pt>
                <c:pt idx="78">
                  <c:v>255</c:v>
                </c:pt>
                <c:pt idx="79">
                  <c:v>255</c:v>
                </c:pt>
                <c:pt idx="80">
                  <c:v>255</c:v>
                </c:pt>
                <c:pt idx="81">
                  <c:v>255</c:v>
                </c:pt>
                <c:pt idx="82">
                  <c:v>255</c:v>
                </c:pt>
                <c:pt idx="83">
                  <c:v>255</c:v>
                </c:pt>
                <c:pt idx="84">
                  <c:v>255</c:v>
                </c:pt>
                <c:pt idx="85">
                  <c:v>255</c:v>
                </c:pt>
                <c:pt idx="86">
                  <c:v>255</c:v>
                </c:pt>
                <c:pt idx="87">
                  <c:v>255</c:v>
                </c:pt>
                <c:pt idx="88">
                  <c:v>255</c:v>
                </c:pt>
                <c:pt idx="89">
                  <c:v>255</c:v>
                </c:pt>
                <c:pt idx="90">
                  <c:v>255</c:v>
                </c:pt>
                <c:pt idx="91">
                  <c:v>255</c:v>
                </c:pt>
                <c:pt idx="92">
                  <c:v>255</c:v>
                </c:pt>
                <c:pt idx="93">
                  <c:v>255</c:v>
                </c:pt>
                <c:pt idx="94">
                  <c:v>255</c:v>
                </c:pt>
                <c:pt idx="95">
                  <c:v>255</c:v>
                </c:pt>
                <c:pt idx="96">
                  <c:v>255</c:v>
                </c:pt>
                <c:pt idx="97">
                  <c:v>255</c:v>
                </c:pt>
                <c:pt idx="98">
                  <c:v>255</c:v>
                </c:pt>
                <c:pt idx="99">
                  <c:v>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76-4959-8BC3-92B7C1DC1A98}"/>
            </c:ext>
          </c:extLst>
        </c:ser>
        <c:ser>
          <c:idx val="1"/>
          <c:order val="1"/>
          <c:tx>
            <c:strRef>
              <c:f>seria_13_06!$N$3</c:f>
              <c:strCache>
                <c:ptCount val="1"/>
                <c:pt idx="0">
                  <c:v>Oczekiwany R2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seria_13_06!$N$4:$N$103</c:f>
              <c:numCache>
                <c:formatCode>General</c:formatCode>
                <c:ptCount val="100"/>
                <c:pt idx="0">
                  <c:v>285</c:v>
                </c:pt>
                <c:pt idx="1">
                  <c:v>285</c:v>
                </c:pt>
                <c:pt idx="2">
                  <c:v>285</c:v>
                </c:pt>
                <c:pt idx="3">
                  <c:v>285</c:v>
                </c:pt>
                <c:pt idx="4">
                  <c:v>285</c:v>
                </c:pt>
                <c:pt idx="5">
                  <c:v>285</c:v>
                </c:pt>
                <c:pt idx="6">
                  <c:v>285</c:v>
                </c:pt>
                <c:pt idx="7">
                  <c:v>285</c:v>
                </c:pt>
                <c:pt idx="8">
                  <c:v>285</c:v>
                </c:pt>
                <c:pt idx="9">
                  <c:v>285</c:v>
                </c:pt>
                <c:pt idx="10">
                  <c:v>285</c:v>
                </c:pt>
                <c:pt idx="11">
                  <c:v>285</c:v>
                </c:pt>
                <c:pt idx="12">
                  <c:v>285</c:v>
                </c:pt>
                <c:pt idx="13">
                  <c:v>285</c:v>
                </c:pt>
                <c:pt idx="14">
                  <c:v>285</c:v>
                </c:pt>
                <c:pt idx="15">
                  <c:v>285</c:v>
                </c:pt>
                <c:pt idx="16">
                  <c:v>285</c:v>
                </c:pt>
                <c:pt idx="17">
                  <c:v>285</c:v>
                </c:pt>
                <c:pt idx="18">
                  <c:v>285</c:v>
                </c:pt>
                <c:pt idx="19">
                  <c:v>285</c:v>
                </c:pt>
                <c:pt idx="20">
                  <c:v>285</c:v>
                </c:pt>
                <c:pt idx="21">
                  <c:v>285</c:v>
                </c:pt>
                <c:pt idx="22">
                  <c:v>285</c:v>
                </c:pt>
                <c:pt idx="23">
                  <c:v>285</c:v>
                </c:pt>
                <c:pt idx="24">
                  <c:v>285</c:v>
                </c:pt>
                <c:pt idx="25">
                  <c:v>285</c:v>
                </c:pt>
                <c:pt idx="26">
                  <c:v>285</c:v>
                </c:pt>
                <c:pt idx="27">
                  <c:v>285</c:v>
                </c:pt>
                <c:pt idx="28">
                  <c:v>285</c:v>
                </c:pt>
                <c:pt idx="29">
                  <c:v>285</c:v>
                </c:pt>
                <c:pt idx="30">
                  <c:v>285</c:v>
                </c:pt>
                <c:pt idx="31">
                  <c:v>285</c:v>
                </c:pt>
                <c:pt idx="32">
                  <c:v>285</c:v>
                </c:pt>
                <c:pt idx="33">
                  <c:v>285</c:v>
                </c:pt>
                <c:pt idx="34">
                  <c:v>285</c:v>
                </c:pt>
                <c:pt idx="35">
                  <c:v>285</c:v>
                </c:pt>
                <c:pt idx="36">
                  <c:v>285</c:v>
                </c:pt>
                <c:pt idx="37">
                  <c:v>285</c:v>
                </c:pt>
                <c:pt idx="38">
                  <c:v>285</c:v>
                </c:pt>
                <c:pt idx="39">
                  <c:v>285</c:v>
                </c:pt>
                <c:pt idx="40">
                  <c:v>285</c:v>
                </c:pt>
                <c:pt idx="41">
                  <c:v>285</c:v>
                </c:pt>
                <c:pt idx="42">
                  <c:v>285</c:v>
                </c:pt>
                <c:pt idx="43">
                  <c:v>285</c:v>
                </c:pt>
                <c:pt idx="44">
                  <c:v>285</c:v>
                </c:pt>
                <c:pt idx="45">
                  <c:v>285</c:v>
                </c:pt>
                <c:pt idx="46">
                  <c:v>285</c:v>
                </c:pt>
                <c:pt idx="47">
                  <c:v>285</c:v>
                </c:pt>
                <c:pt idx="48">
                  <c:v>285</c:v>
                </c:pt>
                <c:pt idx="49">
                  <c:v>285</c:v>
                </c:pt>
                <c:pt idx="50">
                  <c:v>285</c:v>
                </c:pt>
                <c:pt idx="51">
                  <c:v>285</c:v>
                </c:pt>
                <c:pt idx="52">
                  <c:v>285</c:v>
                </c:pt>
                <c:pt idx="53">
                  <c:v>285</c:v>
                </c:pt>
                <c:pt idx="54">
                  <c:v>285</c:v>
                </c:pt>
                <c:pt idx="55">
                  <c:v>285</c:v>
                </c:pt>
                <c:pt idx="56">
                  <c:v>285</c:v>
                </c:pt>
                <c:pt idx="57">
                  <c:v>285</c:v>
                </c:pt>
                <c:pt idx="58">
                  <c:v>285</c:v>
                </c:pt>
                <c:pt idx="59">
                  <c:v>285</c:v>
                </c:pt>
                <c:pt idx="60">
                  <c:v>285</c:v>
                </c:pt>
                <c:pt idx="61">
                  <c:v>285</c:v>
                </c:pt>
                <c:pt idx="62">
                  <c:v>285</c:v>
                </c:pt>
                <c:pt idx="63">
                  <c:v>285</c:v>
                </c:pt>
                <c:pt idx="64">
                  <c:v>285</c:v>
                </c:pt>
                <c:pt idx="65">
                  <c:v>285</c:v>
                </c:pt>
                <c:pt idx="66">
                  <c:v>285</c:v>
                </c:pt>
                <c:pt idx="67">
                  <c:v>285</c:v>
                </c:pt>
                <c:pt idx="68">
                  <c:v>285</c:v>
                </c:pt>
                <c:pt idx="69">
                  <c:v>285</c:v>
                </c:pt>
                <c:pt idx="70">
                  <c:v>285</c:v>
                </c:pt>
                <c:pt idx="71">
                  <c:v>285</c:v>
                </c:pt>
                <c:pt idx="72">
                  <c:v>285</c:v>
                </c:pt>
                <c:pt idx="73">
                  <c:v>285</c:v>
                </c:pt>
                <c:pt idx="74">
                  <c:v>285</c:v>
                </c:pt>
                <c:pt idx="75">
                  <c:v>285</c:v>
                </c:pt>
                <c:pt idx="76">
                  <c:v>285</c:v>
                </c:pt>
                <c:pt idx="77">
                  <c:v>285</c:v>
                </c:pt>
                <c:pt idx="78">
                  <c:v>285</c:v>
                </c:pt>
                <c:pt idx="79">
                  <c:v>285</c:v>
                </c:pt>
                <c:pt idx="80">
                  <c:v>285</c:v>
                </c:pt>
                <c:pt idx="81">
                  <c:v>285</c:v>
                </c:pt>
                <c:pt idx="82">
                  <c:v>285</c:v>
                </c:pt>
                <c:pt idx="83">
                  <c:v>285</c:v>
                </c:pt>
                <c:pt idx="84">
                  <c:v>285</c:v>
                </c:pt>
                <c:pt idx="85">
                  <c:v>285</c:v>
                </c:pt>
                <c:pt idx="86">
                  <c:v>285</c:v>
                </c:pt>
                <c:pt idx="87">
                  <c:v>285</c:v>
                </c:pt>
                <c:pt idx="88">
                  <c:v>285</c:v>
                </c:pt>
                <c:pt idx="89">
                  <c:v>285</c:v>
                </c:pt>
                <c:pt idx="90">
                  <c:v>285</c:v>
                </c:pt>
                <c:pt idx="91">
                  <c:v>285</c:v>
                </c:pt>
                <c:pt idx="92">
                  <c:v>285</c:v>
                </c:pt>
                <c:pt idx="93">
                  <c:v>285</c:v>
                </c:pt>
                <c:pt idx="94">
                  <c:v>285</c:v>
                </c:pt>
                <c:pt idx="95">
                  <c:v>285</c:v>
                </c:pt>
                <c:pt idx="96">
                  <c:v>285</c:v>
                </c:pt>
                <c:pt idx="97">
                  <c:v>285</c:v>
                </c:pt>
                <c:pt idx="98">
                  <c:v>285</c:v>
                </c:pt>
                <c:pt idx="99">
                  <c:v>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76-4959-8BC3-92B7C1DC1A98}"/>
            </c:ext>
          </c:extLst>
        </c:ser>
        <c:ser>
          <c:idx val="2"/>
          <c:order val="2"/>
          <c:tx>
            <c:strRef>
              <c:f>seria_13_06!$O$3</c:f>
              <c:strCache>
                <c:ptCount val="1"/>
                <c:pt idx="0">
                  <c:v>R1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seria_13_06!$O$4:$O$103</c:f>
              <c:numCache>
                <c:formatCode>General</c:formatCode>
                <c:ptCount val="100"/>
                <c:pt idx="0">
                  <c:v>243</c:v>
                </c:pt>
                <c:pt idx="1">
                  <c:v>243</c:v>
                </c:pt>
                <c:pt idx="2">
                  <c:v>243</c:v>
                </c:pt>
                <c:pt idx="3">
                  <c:v>243</c:v>
                </c:pt>
                <c:pt idx="4">
                  <c:v>225</c:v>
                </c:pt>
                <c:pt idx="5">
                  <c:v>251</c:v>
                </c:pt>
                <c:pt idx="6">
                  <c:v>227</c:v>
                </c:pt>
                <c:pt idx="7">
                  <c:v>243</c:v>
                </c:pt>
                <c:pt idx="8">
                  <c:v>243</c:v>
                </c:pt>
                <c:pt idx="9">
                  <c:v>238</c:v>
                </c:pt>
                <c:pt idx="10">
                  <c:v>239</c:v>
                </c:pt>
                <c:pt idx="11">
                  <c:v>240</c:v>
                </c:pt>
                <c:pt idx="12">
                  <c:v>233</c:v>
                </c:pt>
                <c:pt idx="13">
                  <c:v>238</c:v>
                </c:pt>
                <c:pt idx="14">
                  <c:v>238</c:v>
                </c:pt>
                <c:pt idx="15">
                  <c:v>243</c:v>
                </c:pt>
                <c:pt idx="16">
                  <c:v>243</c:v>
                </c:pt>
                <c:pt idx="17">
                  <c:v>247</c:v>
                </c:pt>
                <c:pt idx="18">
                  <c:v>246</c:v>
                </c:pt>
                <c:pt idx="19">
                  <c:v>246</c:v>
                </c:pt>
                <c:pt idx="20">
                  <c:v>246</c:v>
                </c:pt>
                <c:pt idx="21">
                  <c:v>236</c:v>
                </c:pt>
                <c:pt idx="22">
                  <c:v>246</c:v>
                </c:pt>
                <c:pt idx="23">
                  <c:v>238</c:v>
                </c:pt>
                <c:pt idx="24">
                  <c:v>234</c:v>
                </c:pt>
                <c:pt idx="25">
                  <c:v>243</c:v>
                </c:pt>
                <c:pt idx="26">
                  <c:v>243</c:v>
                </c:pt>
                <c:pt idx="27">
                  <c:v>243</c:v>
                </c:pt>
                <c:pt idx="28">
                  <c:v>238</c:v>
                </c:pt>
                <c:pt idx="29">
                  <c:v>227</c:v>
                </c:pt>
                <c:pt idx="30">
                  <c:v>229</c:v>
                </c:pt>
                <c:pt idx="31">
                  <c:v>234</c:v>
                </c:pt>
                <c:pt idx="32">
                  <c:v>227</c:v>
                </c:pt>
                <c:pt idx="33">
                  <c:v>227</c:v>
                </c:pt>
                <c:pt idx="34">
                  <c:v>227</c:v>
                </c:pt>
                <c:pt idx="35">
                  <c:v>234</c:v>
                </c:pt>
                <c:pt idx="36">
                  <c:v>236</c:v>
                </c:pt>
                <c:pt idx="37">
                  <c:v>234</c:v>
                </c:pt>
                <c:pt idx="38">
                  <c:v>237</c:v>
                </c:pt>
                <c:pt idx="39">
                  <c:v>227</c:v>
                </c:pt>
                <c:pt idx="40">
                  <c:v>236</c:v>
                </c:pt>
                <c:pt idx="41">
                  <c:v>234</c:v>
                </c:pt>
                <c:pt idx="42">
                  <c:v>234</c:v>
                </c:pt>
                <c:pt idx="43">
                  <c:v>236</c:v>
                </c:pt>
                <c:pt idx="44">
                  <c:v>236</c:v>
                </c:pt>
                <c:pt idx="45">
                  <c:v>236</c:v>
                </c:pt>
                <c:pt idx="46">
                  <c:v>236</c:v>
                </c:pt>
                <c:pt idx="47">
                  <c:v>236</c:v>
                </c:pt>
                <c:pt idx="48">
                  <c:v>227</c:v>
                </c:pt>
                <c:pt idx="49">
                  <c:v>227</c:v>
                </c:pt>
                <c:pt idx="50">
                  <c:v>227</c:v>
                </c:pt>
                <c:pt idx="51">
                  <c:v>234</c:v>
                </c:pt>
                <c:pt idx="52">
                  <c:v>225</c:v>
                </c:pt>
                <c:pt idx="53">
                  <c:v>237</c:v>
                </c:pt>
                <c:pt idx="54">
                  <c:v>238</c:v>
                </c:pt>
                <c:pt idx="55">
                  <c:v>234</c:v>
                </c:pt>
                <c:pt idx="56">
                  <c:v>243</c:v>
                </c:pt>
                <c:pt idx="57">
                  <c:v>243</c:v>
                </c:pt>
                <c:pt idx="58">
                  <c:v>237</c:v>
                </c:pt>
                <c:pt idx="59">
                  <c:v>243</c:v>
                </c:pt>
                <c:pt idx="60">
                  <c:v>243</c:v>
                </c:pt>
                <c:pt idx="61">
                  <c:v>237</c:v>
                </c:pt>
                <c:pt idx="62">
                  <c:v>223</c:v>
                </c:pt>
                <c:pt idx="63">
                  <c:v>223</c:v>
                </c:pt>
                <c:pt idx="64">
                  <c:v>223</c:v>
                </c:pt>
                <c:pt idx="65">
                  <c:v>223</c:v>
                </c:pt>
                <c:pt idx="66">
                  <c:v>243</c:v>
                </c:pt>
                <c:pt idx="67">
                  <c:v>243</c:v>
                </c:pt>
                <c:pt idx="68">
                  <c:v>234</c:v>
                </c:pt>
                <c:pt idx="69">
                  <c:v>237</c:v>
                </c:pt>
                <c:pt idx="70">
                  <c:v>243</c:v>
                </c:pt>
                <c:pt idx="71">
                  <c:v>223</c:v>
                </c:pt>
                <c:pt idx="72">
                  <c:v>243</c:v>
                </c:pt>
                <c:pt idx="73">
                  <c:v>225</c:v>
                </c:pt>
                <c:pt idx="74">
                  <c:v>234</c:v>
                </c:pt>
                <c:pt idx="75">
                  <c:v>223</c:v>
                </c:pt>
                <c:pt idx="76">
                  <c:v>234</c:v>
                </c:pt>
                <c:pt idx="77">
                  <c:v>223</c:v>
                </c:pt>
                <c:pt idx="78">
                  <c:v>243</c:v>
                </c:pt>
                <c:pt idx="79">
                  <c:v>227</c:v>
                </c:pt>
                <c:pt idx="80">
                  <c:v>254</c:v>
                </c:pt>
                <c:pt idx="81">
                  <c:v>223</c:v>
                </c:pt>
                <c:pt idx="82">
                  <c:v>227</c:v>
                </c:pt>
                <c:pt idx="83">
                  <c:v>243</c:v>
                </c:pt>
                <c:pt idx="84">
                  <c:v>237</c:v>
                </c:pt>
                <c:pt idx="85">
                  <c:v>237</c:v>
                </c:pt>
                <c:pt idx="86">
                  <c:v>234</c:v>
                </c:pt>
                <c:pt idx="87">
                  <c:v>269</c:v>
                </c:pt>
                <c:pt idx="88">
                  <c:v>234</c:v>
                </c:pt>
                <c:pt idx="89">
                  <c:v>234</c:v>
                </c:pt>
                <c:pt idx="90">
                  <c:v>225</c:v>
                </c:pt>
                <c:pt idx="91">
                  <c:v>227</c:v>
                </c:pt>
                <c:pt idx="92">
                  <c:v>237</c:v>
                </c:pt>
                <c:pt idx="93">
                  <c:v>234</c:v>
                </c:pt>
                <c:pt idx="94">
                  <c:v>237</c:v>
                </c:pt>
                <c:pt idx="95">
                  <c:v>223</c:v>
                </c:pt>
                <c:pt idx="96">
                  <c:v>234</c:v>
                </c:pt>
                <c:pt idx="97">
                  <c:v>225</c:v>
                </c:pt>
                <c:pt idx="98">
                  <c:v>237</c:v>
                </c:pt>
                <c:pt idx="99">
                  <c:v>227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76-4959-8BC3-92B7C1DC1A98}"/>
            </c:ext>
          </c:extLst>
        </c:ser>
        <c:ser>
          <c:idx val="3"/>
          <c:order val="3"/>
          <c:tx>
            <c:strRef>
              <c:f>seria_13_06!$P$3</c:f>
              <c:strCache>
                <c:ptCount val="1"/>
                <c:pt idx="0">
                  <c:v>R2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seria_13_06!$P$4:$P$103</c:f>
              <c:numCache>
                <c:formatCode>General</c:formatCode>
                <c:ptCount val="100"/>
                <c:pt idx="0">
                  <c:v>63</c:v>
                </c:pt>
                <c:pt idx="1">
                  <c:v>63</c:v>
                </c:pt>
                <c:pt idx="2">
                  <c:v>56</c:v>
                </c:pt>
                <c:pt idx="3">
                  <c:v>58</c:v>
                </c:pt>
                <c:pt idx="4">
                  <c:v>289</c:v>
                </c:pt>
                <c:pt idx="5">
                  <c:v>284</c:v>
                </c:pt>
                <c:pt idx="6">
                  <c:v>289</c:v>
                </c:pt>
                <c:pt idx="7">
                  <c:v>283</c:v>
                </c:pt>
                <c:pt idx="8">
                  <c:v>286</c:v>
                </c:pt>
                <c:pt idx="9">
                  <c:v>296</c:v>
                </c:pt>
                <c:pt idx="10">
                  <c:v>304</c:v>
                </c:pt>
                <c:pt idx="11">
                  <c:v>286</c:v>
                </c:pt>
                <c:pt idx="12">
                  <c:v>283</c:v>
                </c:pt>
                <c:pt idx="13">
                  <c:v>283</c:v>
                </c:pt>
                <c:pt idx="14">
                  <c:v>288</c:v>
                </c:pt>
                <c:pt idx="15">
                  <c:v>283</c:v>
                </c:pt>
                <c:pt idx="16">
                  <c:v>286</c:v>
                </c:pt>
                <c:pt idx="17">
                  <c:v>283</c:v>
                </c:pt>
                <c:pt idx="18">
                  <c:v>283</c:v>
                </c:pt>
                <c:pt idx="19">
                  <c:v>288</c:v>
                </c:pt>
                <c:pt idx="20">
                  <c:v>283</c:v>
                </c:pt>
                <c:pt idx="21">
                  <c:v>281</c:v>
                </c:pt>
                <c:pt idx="22">
                  <c:v>295</c:v>
                </c:pt>
                <c:pt idx="23">
                  <c:v>288</c:v>
                </c:pt>
                <c:pt idx="24">
                  <c:v>288</c:v>
                </c:pt>
                <c:pt idx="25">
                  <c:v>279</c:v>
                </c:pt>
                <c:pt idx="26">
                  <c:v>283</c:v>
                </c:pt>
                <c:pt idx="27">
                  <c:v>283</c:v>
                </c:pt>
                <c:pt idx="28">
                  <c:v>281</c:v>
                </c:pt>
                <c:pt idx="29">
                  <c:v>283</c:v>
                </c:pt>
                <c:pt idx="30">
                  <c:v>296</c:v>
                </c:pt>
                <c:pt idx="31">
                  <c:v>282</c:v>
                </c:pt>
                <c:pt idx="32">
                  <c:v>286</c:v>
                </c:pt>
                <c:pt idx="33">
                  <c:v>279</c:v>
                </c:pt>
                <c:pt idx="34">
                  <c:v>286</c:v>
                </c:pt>
                <c:pt idx="35">
                  <c:v>281</c:v>
                </c:pt>
                <c:pt idx="36">
                  <c:v>291</c:v>
                </c:pt>
                <c:pt idx="37">
                  <c:v>288</c:v>
                </c:pt>
                <c:pt idx="38">
                  <c:v>283</c:v>
                </c:pt>
                <c:pt idx="39">
                  <c:v>291</c:v>
                </c:pt>
                <c:pt idx="40">
                  <c:v>288</c:v>
                </c:pt>
                <c:pt idx="41">
                  <c:v>288</c:v>
                </c:pt>
                <c:pt idx="42">
                  <c:v>296</c:v>
                </c:pt>
                <c:pt idx="43">
                  <c:v>288</c:v>
                </c:pt>
                <c:pt idx="44">
                  <c:v>288</c:v>
                </c:pt>
                <c:pt idx="45">
                  <c:v>288</c:v>
                </c:pt>
                <c:pt idx="46">
                  <c:v>288</c:v>
                </c:pt>
                <c:pt idx="47">
                  <c:v>288</c:v>
                </c:pt>
                <c:pt idx="48">
                  <c:v>296</c:v>
                </c:pt>
                <c:pt idx="49">
                  <c:v>296</c:v>
                </c:pt>
                <c:pt idx="50">
                  <c:v>288</c:v>
                </c:pt>
                <c:pt idx="51">
                  <c:v>296</c:v>
                </c:pt>
                <c:pt idx="52">
                  <c:v>288</c:v>
                </c:pt>
                <c:pt idx="53">
                  <c:v>281</c:v>
                </c:pt>
                <c:pt idx="54">
                  <c:v>288</c:v>
                </c:pt>
                <c:pt idx="55">
                  <c:v>288</c:v>
                </c:pt>
                <c:pt idx="56">
                  <c:v>283</c:v>
                </c:pt>
                <c:pt idx="57">
                  <c:v>288</c:v>
                </c:pt>
                <c:pt idx="58">
                  <c:v>288</c:v>
                </c:pt>
                <c:pt idx="59">
                  <c:v>288</c:v>
                </c:pt>
                <c:pt idx="60">
                  <c:v>288</c:v>
                </c:pt>
                <c:pt idx="61">
                  <c:v>272</c:v>
                </c:pt>
                <c:pt idx="62">
                  <c:v>288</c:v>
                </c:pt>
                <c:pt idx="63">
                  <c:v>288</c:v>
                </c:pt>
                <c:pt idx="64">
                  <c:v>311</c:v>
                </c:pt>
                <c:pt idx="65">
                  <c:v>296</c:v>
                </c:pt>
                <c:pt idx="66">
                  <c:v>296</c:v>
                </c:pt>
                <c:pt idx="67">
                  <c:v>292</c:v>
                </c:pt>
                <c:pt idx="68">
                  <c:v>108</c:v>
                </c:pt>
                <c:pt idx="69">
                  <c:v>291</c:v>
                </c:pt>
                <c:pt idx="70">
                  <c:v>291</c:v>
                </c:pt>
                <c:pt idx="71">
                  <c:v>292</c:v>
                </c:pt>
                <c:pt idx="72">
                  <c:v>138</c:v>
                </c:pt>
                <c:pt idx="73">
                  <c:v>283</c:v>
                </c:pt>
                <c:pt idx="74">
                  <c:v>288</c:v>
                </c:pt>
                <c:pt idx="75">
                  <c:v>296</c:v>
                </c:pt>
                <c:pt idx="76">
                  <c:v>296</c:v>
                </c:pt>
                <c:pt idx="77">
                  <c:v>296</c:v>
                </c:pt>
                <c:pt idx="78">
                  <c:v>288</c:v>
                </c:pt>
                <c:pt idx="79">
                  <c:v>296</c:v>
                </c:pt>
                <c:pt idx="80">
                  <c:v>288</c:v>
                </c:pt>
                <c:pt idx="81">
                  <c:v>288</c:v>
                </c:pt>
                <c:pt idx="82">
                  <c:v>283</c:v>
                </c:pt>
                <c:pt idx="83">
                  <c:v>288</c:v>
                </c:pt>
                <c:pt idx="84">
                  <c:v>288</c:v>
                </c:pt>
                <c:pt idx="85">
                  <c:v>288</c:v>
                </c:pt>
                <c:pt idx="86">
                  <c:v>288</c:v>
                </c:pt>
                <c:pt idx="87">
                  <c:v>292</c:v>
                </c:pt>
                <c:pt idx="88">
                  <c:v>288</c:v>
                </c:pt>
                <c:pt idx="89">
                  <c:v>288</c:v>
                </c:pt>
                <c:pt idx="90">
                  <c:v>288</c:v>
                </c:pt>
                <c:pt idx="91">
                  <c:v>292</c:v>
                </c:pt>
                <c:pt idx="92">
                  <c:v>291</c:v>
                </c:pt>
                <c:pt idx="93">
                  <c:v>292</c:v>
                </c:pt>
                <c:pt idx="94">
                  <c:v>283</c:v>
                </c:pt>
                <c:pt idx="95">
                  <c:v>296</c:v>
                </c:pt>
                <c:pt idx="96">
                  <c:v>288</c:v>
                </c:pt>
                <c:pt idx="97">
                  <c:v>283</c:v>
                </c:pt>
                <c:pt idx="98">
                  <c:v>288</c:v>
                </c:pt>
                <c:pt idx="99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F76-4959-8BC3-92B7C1DC1A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8779055"/>
        <c:axId val="508780767"/>
      </c:lineChart>
      <c:catAx>
        <c:axId val="5087790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08780767"/>
        <c:crosses val="autoZero"/>
        <c:auto val="1"/>
        <c:lblAlgn val="ctr"/>
        <c:lblOffset val="100"/>
        <c:noMultiLvlLbl val="0"/>
      </c:catAx>
      <c:valAx>
        <c:axId val="50878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08779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Pomiar 3- surowe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seria_13_06!$Z$3</c:f>
              <c:strCache>
                <c:ptCount val="1"/>
                <c:pt idx="0">
                  <c:v>Oczekiwany R1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seria_13_06!$Z$4:$Z$103</c:f>
              <c:numCache>
                <c:formatCode>General</c:formatCode>
                <c:ptCount val="100"/>
                <c:pt idx="0">
                  <c:v>240</c:v>
                </c:pt>
                <c:pt idx="1">
                  <c:v>240</c:v>
                </c:pt>
                <c:pt idx="2">
                  <c:v>240</c:v>
                </c:pt>
                <c:pt idx="3">
                  <c:v>240</c:v>
                </c:pt>
                <c:pt idx="4">
                  <c:v>240</c:v>
                </c:pt>
                <c:pt idx="5">
                  <c:v>240</c:v>
                </c:pt>
                <c:pt idx="6">
                  <c:v>240</c:v>
                </c:pt>
                <c:pt idx="7">
                  <c:v>240</c:v>
                </c:pt>
                <c:pt idx="8">
                  <c:v>240</c:v>
                </c:pt>
                <c:pt idx="9">
                  <c:v>240</c:v>
                </c:pt>
                <c:pt idx="10">
                  <c:v>240</c:v>
                </c:pt>
                <c:pt idx="11">
                  <c:v>240</c:v>
                </c:pt>
                <c:pt idx="12">
                  <c:v>240</c:v>
                </c:pt>
                <c:pt idx="13">
                  <c:v>240</c:v>
                </c:pt>
                <c:pt idx="14">
                  <c:v>240</c:v>
                </c:pt>
                <c:pt idx="15">
                  <c:v>240</c:v>
                </c:pt>
                <c:pt idx="16">
                  <c:v>240</c:v>
                </c:pt>
                <c:pt idx="17">
                  <c:v>240</c:v>
                </c:pt>
                <c:pt idx="18">
                  <c:v>240</c:v>
                </c:pt>
                <c:pt idx="19">
                  <c:v>240</c:v>
                </c:pt>
                <c:pt idx="20">
                  <c:v>240</c:v>
                </c:pt>
                <c:pt idx="21">
                  <c:v>240</c:v>
                </c:pt>
                <c:pt idx="22">
                  <c:v>240</c:v>
                </c:pt>
                <c:pt idx="23">
                  <c:v>240</c:v>
                </c:pt>
                <c:pt idx="24">
                  <c:v>240</c:v>
                </c:pt>
                <c:pt idx="25">
                  <c:v>240</c:v>
                </c:pt>
                <c:pt idx="26">
                  <c:v>240</c:v>
                </c:pt>
                <c:pt idx="27">
                  <c:v>240</c:v>
                </c:pt>
                <c:pt idx="28">
                  <c:v>240</c:v>
                </c:pt>
                <c:pt idx="29">
                  <c:v>240</c:v>
                </c:pt>
                <c:pt idx="30">
                  <c:v>240</c:v>
                </c:pt>
                <c:pt idx="31">
                  <c:v>240</c:v>
                </c:pt>
                <c:pt idx="32">
                  <c:v>240</c:v>
                </c:pt>
                <c:pt idx="33">
                  <c:v>240</c:v>
                </c:pt>
                <c:pt idx="34">
                  <c:v>240</c:v>
                </c:pt>
                <c:pt idx="35">
                  <c:v>240</c:v>
                </c:pt>
                <c:pt idx="36">
                  <c:v>240</c:v>
                </c:pt>
                <c:pt idx="37">
                  <c:v>240</c:v>
                </c:pt>
                <c:pt idx="38">
                  <c:v>240</c:v>
                </c:pt>
                <c:pt idx="39">
                  <c:v>240</c:v>
                </c:pt>
                <c:pt idx="40">
                  <c:v>240</c:v>
                </c:pt>
                <c:pt idx="41">
                  <c:v>240</c:v>
                </c:pt>
                <c:pt idx="42">
                  <c:v>240</c:v>
                </c:pt>
                <c:pt idx="43">
                  <c:v>240</c:v>
                </c:pt>
                <c:pt idx="44">
                  <c:v>240</c:v>
                </c:pt>
                <c:pt idx="45">
                  <c:v>240</c:v>
                </c:pt>
                <c:pt idx="46">
                  <c:v>240</c:v>
                </c:pt>
                <c:pt idx="47">
                  <c:v>240</c:v>
                </c:pt>
                <c:pt idx="48">
                  <c:v>240</c:v>
                </c:pt>
                <c:pt idx="49">
                  <c:v>240</c:v>
                </c:pt>
                <c:pt idx="50">
                  <c:v>240</c:v>
                </c:pt>
                <c:pt idx="51">
                  <c:v>240</c:v>
                </c:pt>
                <c:pt idx="52">
                  <c:v>240</c:v>
                </c:pt>
                <c:pt idx="53">
                  <c:v>240</c:v>
                </c:pt>
                <c:pt idx="54">
                  <c:v>240</c:v>
                </c:pt>
                <c:pt idx="55">
                  <c:v>240</c:v>
                </c:pt>
                <c:pt idx="56">
                  <c:v>240</c:v>
                </c:pt>
                <c:pt idx="57">
                  <c:v>240</c:v>
                </c:pt>
                <c:pt idx="58">
                  <c:v>240</c:v>
                </c:pt>
                <c:pt idx="59">
                  <c:v>240</c:v>
                </c:pt>
                <c:pt idx="60">
                  <c:v>240</c:v>
                </c:pt>
                <c:pt idx="61">
                  <c:v>240</c:v>
                </c:pt>
                <c:pt idx="62">
                  <c:v>240</c:v>
                </c:pt>
                <c:pt idx="63">
                  <c:v>240</c:v>
                </c:pt>
                <c:pt idx="64">
                  <c:v>240</c:v>
                </c:pt>
                <c:pt idx="65">
                  <c:v>240</c:v>
                </c:pt>
                <c:pt idx="66">
                  <c:v>240</c:v>
                </c:pt>
                <c:pt idx="67">
                  <c:v>240</c:v>
                </c:pt>
                <c:pt idx="68">
                  <c:v>240</c:v>
                </c:pt>
                <c:pt idx="69">
                  <c:v>240</c:v>
                </c:pt>
                <c:pt idx="70">
                  <c:v>240</c:v>
                </c:pt>
                <c:pt idx="71">
                  <c:v>240</c:v>
                </c:pt>
                <c:pt idx="72">
                  <c:v>240</c:v>
                </c:pt>
                <c:pt idx="73">
                  <c:v>240</c:v>
                </c:pt>
                <c:pt idx="74">
                  <c:v>240</c:v>
                </c:pt>
                <c:pt idx="75">
                  <c:v>240</c:v>
                </c:pt>
                <c:pt idx="76">
                  <c:v>240</c:v>
                </c:pt>
                <c:pt idx="77">
                  <c:v>240</c:v>
                </c:pt>
                <c:pt idx="78">
                  <c:v>240</c:v>
                </c:pt>
                <c:pt idx="79">
                  <c:v>240</c:v>
                </c:pt>
                <c:pt idx="80">
                  <c:v>240</c:v>
                </c:pt>
                <c:pt idx="81">
                  <c:v>240</c:v>
                </c:pt>
                <c:pt idx="82">
                  <c:v>240</c:v>
                </c:pt>
                <c:pt idx="83">
                  <c:v>240</c:v>
                </c:pt>
                <c:pt idx="84">
                  <c:v>240</c:v>
                </c:pt>
                <c:pt idx="85">
                  <c:v>240</c:v>
                </c:pt>
                <c:pt idx="86">
                  <c:v>240</c:v>
                </c:pt>
                <c:pt idx="87">
                  <c:v>240</c:v>
                </c:pt>
                <c:pt idx="88">
                  <c:v>240</c:v>
                </c:pt>
                <c:pt idx="89">
                  <c:v>240</c:v>
                </c:pt>
                <c:pt idx="90">
                  <c:v>240</c:v>
                </c:pt>
                <c:pt idx="91">
                  <c:v>240</c:v>
                </c:pt>
                <c:pt idx="92">
                  <c:v>240</c:v>
                </c:pt>
                <c:pt idx="93">
                  <c:v>240</c:v>
                </c:pt>
                <c:pt idx="94">
                  <c:v>240</c:v>
                </c:pt>
                <c:pt idx="95">
                  <c:v>240</c:v>
                </c:pt>
                <c:pt idx="96">
                  <c:v>240</c:v>
                </c:pt>
                <c:pt idx="97">
                  <c:v>240</c:v>
                </c:pt>
                <c:pt idx="98">
                  <c:v>240</c:v>
                </c:pt>
                <c:pt idx="99">
                  <c:v>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E5-4970-B8F8-96044A2C1E9D}"/>
            </c:ext>
          </c:extLst>
        </c:ser>
        <c:ser>
          <c:idx val="1"/>
          <c:order val="1"/>
          <c:tx>
            <c:strRef>
              <c:f>seria_13_06!$AA$3</c:f>
              <c:strCache>
                <c:ptCount val="1"/>
                <c:pt idx="0">
                  <c:v>Oczekiwany R2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seria_13_06!$AA$4:$AA$103</c:f>
              <c:numCache>
                <c:formatCode>General</c:formatCode>
                <c:ptCount val="100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  <c:pt idx="4">
                  <c:v>300</c:v>
                </c:pt>
                <c:pt idx="5">
                  <c:v>300</c:v>
                </c:pt>
                <c:pt idx="6">
                  <c:v>300</c:v>
                </c:pt>
                <c:pt idx="7">
                  <c:v>300</c:v>
                </c:pt>
                <c:pt idx="8">
                  <c:v>300</c:v>
                </c:pt>
                <c:pt idx="9">
                  <c:v>300</c:v>
                </c:pt>
                <c:pt idx="10">
                  <c:v>300</c:v>
                </c:pt>
                <c:pt idx="11">
                  <c:v>300</c:v>
                </c:pt>
                <c:pt idx="12">
                  <c:v>300</c:v>
                </c:pt>
                <c:pt idx="13">
                  <c:v>300</c:v>
                </c:pt>
                <c:pt idx="14">
                  <c:v>300</c:v>
                </c:pt>
                <c:pt idx="15">
                  <c:v>300</c:v>
                </c:pt>
                <c:pt idx="16">
                  <c:v>300</c:v>
                </c:pt>
                <c:pt idx="17">
                  <c:v>300</c:v>
                </c:pt>
                <c:pt idx="18">
                  <c:v>300</c:v>
                </c:pt>
                <c:pt idx="19">
                  <c:v>300</c:v>
                </c:pt>
                <c:pt idx="20">
                  <c:v>300</c:v>
                </c:pt>
                <c:pt idx="21">
                  <c:v>300</c:v>
                </c:pt>
                <c:pt idx="22">
                  <c:v>300</c:v>
                </c:pt>
                <c:pt idx="23">
                  <c:v>300</c:v>
                </c:pt>
                <c:pt idx="24">
                  <c:v>300</c:v>
                </c:pt>
                <c:pt idx="25">
                  <c:v>300</c:v>
                </c:pt>
                <c:pt idx="26">
                  <c:v>300</c:v>
                </c:pt>
                <c:pt idx="27">
                  <c:v>300</c:v>
                </c:pt>
                <c:pt idx="28">
                  <c:v>300</c:v>
                </c:pt>
                <c:pt idx="29">
                  <c:v>300</c:v>
                </c:pt>
                <c:pt idx="30">
                  <c:v>300</c:v>
                </c:pt>
                <c:pt idx="31">
                  <c:v>300</c:v>
                </c:pt>
                <c:pt idx="32">
                  <c:v>300</c:v>
                </c:pt>
                <c:pt idx="33">
                  <c:v>300</c:v>
                </c:pt>
                <c:pt idx="34">
                  <c:v>300</c:v>
                </c:pt>
                <c:pt idx="35">
                  <c:v>300</c:v>
                </c:pt>
                <c:pt idx="36">
                  <c:v>300</c:v>
                </c:pt>
                <c:pt idx="37">
                  <c:v>300</c:v>
                </c:pt>
                <c:pt idx="38">
                  <c:v>300</c:v>
                </c:pt>
                <c:pt idx="39">
                  <c:v>300</c:v>
                </c:pt>
                <c:pt idx="40">
                  <c:v>300</c:v>
                </c:pt>
                <c:pt idx="41">
                  <c:v>300</c:v>
                </c:pt>
                <c:pt idx="42">
                  <c:v>300</c:v>
                </c:pt>
                <c:pt idx="43">
                  <c:v>300</c:v>
                </c:pt>
                <c:pt idx="44">
                  <c:v>300</c:v>
                </c:pt>
                <c:pt idx="45">
                  <c:v>300</c:v>
                </c:pt>
                <c:pt idx="46">
                  <c:v>300</c:v>
                </c:pt>
                <c:pt idx="47">
                  <c:v>300</c:v>
                </c:pt>
                <c:pt idx="48">
                  <c:v>300</c:v>
                </c:pt>
                <c:pt idx="49">
                  <c:v>300</c:v>
                </c:pt>
                <c:pt idx="50">
                  <c:v>300</c:v>
                </c:pt>
                <c:pt idx="51">
                  <c:v>300</c:v>
                </c:pt>
                <c:pt idx="52">
                  <c:v>300</c:v>
                </c:pt>
                <c:pt idx="53">
                  <c:v>300</c:v>
                </c:pt>
                <c:pt idx="54">
                  <c:v>300</c:v>
                </c:pt>
                <c:pt idx="55">
                  <c:v>300</c:v>
                </c:pt>
                <c:pt idx="56">
                  <c:v>300</c:v>
                </c:pt>
                <c:pt idx="57">
                  <c:v>300</c:v>
                </c:pt>
                <c:pt idx="58">
                  <c:v>300</c:v>
                </c:pt>
                <c:pt idx="59">
                  <c:v>300</c:v>
                </c:pt>
                <c:pt idx="60">
                  <c:v>300</c:v>
                </c:pt>
                <c:pt idx="61">
                  <c:v>300</c:v>
                </c:pt>
                <c:pt idx="62">
                  <c:v>300</c:v>
                </c:pt>
                <c:pt idx="63">
                  <c:v>300</c:v>
                </c:pt>
                <c:pt idx="64">
                  <c:v>300</c:v>
                </c:pt>
                <c:pt idx="65">
                  <c:v>300</c:v>
                </c:pt>
                <c:pt idx="66">
                  <c:v>300</c:v>
                </c:pt>
                <c:pt idx="67">
                  <c:v>300</c:v>
                </c:pt>
                <c:pt idx="68">
                  <c:v>300</c:v>
                </c:pt>
                <c:pt idx="69">
                  <c:v>300</c:v>
                </c:pt>
                <c:pt idx="70">
                  <c:v>300</c:v>
                </c:pt>
                <c:pt idx="71">
                  <c:v>300</c:v>
                </c:pt>
                <c:pt idx="72">
                  <c:v>300</c:v>
                </c:pt>
                <c:pt idx="73">
                  <c:v>300</c:v>
                </c:pt>
                <c:pt idx="74">
                  <c:v>300</c:v>
                </c:pt>
                <c:pt idx="75">
                  <c:v>300</c:v>
                </c:pt>
                <c:pt idx="76">
                  <c:v>300</c:v>
                </c:pt>
                <c:pt idx="77">
                  <c:v>300</c:v>
                </c:pt>
                <c:pt idx="78">
                  <c:v>300</c:v>
                </c:pt>
                <c:pt idx="79">
                  <c:v>300</c:v>
                </c:pt>
                <c:pt idx="80">
                  <c:v>300</c:v>
                </c:pt>
                <c:pt idx="81">
                  <c:v>300</c:v>
                </c:pt>
                <c:pt idx="82">
                  <c:v>300</c:v>
                </c:pt>
                <c:pt idx="83">
                  <c:v>300</c:v>
                </c:pt>
                <c:pt idx="84">
                  <c:v>300</c:v>
                </c:pt>
                <c:pt idx="85">
                  <c:v>300</c:v>
                </c:pt>
                <c:pt idx="86">
                  <c:v>300</c:v>
                </c:pt>
                <c:pt idx="87">
                  <c:v>300</c:v>
                </c:pt>
                <c:pt idx="88">
                  <c:v>300</c:v>
                </c:pt>
                <c:pt idx="89">
                  <c:v>300</c:v>
                </c:pt>
                <c:pt idx="90">
                  <c:v>300</c:v>
                </c:pt>
                <c:pt idx="91">
                  <c:v>300</c:v>
                </c:pt>
                <c:pt idx="92">
                  <c:v>300</c:v>
                </c:pt>
                <c:pt idx="93">
                  <c:v>300</c:v>
                </c:pt>
                <c:pt idx="94">
                  <c:v>300</c:v>
                </c:pt>
                <c:pt idx="95">
                  <c:v>300</c:v>
                </c:pt>
                <c:pt idx="96">
                  <c:v>300</c:v>
                </c:pt>
                <c:pt idx="97">
                  <c:v>300</c:v>
                </c:pt>
                <c:pt idx="98">
                  <c:v>300</c:v>
                </c:pt>
                <c:pt idx="99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E5-4970-B8F8-96044A2C1E9D}"/>
            </c:ext>
          </c:extLst>
        </c:ser>
        <c:ser>
          <c:idx val="2"/>
          <c:order val="2"/>
          <c:tx>
            <c:strRef>
              <c:f>seria_13_06!$AB$3</c:f>
              <c:strCache>
                <c:ptCount val="1"/>
                <c:pt idx="0">
                  <c:v>R1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seria_13_06!$AB$4:$AB$103</c:f>
              <c:numCache>
                <c:formatCode>General</c:formatCode>
                <c:ptCount val="100"/>
                <c:pt idx="0">
                  <c:v>74</c:v>
                </c:pt>
                <c:pt idx="1">
                  <c:v>74</c:v>
                </c:pt>
                <c:pt idx="2">
                  <c:v>317</c:v>
                </c:pt>
                <c:pt idx="3">
                  <c:v>86</c:v>
                </c:pt>
                <c:pt idx="4">
                  <c:v>74</c:v>
                </c:pt>
                <c:pt idx="5">
                  <c:v>47</c:v>
                </c:pt>
                <c:pt idx="6">
                  <c:v>71</c:v>
                </c:pt>
                <c:pt idx="7">
                  <c:v>109</c:v>
                </c:pt>
                <c:pt idx="8">
                  <c:v>109</c:v>
                </c:pt>
                <c:pt idx="9">
                  <c:v>243</c:v>
                </c:pt>
                <c:pt idx="10">
                  <c:v>1</c:v>
                </c:pt>
                <c:pt idx="11">
                  <c:v>243</c:v>
                </c:pt>
                <c:pt idx="12">
                  <c:v>109</c:v>
                </c:pt>
                <c:pt idx="13">
                  <c:v>0</c:v>
                </c:pt>
                <c:pt idx="14">
                  <c:v>251</c:v>
                </c:pt>
                <c:pt idx="15">
                  <c:v>251</c:v>
                </c:pt>
                <c:pt idx="16">
                  <c:v>243</c:v>
                </c:pt>
                <c:pt idx="17">
                  <c:v>251</c:v>
                </c:pt>
                <c:pt idx="18">
                  <c:v>251</c:v>
                </c:pt>
                <c:pt idx="19">
                  <c:v>251</c:v>
                </c:pt>
                <c:pt idx="20">
                  <c:v>243</c:v>
                </c:pt>
                <c:pt idx="21">
                  <c:v>243</c:v>
                </c:pt>
                <c:pt idx="22">
                  <c:v>243</c:v>
                </c:pt>
                <c:pt idx="23">
                  <c:v>243</c:v>
                </c:pt>
                <c:pt idx="24">
                  <c:v>243</c:v>
                </c:pt>
                <c:pt idx="25">
                  <c:v>243</c:v>
                </c:pt>
                <c:pt idx="26">
                  <c:v>251</c:v>
                </c:pt>
                <c:pt idx="27">
                  <c:v>243</c:v>
                </c:pt>
                <c:pt idx="28">
                  <c:v>243</c:v>
                </c:pt>
                <c:pt idx="29">
                  <c:v>292</c:v>
                </c:pt>
                <c:pt idx="30">
                  <c:v>251</c:v>
                </c:pt>
                <c:pt idx="31">
                  <c:v>243</c:v>
                </c:pt>
                <c:pt idx="32">
                  <c:v>243</c:v>
                </c:pt>
                <c:pt idx="33">
                  <c:v>117</c:v>
                </c:pt>
                <c:pt idx="34">
                  <c:v>251</c:v>
                </c:pt>
                <c:pt idx="35">
                  <c:v>251</c:v>
                </c:pt>
                <c:pt idx="36">
                  <c:v>243</c:v>
                </c:pt>
                <c:pt idx="37">
                  <c:v>251</c:v>
                </c:pt>
                <c:pt idx="38">
                  <c:v>117</c:v>
                </c:pt>
                <c:pt idx="39">
                  <c:v>243</c:v>
                </c:pt>
                <c:pt idx="40">
                  <c:v>251</c:v>
                </c:pt>
                <c:pt idx="41">
                  <c:v>123</c:v>
                </c:pt>
                <c:pt idx="42">
                  <c:v>251</c:v>
                </c:pt>
                <c:pt idx="43">
                  <c:v>251</c:v>
                </c:pt>
                <c:pt idx="44">
                  <c:v>243</c:v>
                </c:pt>
                <c:pt idx="45">
                  <c:v>2</c:v>
                </c:pt>
                <c:pt idx="46">
                  <c:v>117</c:v>
                </c:pt>
                <c:pt idx="47">
                  <c:v>270</c:v>
                </c:pt>
                <c:pt idx="48">
                  <c:v>243</c:v>
                </c:pt>
                <c:pt idx="49">
                  <c:v>282</c:v>
                </c:pt>
                <c:pt idx="50">
                  <c:v>251</c:v>
                </c:pt>
                <c:pt idx="51">
                  <c:v>272</c:v>
                </c:pt>
                <c:pt idx="52">
                  <c:v>227</c:v>
                </c:pt>
                <c:pt idx="53">
                  <c:v>243</c:v>
                </c:pt>
                <c:pt idx="54">
                  <c:v>227</c:v>
                </c:pt>
                <c:pt idx="55">
                  <c:v>227</c:v>
                </c:pt>
                <c:pt idx="56">
                  <c:v>237</c:v>
                </c:pt>
                <c:pt idx="57">
                  <c:v>237</c:v>
                </c:pt>
                <c:pt idx="58">
                  <c:v>123</c:v>
                </c:pt>
                <c:pt idx="59">
                  <c:v>117</c:v>
                </c:pt>
                <c:pt idx="60">
                  <c:v>117</c:v>
                </c:pt>
                <c:pt idx="61">
                  <c:v>117</c:v>
                </c:pt>
                <c:pt idx="62">
                  <c:v>117</c:v>
                </c:pt>
                <c:pt idx="63">
                  <c:v>117</c:v>
                </c:pt>
                <c:pt idx="64">
                  <c:v>123</c:v>
                </c:pt>
                <c:pt idx="65">
                  <c:v>117</c:v>
                </c:pt>
                <c:pt idx="66">
                  <c:v>117</c:v>
                </c:pt>
                <c:pt idx="67">
                  <c:v>109</c:v>
                </c:pt>
                <c:pt idx="68">
                  <c:v>234</c:v>
                </c:pt>
                <c:pt idx="69">
                  <c:v>227</c:v>
                </c:pt>
                <c:pt idx="70">
                  <c:v>236</c:v>
                </c:pt>
                <c:pt idx="71">
                  <c:v>227</c:v>
                </c:pt>
                <c:pt idx="72">
                  <c:v>223</c:v>
                </c:pt>
                <c:pt idx="73">
                  <c:v>237</c:v>
                </c:pt>
                <c:pt idx="74">
                  <c:v>243</c:v>
                </c:pt>
                <c:pt idx="75">
                  <c:v>237</c:v>
                </c:pt>
                <c:pt idx="76">
                  <c:v>237</c:v>
                </c:pt>
                <c:pt idx="77">
                  <c:v>237</c:v>
                </c:pt>
                <c:pt idx="78">
                  <c:v>243</c:v>
                </c:pt>
                <c:pt idx="79">
                  <c:v>237</c:v>
                </c:pt>
                <c:pt idx="80">
                  <c:v>237</c:v>
                </c:pt>
                <c:pt idx="81">
                  <c:v>237</c:v>
                </c:pt>
                <c:pt idx="82">
                  <c:v>237</c:v>
                </c:pt>
                <c:pt idx="83">
                  <c:v>237</c:v>
                </c:pt>
                <c:pt idx="84">
                  <c:v>223</c:v>
                </c:pt>
                <c:pt idx="85">
                  <c:v>236</c:v>
                </c:pt>
                <c:pt idx="86">
                  <c:v>237</c:v>
                </c:pt>
                <c:pt idx="87">
                  <c:v>223</c:v>
                </c:pt>
                <c:pt idx="88">
                  <c:v>234</c:v>
                </c:pt>
                <c:pt idx="89">
                  <c:v>223</c:v>
                </c:pt>
                <c:pt idx="90">
                  <c:v>237</c:v>
                </c:pt>
                <c:pt idx="91">
                  <c:v>237</c:v>
                </c:pt>
                <c:pt idx="92">
                  <c:v>237</c:v>
                </c:pt>
                <c:pt idx="93">
                  <c:v>234</c:v>
                </c:pt>
                <c:pt idx="94">
                  <c:v>225</c:v>
                </c:pt>
                <c:pt idx="95">
                  <c:v>227</c:v>
                </c:pt>
                <c:pt idx="96">
                  <c:v>237</c:v>
                </c:pt>
                <c:pt idx="97">
                  <c:v>237</c:v>
                </c:pt>
                <c:pt idx="98">
                  <c:v>251</c:v>
                </c:pt>
                <c:pt idx="99">
                  <c:v>243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E5-4970-B8F8-96044A2C1E9D}"/>
            </c:ext>
          </c:extLst>
        </c:ser>
        <c:ser>
          <c:idx val="3"/>
          <c:order val="3"/>
          <c:tx>
            <c:strRef>
              <c:f>seria_13_06!$AC$3</c:f>
              <c:strCache>
                <c:ptCount val="1"/>
                <c:pt idx="0">
                  <c:v>R2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seria_13_06!$AC$4:$AC$103</c:f>
              <c:numCache>
                <c:formatCode>General</c:formatCode>
                <c:ptCount val="100"/>
                <c:pt idx="0">
                  <c:v>278</c:v>
                </c:pt>
                <c:pt idx="1">
                  <c:v>98</c:v>
                </c:pt>
                <c:pt idx="2">
                  <c:v>274</c:v>
                </c:pt>
                <c:pt idx="3">
                  <c:v>122</c:v>
                </c:pt>
                <c:pt idx="4">
                  <c:v>122</c:v>
                </c:pt>
                <c:pt idx="5">
                  <c:v>122</c:v>
                </c:pt>
                <c:pt idx="6">
                  <c:v>271</c:v>
                </c:pt>
                <c:pt idx="7">
                  <c:v>281</c:v>
                </c:pt>
                <c:pt idx="8">
                  <c:v>290</c:v>
                </c:pt>
                <c:pt idx="9">
                  <c:v>300</c:v>
                </c:pt>
                <c:pt idx="10">
                  <c:v>294</c:v>
                </c:pt>
                <c:pt idx="11">
                  <c:v>292</c:v>
                </c:pt>
                <c:pt idx="12">
                  <c:v>289</c:v>
                </c:pt>
                <c:pt idx="13">
                  <c:v>297</c:v>
                </c:pt>
                <c:pt idx="14">
                  <c:v>284</c:v>
                </c:pt>
                <c:pt idx="15">
                  <c:v>289</c:v>
                </c:pt>
                <c:pt idx="16">
                  <c:v>289</c:v>
                </c:pt>
                <c:pt idx="17">
                  <c:v>289</c:v>
                </c:pt>
                <c:pt idx="18">
                  <c:v>293</c:v>
                </c:pt>
                <c:pt idx="19">
                  <c:v>252</c:v>
                </c:pt>
                <c:pt idx="20">
                  <c:v>286</c:v>
                </c:pt>
                <c:pt idx="21">
                  <c:v>289</c:v>
                </c:pt>
                <c:pt idx="22">
                  <c:v>289</c:v>
                </c:pt>
                <c:pt idx="23">
                  <c:v>63</c:v>
                </c:pt>
                <c:pt idx="24">
                  <c:v>285</c:v>
                </c:pt>
                <c:pt idx="25">
                  <c:v>278</c:v>
                </c:pt>
                <c:pt idx="26">
                  <c:v>292</c:v>
                </c:pt>
                <c:pt idx="27">
                  <c:v>292</c:v>
                </c:pt>
                <c:pt idx="28">
                  <c:v>289</c:v>
                </c:pt>
                <c:pt idx="29">
                  <c:v>303</c:v>
                </c:pt>
                <c:pt idx="30">
                  <c:v>305</c:v>
                </c:pt>
                <c:pt idx="31">
                  <c:v>293</c:v>
                </c:pt>
                <c:pt idx="32">
                  <c:v>301</c:v>
                </c:pt>
                <c:pt idx="33">
                  <c:v>302</c:v>
                </c:pt>
                <c:pt idx="34">
                  <c:v>297</c:v>
                </c:pt>
                <c:pt idx="35">
                  <c:v>293</c:v>
                </c:pt>
                <c:pt idx="36">
                  <c:v>303</c:v>
                </c:pt>
                <c:pt idx="37">
                  <c:v>297</c:v>
                </c:pt>
                <c:pt idx="38">
                  <c:v>297</c:v>
                </c:pt>
                <c:pt idx="39">
                  <c:v>305</c:v>
                </c:pt>
                <c:pt idx="40">
                  <c:v>303</c:v>
                </c:pt>
                <c:pt idx="41">
                  <c:v>303</c:v>
                </c:pt>
                <c:pt idx="42">
                  <c:v>303</c:v>
                </c:pt>
                <c:pt idx="43">
                  <c:v>303</c:v>
                </c:pt>
                <c:pt idx="44">
                  <c:v>303</c:v>
                </c:pt>
                <c:pt idx="45">
                  <c:v>297</c:v>
                </c:pt>
                <c:pt idx="46">
                  <c:v>303</c:v>
                </c:pt>
                <c:pt idx="47">
                  <c:v>303</c:v>
                </c:pt>
                <c:pt idx="48">
                  <c:v>303</c:v>
                </c:pt>
                <c:pt idx="49">
                  <c:v>304</c:v>
                </c:pt>
                <c:pt idx="50">
                  <c:v>305</c:v>
                </c:pt>
                <c:pt idx="51">
                  <c:v>289</c:v>
                </c:pt>
                <c:pt idx="52">
                  <c:v>303</c:v>
                </c:pt>
                <c:pt idx="53">
                  <c:v>303</c:v>
                </c:pt>
                <c:pt idx="54">
                  <c:v>305</c:v>
                </c:pt>
                <c:pt idx="55">
                  <c:v>305</c:v>
                </c:pt>
                <c:pt idx="56">
                  <c:v>303</c:v>
                </c:pt>
                <c:pt idx="57">
                  <c:v>305</c:v>
                </c:pt>
                <c:pt idx="58">
                  <c:v>302</c:v>
                </c:pt>
                <c:pt idx="59">
                  <c:v>302</c:v>
                </c:pt>
                <c:pt idx="60">
                  <c:v>313</c:v>
                </c:pt>
                <c:pt idx="61">
                  <c:v>303</c:v>
                </c:pt>
                <c:pt idx="62">
                  <c:v>308</c:v>
                </c:pt>
                <c:pt idx="63">
                  <c:v>302</c:v>
                </c:pt>
                <c:pt idx="64">
                  <c:v>307</c:v>
                </c:pt>
                <c:pt idx="65">
                  <c:v>302</c:v>
                </c:pt>
                <c:pt idx="66">
                  <c:v>303</c:v>
                </c:pt>
                <c:pt idx="67">
                  <c:v>303</c:v>
                </c:pt>
                <c:pt idx="68">
                  <c:v>290</c:v>
                </c:pt>
                <c:pt idx="69">
                  <c:v>292</c:v>
                </c:pt>
                <c:pt idx="70">
                  <c:v>311</c:v>
                </c:pt>
                <c:pt idx="71">
                  <c:v>285</c:v>
                </c:pt>
                <c:pt idx="72">
                  <c:v>282</c:v>
                </c:pt>
                <c:pt idx="73">
                  <c:v>282</c:v>
                </c:pt>
                <c:pt idx="74">
                  <c:v>279</c:v>
                </c:pt>
                <c:pt idx="75">
                  <c:v>294</c:v>
                </c:pt>
                <c:pt idx="76">
                  <c:v>283</c:v>
                </c:pt>
                <c:pt idx="77">
                  <c:v>297</c:v>
                </c:pt>
                <c:pt idx="78">
                  <c:v>289</c:v>
                </c:pt>
                <c:pt idx="79">
                  <c:v>295</c:v>
                </c:pt>
                <c:pt idx="80">
                  <c:v>293</c:v>
                </c:pt>
                <c:pt idx="81">
                  <c:v>297</c:v>
                </c:pt>
                <c:pt idx="82">
                  <c:v>293</c:v>
                </c:pt>
                <c:pt idx="83">
                  <c:v>293</c:v>
                </c:pt>
                <c:pt idx="84">
                  <c:v>297</c:v>
                </c:pt>
                <c:pt idx="85">
                  <c:v>297</c:v>
                </c:pt>
                <c:pt idx="86">
                  <c:v>293</c:v>
                </c:pt>
                <c:pt idx="87">
                  <c:v>293</c:v>
                </c:pt>
                <c:pt idx="88">
                  <c:v>293</c:v>
                </c:pt>
                <c:pt idx="89">
                  <c:v>297</c:v>
                </c:pt>
                <c:pt idx="90">
                  <c:v>293</c:v>
                </c:pt>
                <c:pt idx="91">
                  <c:v>293</c:v>
                </c:pt>
                <c:pt idx="92">
                  <c:v>289</c:v>
                </c:pt>
                <c:pt idx="93">
                  <c:v>289</c:v>
                </c:pt>
                <c:pt idx="94">
                  <c:v>293</c:v>
                </c:pt>
                <c:pt idx="95">
                  <c:v>294</c:v>
                </c:pt>
                <c:pt idx="96">
                  <c:v>286</c:v>
                </c:pt>
                <c:pt idx="97">
                  <c:v>289</c:v>
                </c:pt>
                <c:pt idx="98">
                  <c:v>54</c:v>
                </c:pt>
                <c:pt idx="99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0E5-4970-B8F8-96044A2C1E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0021792"/>
        <c:axId val="83706911"/>
      </c:lineChart>
      <c:catAx>
        <c:axId val="5300217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3706911"/>
        <c:crosses val="autoZero"/>
        <c:auto val="1"/>
        <c:lblAlgn val="ctr"/>
        <c:lblOffset val="100"/>
        <c:noMultiLvlLbl val="0"/>
      </c:catAx>
      <c:valAx>
        <c:axId val="8370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3002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Pomiar 4- surowe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seria_13_06!$AM$3</c:f>
              <c:strCache>
                <c:ptCount val="1"/>
                <c:pt idx="0">
                  <c:v>Oczekiwany R1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seria_13_06!$AM$4:$AM$103</c:f>
              <c:numCache>
                <c:formatCode>General</c:formatCode>
                <c:ptCount val="100"/>
                <c:pt idx="0">
                  <c:v>225</c:v>
                </c:pt>
                <c:pt idx="1">
                  <c:v>225</c:v>
                </c:pt>
                <c:pt idx="2">
                  <c:v>225</c:v>
                </c:pt>
                <c:pt idx="3">
                  <c:v>225</c:v>
                </c:pt>
                <c:pt idx="4">
                  <c:v>225</c:v>
                </c:pt>
                <c:pt idx="5">
                  <c:v>225</c:v>
                </c:pt>
                <c:pt idx="6">
                  <c:v>225</c:v>
                </c:pt>
                <c:pt idx="7">
                  <c:v>225</c:v>
                </c:pt>
                <c:pt idx="8">
                  <c:v>225</c:v>
                </c:pt>
                <c:pt idx="9">
                  <c:v>225</c:v>
                </c:pt>
                <c:pt idx="10">
                  <c:v>225</c:v>
                </c:pt>
                <c:pt idx="11">
                  <c:v>225</c:v>
                </c:pt>
                <c:pt idx="12">
                  <c:v>225</c:v>
                </c:pt>
                <c:pt idx="13">
                  <c:v>225</c:v>
                </c:pt>
                <c:pt idx="14">
                  <c:v>225</c:v>
                </c:pt>
                <c:pt idx="15">
                  <c:v>225</c:v>
                </c:pt>
                <c:pt idx="16">
                  <c:v>225</c:v>
                </c:pt>
                <c:pt idx="17">
                  <c:v>225</c:v>
                </c:pt>
                <c:pt idx="18">
                  <c:v>225</c:v>
                </c:pt>
                <c:pt idx="19">
                  <c:v>225</c:v>
                </c:pt>
                <c:pt idx="20">
                  <c:v>225</c:v>
                </c:pt>
                <c:pt idx="21">
                  <c:v>225</c:v>
                </c:pt>
                <c:pt idx="22">
                  <c:v>225</c:v>
                </c:pt>
                <c:pt idx="23">
                  <c:v>225</c:v>
                </c:pt>
                <c:pt idx="24">
                  <c:v>225</c:v>
                </c:pt>
                <c:pt idx="25">
                  <c:v>225</c:v>
                </c:pt>
                <c:pt idx="26">
                  <c:v>225</c:v>
                </c:pt>
                <c:pt idx="27">
                  <c:v>225</c:v>
                </c:pt>
                <c:pt idx="28">
                  <c:v>225</c:v>
                </c:pt>
                <c:pt idx="29">
                  <c:v>225</c:v>
                </c:pt>
                <c:pt idx="30">
                  <c:v>225</c:v>
                </c:pt>
                <c:pt idx="31">
                  <c:v>225</c:v>
                </c:pt>
                <c:pt idx="32">
                  <c:v>225</c:v>
                </c:pt>
                <c:pt idx="33">
                  <c:v>225</c:v>
                </c:pt>
                <c:pt idx="34">
                  <c:v>225</c:v>
                </c:pt>
                <c:pt idx="35">
                  <c:v>225</c:v>
                </c:pt>
                <c:pt idx="36">
                  <c:v>225</c:v>
                </c:pt>
                <c:pt idx="37">
                  <c:v>225</c:v>
                </c:pt>
                <c:pt idx="38">
                  <c:v>225</c:v>
                </c:pt>
                <c:pt idx="39">
                  <c:v>225</c:v>
                </c:pt>
                <c:pt idx="40">
                  <c:v>225</c:v>
                </c:pt>
                <c:pt idx="41">
                  <c:v>225</c:v>
                </c:pt>
                <c:pt idx="42">
                  <c:v>225</c:v>
                </c:pt>
                <c:pt idx="43">
                  <c:v>225</c:v>
                </c:pt>
                <c:pt idx="44">
                  <c:v>225</c:v>
                </c:pt>
                <c:pt idx="45">
                  <c:v>225</c:v>
                </c:pt>
                <c:pt idx="46">
                  <c:v>225</c:v>
                </c:pt>
                <c:pt idx="47">
                  <c:v>225</c:v>
                </c:pt>
                <c:pt idx="48">
                  <c:v>225</c:v>
                </c:pt>
                <c:pt idx="49">
                  <c:v>225</c:v>
                </c:pt>
                <c:pt idx="50">
                  <c:v>225</c:v>
                </c:pt>
                <c:pt idx="51">
                  <c:v>225</c:v>
                </c:pt>
                <c:pt idx="52">
                  <c:v>225</c:v>
                </c:pt>
                <c:pt idx="53">
                  <c:v>225</c:v>
                </c:pt>
                <c:pt idx="54">
                  <c:v>225</c:v>
                </c:pt>
                <c:pt idx="55">
                  <c:v>225</c:v>
                </c:pt>
                <c:pt idx="56">
                  <c:v>225</c:v>
                </c:pt>
                <c:pt idx="57">
                  <c:v>225</c:v>
                </c:pt>
                <c:pt idx="58">
                  <c:v>225</c:v>
                </c:pt>
                <c:pt idx="59">
                  <c:v>225</c:v>
                </c:pt>
                <c:pt idx="60">
                  <c:v>225</c:v>
                </c:pt>
                <c:pt idx="61">
                  <c:v>225</c:v>
                </c:pt>
                <c:pt idx="62">
                  <c:v>225</c:v>
                </c:pt>
                <c:pt idx="63">
                  <c:v>225</c:v>
                </c:pt>
                <c:pt idx="64">
                  <c:v>225</c:v>
                </c:pt>
                <c:pt idx="65">
                  <c:v>225</c:v>
                </c:pt>
                <c:pt idx="66">
                  <c:v>225</c:v>
                </c:pt>
                <c:pt idx="67">
                  <c:v>225</c:v>
                </c:pt>
                <c:pt idx="68">
                  <c:v>225</c:v>
                </c:pt>
                <c:pt idx="69">
                  <c:v>225</c:v>
                </c:pt>
                <c:pt idx="70">
                  <c:v>225</c:v>
                </c:pt>
                <c:pt idx="71">
                  <c:v>225</c:v>
                </c:pt>
                <c:pt idx="72">
                  <c:v>225</c:v>
                </c:pt>
                <c:pt idx="73">
                  <c:v>225</c:v>
                </c:pt>
                <c:pt idx="74">
                  <c:v>225</c:v>
                </c:pt>
                <c:pt idx="75">
                  <c:v>225</c:v>
                </c:pt>
                <c:pt idx="76">
                  <c:v>225</c:v>
                </c:pt>
                <c:pt idx="77">
                  <c:v>225</c:v>
                </c:pt>
                <c:pt idx="78">
                  <c:v>225</c:v>
                </c:pt>
                <c:pt idx="79">
                  <c:v>225</c:v>
                </c:pt>
                <c:pt idx="80">
                  <c:v>225</c:v>
                </c:pt>
                <c:pt idx="81">
                  <c:v>225</c:v>
                </c:pt>
                <c:pt idx="82">
                  <c:v>225</c:v>
                </c:pt>
                <c:pt idx="83">
                  <c:v>225</c:v>
                </c:pt>
                <c:pt idx="84">
                  <c:v>225</c:v>
                </c:pt>
                <c:pt idx="85">
                  <c:v>225</c:v>
                </c:pt>
                <c:pt idx="86">
                  <c:v>225</c:v>
                </c:pt>
                <c:pt idx="87">
                  <c:v>225</c:v>
                </c:pt>
                <c:pt idx="88">
                  <c:v>225</c:v>
                </c:pt>
                <c:pt idx="89">
                  <c:v>225</c:v>
                </c:pt>
                <c:pt idx="90">
                  <c:v>225</c:v>
                </c:pt>
                <c:pt idx="91">
                  <c:v>225</c:v>
                </c:pt>
                <c:pt idx="92">
                  <c:v>225</c:v>
                </c:pt>
                <c:pt idx="93">
                  <c:v>225</c:v>
                </c:pt>
                <c:pt idx="94">
                  <c:v>225</c:v>
                </c:pt>
                <c:pt idx="95">
                  <c:v>225</c:v>
                </c:pt>
                <c:pt idx="96">
                  <c:v>225</c:v>
                </c:pt>
                <c:pt idx="97">
                  <c:v>225</c:v>
                </c:pt>
                <c:pt idx="98">
                  <c:v>225</c:v>
                </c:pt>
                <c:pt idx="99">
                  <c:v>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23-4E69-8900-9050E041630F}"/>
            </c:ext>
          </c:extLst>
        </c:ser>
        <c:ser>
          <c:idx val="1"/>
          <c:order val="1"/>
          <c:tx>
            <c:strRef>
              <c:f>seria_13_06!$AN$3</c:f>
              <c:strCache>
                <c:ptCount val="1"/>
                <c:pt idx="0">
                  <c:v>Oczekiwany R2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seria_13_06!$AN$4:$AN$103</c:f>
              <c:numCache>
                <c:formatCode>General</c:formatCode>
                <c:ptCount val="100"/>
                <c:pt idx="0">
                  <c:v>315</c:v>
                </c:pt>
                <c:pt idx="1">
                  <c:v>315</c:v>
                </c:pt>
                <c:pt idx="2">
                  <c:v>315</c:v>
                </c:pt>
                <c:pt idx="3">
                  <c:v>315</c:v>
                </c:pt>
                <c:pt idx="4">
                  <c:v>315</c:v>
                </c:pt>
                <c:pt idx="5">
                  <c:v>315</c:v>
                </c:pt>
                <c:pt idx="6">
                  <c:v>315</c:v>
                </c:pt>
                <c:pt idx="7">
                  <c:v>315</c:v>
                </c:pt>
                <c:pt idx="8">
                  <c:v>315</c:v>
                </c:pt>
                <c:pt idx="9">
                  <c:v>315</c:v>
                </c:pt>
                <c:pt idx="10">
                  <c:v>315</c:v>
                </c:pt>
                <c:pt idx="11">
                  <c:v>315</c:v>
                </c:pt>
                <c:pt idx="12">
                  <c:v>315</c:v>
                </c:pt>
                <c:pt idx="13">
                  <c:v>315</c:v>
                </c:pt>
                <c:pt idx="14">
                  <c:v>315</c:v>
                </c:pt>
                <c:pt idx="15">
                  <c:v>315</c:v>
                </c:pt>
                <c:pt idx="16">
                  <c:v>315</c:v>
                </c:pt>
                <c:pt idx="17">
                  <c:v>315</c:v>
                </c:pt>
                <c:pt idx="18">
                  <c:v>315</c:v>
                </c:pt>
                <c:pt idx="19">
                  <c:v>315</c:v>
                </c:pt>
                <c:pt idx="20">
                  <c:v>315</c:v>
                </c:pt>
                <c:pt idx="21">
                  <c:v>315</c:v>
                </c:pt>
                <c:pt idx="22">
                  <c:v>315</c:v>
                </c:pt>
                <c:pt idx="23">
                  <c:v>315</c:v>
                </c:pt>
                <c:pt idx="24">
                  <c:v>315</c:v>
                </c:pt>
                <c:pt idx="25">
                  <c:v>315</c:v>
                </c:pt>
                <c:pt idx="26">
                  <c:v>315</c:v>
                </c:pt>
                <c:pt idx="27">
                  <c:v>315</c:v>
                </c:pt>
                <c:pt idx="28">
                  <c:v>315</c:v>
                </c:pt>
                <c:pt idx="29">
                  <c:v>315</c:v>
                </c:pt>
                <c:pt idx="30">
                  <c:v>315</c:v>
                </c:pt>
                <c:pt idx="31">
                  <c:v>315</c:v>
                </c:pt>
                <c:pt idx="32">
                  <c:v>315</c:v>
                </c:pt>
                <c:pt idx="33">
                  <c:v>315</c:v>
                </c:pt>
                <c:pt idx="34">
                  <c:v>315</c:v>
                </c:pt>
                <c:pt idx="35">
                  <c:v>315</c:v>
                </c:pt>
                <c:pt idx="36">
                  <c:v>315</c:v>
                </c:pt>
                <c:pt idx="37">
                  <c:v>315</c:v>
                </c:pt>
                <c:pt idx="38">
                  <c:v>315</c:v>
                </c:pt>
                <c:pt idx="39">
                  <c:v>315</c:v>
                </c:pt>
                <c:pt idx="40">
                  <c:v>315</c:v>
                </c:pt>
                <c:pt idx="41">
                  <c:v>315</c:v>
                </c:pt>
                <c:pt idx="42">
                  <c:v>315</c:v>
                </c:pt>
                <c:pt idx="43">
                  <c:v>315</c:v>
                </c:pt>
                <c:pt idx="44">
                  <c:v>315</c:v>
                </c:pt>
                <c:pt idx="45">
                  <c:v>315</c:v>
                </c:pt>
                <c:pt idx="46">
                  <c:v>315</c:v>
                </c:pt>
                <c:pt idx="47">
                  <c:v>315</c:v>
                </c:pt>
                <c:pt idx="48">
                  <c:v>315</c:v>
                </c:pt>
                <c:pt idx="49">
                  <c:v>315</c:v>
                </c:pt>
                <c:pt idx="50">
                  <c:v>315</c:v>
                </c:pt>
                <c:pt idx="51">
                  <c:v>315</c:v>
                </c:pt>
                <c:pt idx="52">
                  <c:v>315</c:v>
                </c:pt>
                <c:pt idx="53">
                  <c:v>315</c:v>
                </c:pt>
                <c:pt idx="54">
                  <c:v>315</c:v>
                </c:pt>
                <c:pt idx="55">
                  <c:v>315</c:v>
                </c:pt>
                <c:pt idx="56">
                  <c:v>315</c:v>
                </c:pt>
                <c:pt idx="57">
                  <c:v>315</c:v>
                </c:pt>
                <c:pt idx="58">
                  <c:v>315</c:v>
                </c:pt>
                <c:pt idx="59">
                  <c:v>315</c:v>
                </c:pt>
                <c:pt idx="60">
                  <c:v>315</c:v>
                </c:pt>
                <c:pt idx="61">
                  <c:v>315</c:v>
                </c:pt>
                <c:pt idx="62">
                  <c:v>315</c:v>
                </c:pt>
                <c:pt idx="63">
                  <c:v>315</c:v>
                </c:pt>
                <c:pt idx="64">
                  <c:v>315</c:v>
                </c:pt>
                <c:pt idx="65">
                  <c:v>315</c:v>
                </c:pt>
                <c:pt idx="66">
                  <c:v>315</c:v>
                </c:pt>
                <c:pt idx="67">
                  <c:v>315</c:v>
                </c:pt>
                <c:pt idx="68">
                  <c:v>315</c:v>
                </c:pt>
                <c:pt idx="69">
                  <c:v>315</c:v>
                </c:pt>
                <c:pt idx="70">
                  <c:v>315</c:v>
                </c:pt>
                <c:pt idx="71">
                  <c:v>315</c:v>
                </c:pt>
                <c:pt idx="72">
                  <c:v>315</c:v>
                </c:pt>
                <c:pt idx="73">
                  <c:v>315</c:v>
                </c:pt>
                <c:pt idx="74">
                  <c:v>315</c:v>
                </c:pt>
                <c:pt idx="75">
                  <c:v>315</c:v>
                </c:pt>
                <c:pt idx="76">
                  <c:v>315</c:v>
                </c:pt>
                <c:pt idx="77">
                  <c:v>315</c:v>
                </c:pt>
                <c:pt idx="78">
                  <c:v>315</c:v>
                </c:pt>
                <c:pt idx="79">
                  <c:v>315</c:v>
                </c:pt>
                <c:pt idx="80">
                  <c:v>315</c:v>
                </c:pt>
                <c:pt idx="81">
                  <c:v>315</c:v>
                </c:pt>
                <c:pt idx="82">
                  <c:v>315</c:v>
                </c:pt>
                <c:pt idx="83">
                  <c:v>315</c:v>
                </c:pt>
                <c:pt idx="84">
                  <c:v>315</c:v>
                </c:pt>
                <c:pt idx="85">
                  <c:v>315</c:v>
                </c:pt>
                <c:pt idx="86">
                  <c:v>315</c:v>
                </c:pt>
                <c:pt idx="87">
                  <c:v>315</c:v>
                </c:pt>
                <c:pt idx="88">
                  <c:v>315</c:v>
                </c:pt>
                <c:pt idx="89">
                  <c:v>315</c:v>
                </c:pt>
                <c:pt idx="90">
                  <c:v>315</c:v>
                </c:pt>
                <c:pt idx="91">
                  <c:v>315</c:v>
                </c:pt>
                <c:pt idx="92">
                  <c:v>315</c:v>
                </c:pt>
                <c:pt idx="93">
                  <c:v>315</c:v>
                </c:pt>
                <c:pt idx="94">
                  <c:v>315</c:v>
                </c:pt>
                <c:pt idx="95">
                  <c:v>315</c:v>
                </c:pt>
                <c:pt idx="96">
                  <c:v>315</c:v>
                </c:pt>
                <c:pt idx="97">
                  <c:v>315</c:v>
                </c:pt>
                <c:pt idx="98">
                  <c:v>315</c:v>
                </c:pt>
                <c:pt idx="99">
                  <c:v>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23-4E69-8900-9050E041630F}"/>
            </c:ext>
          </c:extLst>
        </c:ser>
        <c:ser>
          <c:idx val="2"/>
          <c:order val="2"/>
          <c:tx>
            <c:strRef>
              <c:f>seria_13_06!$AO$3</c:f>
              <c:strCache>
                <c:ptCount val="1"/>
                <c:pt idx="0">
                  <c:v>R1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seria_13_06!$AO$4:$AO$103</c:f>
              <c:numCache>
                <c:formatCode>General</c:formatCode>
                <c:ptCount val="100"/>
                <c:pt idx="0">
                  <c:v>227</c:v>
                </c:pt>
                <c:pt idx="1">
                  <c:v>237</c:v>
                </c:pt>
                <c:pt idx="2">
                  <c:v>225</c:v>
                </c:pt>
                <c:pt idx="3">
                  <c:v>223</c:v>
                </c:pt>
                <c:pt idx="4">
                  <c:v>236</c:v>
                </c:pt>
                <c:pt idx="5">
                  <c:v>243</c:v>
                </c:pt>
                <c:pt idx="6">
                  <c:v>234</c:v>
                </c:pt>
                <c:pt idx="7">
                  <c:v>188</c:v>
                </c:pt>
                <c:pt idx="8">
                  <c:v>223</c:v>
                </c:pt>
                <c:pt idx="9">
                  <c:v>217</c:v>
                </c:pt>
                <c:pt idx="10">
                  <c:v>221</c:v>
                </c:pt>
                <c:pt idx="11">
                  <c:v>221</c:v>
                </c:pt>
                <c:pt idx="12">
                  <c:v>231</c:v>
                </c:pt>
                <c:pt idx="13">
                  <c:v>217</c:v>
                </c:pt>
                <c:pt idx="14">
                  <c:v>221</c:v>
                </c:pt>
                <c:pt idx="15">
                  <c:v>217</c:v>
                </c:pt>
                <c:pt idx="16">
                  <c:v>209</c:v>
                </c:pt>
                <c:pt idx="17">
                  <c:v>214</c:v>
                </c:pt>
                <c:pt idx="18">
                  <c:v>215</c:v>
                </c:pt>
                <c:pt idx="19">
                  <c:v>214</c:v>
                </c:pt>
                <c:pt idx="20">
                  <c:v>212</c:v>
                </c:pt>
                <c:pt idx="21">
                  <c:v>217</c:v>
                </c:pt>
                <c:pt idx="22">
                  <c:v>221</c:v>
                </c:pt>
                <c:pt idx="23">
                  <c:v>217</c:v>
                </c:pt>
                <c:pt idx="24">
                  <c:v>204</c:v>
                </c:pt>
                <c:pt idx="25">
                  <c:v>212</c:v>
                </c:pt>
                <c:pt idx="26">
                  <c:v>217</c:v>
                </c:pt>
                <c:pt idx="27">
                  <c:v>215</c:v>
                </c:pt>
                <c:pt idx="28">
                  <c:v>217</c:v>
                </c:pt>
                <c:pt idx="29">
                  <c:v>241</c:v>
                </c:pt>
                <c:pt idx="30">
                  <c:v>214</c:v>
                </c:pt>
                <c:pt idx="31">
                  <c:v>198</c:v>
                </c:pt>
                <c:pt idx="32">
                  <c:v>212</c:v>
                </c:pt>
                <c:pt idx="33">
                  <c:v>206</c:v>
                </c:pt>
                <c:pt idx="34">
                  <c:v>247</c:v>
                </c:pt>
                <c:pt idx="35">
                  <c:v>237</c:v>
                </c:pt>
                <c:pt idx="36">
                  <c:v>221</c:v>
                </c:pt>
                <c:pt idx="37">
                  <c:v>220</c:v>
                </c:pt>
                <c:pt idx="38">
                  <c:v>210</c:v>
                </c:pt>
                <c:pt idx="39">
                  <c:v>226</c:v>
                </c:pt>
                <c:pt idx="40">
                  <c:v>221</c:v>
                </c:pt>
                <c:pt idx="41">
                  <c:v>221</c:v>
                </c:pt>
                <c:pt idx="42">
                  <c:v>227</c:v>
                </c:pt>
                <c:pt idx="43">
                  <c:v>218</c:v>
                </c:pt>
                <c:pt idx="44">
                  <c:v>182</c:v>
                </c:pt>
                <c:pt idx="45">
                  <c:v>181</c:v>
                </c:pt>
                <c:pt idx="46">
                  <c:v>195</c:v>
                </c:pt>
                <c:pt idx="47">
                  <c:v>182</c:v>
                </c:pt>
                <c:pt idx="48">
                  <c:v>167</c:v>
                </c:pt>
                <c:pt idx="49">
                  <c:v>185</c:v>
                </c:pt>
                <c:pt idx="50">
                  <c:v>178</c:v>
                </c:pt>
                <c:pt idx="51">
                  <c:v>184</c:v>
                </c:pt>
                <c:pt idx="52">
                  <c:v>189</c:v>
                </c:pt>
                <c:pt idx="53">
                  <c:v>186</c:v>
                </c:pt>
                <c:pt idx="54">
                  <c:v>241</c:v>
                </c:pt>
                <c:pt idx="55">
                  <c:v>32</c:v>
                </c:pt>
                <c:pt idx="56">
                  <c:v>266</c:v>
                </c:pt>
                <c:pt idx="57">
                  <c:v>206</c:v>
                </c:pt>
                <c:pt idx="58">
                  <c:v>204</c:v>
                </c:pt>
                <c:pt idx="59">
                  <c:v>144</c:v>
                </c:pt>
                <c:pt idx="60">
                  <c:v>237</c:v>
                </c:pt>
                <c:pt idx="61">
                  <c:v>127</c:v>
                </c:pt>
                <c:pt idx="62">
                  <c:v>22</c:v>
                </c:pt>
                <c:pt idx="63">
                  <c:v>25</c:v>
                </c:pt>
                <c:pt idx="64">
                  <c:v>166</c:v>
                </c:pt>
                <c:pt idx="65">
                  <c:v>42</c:v>
                </c:pt>
                <c:pt idx="66">
                  <c:v>9</c:v>
                </c:pt>
                <c:pt idx="67">
                  <c:v>192</c:v>
                </c:pt>
                <c:pt idx="68">
                  <c:v>40</c:v>
                </c:pt>
                <c:pt idx="69">
                  <c:v>58</c:v>
                </c:pt>
                <c:pt idx="70">
                  <c:v>230</c:v>
                </c:pt>
                <c:pt idx="71">
                  <c:v>123</c:v>
                </c:pt>
                <c:pt idx="72">
                  <c:v>132</c:v>
                </c:pt>
                <c:pt idx="73">
                  <c:v>207</c:v>
                </c:pt>
                <c:pt idx="74">
                  <c:v>189</c:v>
                </c:pt>
                <c:pt idx="75">
                  <c:v>224</c:v>
                </c:pt>
                <c:pt idx="76">
                  <c:v>193</c:v>
                </c:pt>
                <c:pt idx="77">
                  <c:v>213</c:v>
                </c:pt>
                <c:pt idx="78">
                  <c:v>204</c:v>
                </c:pt>
                <c:pt idx="79">
                  <c:v>205</c:v>
                </c:pt>
                <c:pt idx="80">
                  <c:v>201</c:v>
                </c:pt>
                <c:pt idx="81">
                  <c:v>221</c:v>
                </c:pt>
                <c:pt idx="82">
                  <c:v>214</c:v>
                </c:pt>
                <c:pt idx="83">
                  <c:v>209</c:v>
                </c:pt>
                <c:pt idx="84">
                  <c:v>210</c:v>
                </c:pt>
                <c:pt idx="85">
                  <c:v>213</c:v>
                </c:pt>
                <c:pt idx="86">
                  <c:v>249</c:v>
                </c:pt>
                <c:pt idx="87">
                  <c:v>252</c:v>
                </c:pt>
                <c:pt idx="88">
                  <c:v>257</c:v>
                </c:pt>
                <c:pt idx="89">
                  <c:v>249</c:v>
                </c:pt>
                <c:pt idx="90">
                  <c:v>246</c:v>
                </c:pt>
                <c:pt idx="91">
                  <c:v>246</c:v>
                </c:pt>
                <c:pt idx="92">
                  <c:v>249</c:v>
                </c:pt>
                <c:pt idx="93">
                  <c:v>57</c:v>
                </c:pt>
                <c:pt idx="94">
                  <c:v>230</c:v>
                </c:pt>
                <c:pt idx="95">
                  <c:v>57</c:v>
                </c:pt>
                <c:pt idx="96">
                  <c:v>223</c:v>
                </c:pt>
                <c:pt idx="97">
                  <c:v>223</c:v>
                </c:pt>
                <c:pt idx="98">
                  <c:v>249</c:v>
                </c:pt>
                <c:pt idx="99">
                  <c:v>249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23-4E69-8900-9050E041630F}"/>
            </c:ext>
          </c:extLst>
        </c:ser>
        <c:ser>
          <c:idx val="3"/>
          <c:order val="3"/>
          <c:tx>
            <c:strRef>
              <c:f>seria_13_06!$AP$3</c:f>
              <c:strCache>
                <c:ptCount val="1"/>
                <c:pt idx="0">
                  <c:v>R2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seria_13_06!$AP$4:$AP$103</c:f>
              <c:numCache>
                <c:formatCode>General</c:formatCode>
                <c:ptCount val="100"/>
                <c:pt idx="0">
                  <c:v>288</c:v>
                </c:pt>
                <c:pt idx="1">
                  <c:v>286</c:v>
                </c:pt>
                <c:pt idx="2">
                  <c:v>288</c:v>
                </c:pt>
                <c:pt idx="3">
                  <c:v>292</c:v>
                </c:pt>
                <c:pt idx="4">
                  <c:v>296</c:v>
                </c:pt>
                <c:pt idx="5">
                  <c:v>291</c:v>
                </c:pt>
                <c:pt idx="6">
                  <c:v>162</c:v>
                </c:pt>
                <c:pt idx="7">
                  <c:v>355</c:v>
                </c:pt>
                <c:pt idx="8">
                  <c:v>320</c:v>
                </c:pt>
                <c:pt idx="9">
                  <c:v>220</c:v>
                </c:pt>
                <c:pt idx="10">
                  <c:v>221</c:v>
                </c:pt>
                <c:pt idx="11">
                  <c:v>314</c:v>
                </c:pt>
                <c:pt idx="12">
                  <c:v>307</c:v>
                </c:pt>
                <c:pt idx="13">
                  <c:v>215</c:v>
                </c:pt>
                <c:pt idx="14">
                  <c:v>223</c:v>
                </c:pt>
                <c:pt idx="15">
                  <c:v>314</c:v>
                </c:pt>
                <c:pt idx="16">
                  <c:v>314</c:v>
                </c:pt>
                <c:pt idx="17">
                  <c:v>314</c:v>
                </c:pt>
                <c:pt idx="18">
                  <c:v>314</c:v>
                </c:pt>
                <c:pt idx="19">
                  <c:v>314</c:v>
                </c:pt>
                <c:pt idx="20">
                  <c:v>312</c:v>
                </c:pt>
                <c:pt idx="21">
                  <c:v>318</c:v>
                </c:pt>
                <c:pt idx="22">
                  <c:v>320</c:v>
                </c:pt>
                <c:pt idx="23">
                  <c:v>314</c:v>
                </c:pt>
                <c:pt idx="24">
                  <c:v>314</c:v>
                </c:pt>
                <c:pt idx="25">
                  <c:v>314</c:v>
                </c:pt>
                <c:pt idx="26">
                  <c:v>314</c:v>
                </c:pt>
                <c:pt idx="27">
                  <c:v>314</c:v>
                </c:pt>
                <c:pt idx="28">
                  <c:v>314</c:v>
                </c:pt>
                <c:pt idx="29">
                  <c:v>318</c:v>
                </c:pt>
                <c:pt idx="30">
                  <c:v>314</c:v>
                </c:pt>
                <c:pt idx="31">
                  <c:v>314</c:v>
                </c:pt>
                <c:pt idx="32">
                  <c:v>302</c:v>
                </c:pt>
                <c:pt idx="33">
                  <c:v>299</c:v>
                </c:pt>
                <c:pt idx="34">
                  <c:v>302</c:v>
                </c:pt>
                <c:pt idx="35">
                  <c:v>288</c:v>
                </c:pt>
                <c:pt idx="36">
                  <c:v>223</c:v>
                </c:pt>
                <c:pt idx="37">
                  <c:v>214</c:v>
                </c:pt>
                <c:pt idx="38">
                  <c:v>302</c:v>
                </c:pt>
                <c:pt idx="39">
                  <c:v>299</c:v>
                </c:pt>
                <c:pt idx="40">
                  <c:v>299</c:v>
                </c:pt>
                <c:pt idx="41">
                  <c:v>302</c:v>
                </c:pt>
                <c:pt idx="42">
                  <c:v>299</c:v>
                </c:pt>
                <c:pt idx="43">
                  <c:v>226</c:v>
                </c:pt>
                <c:pt idx="44">
                  <c:v>202</c:v>
                </c:pt>
                <c:pt idx="45">
                  <c:v>226</c:v>
                </c:pt>
                <c:pt idx="46">
                  <c:v>297</c:v>
                </c:pt>
                <c:pt idx="47">
                  <c:v>315</c:v>
                </c:pt>
                <c:pt idx="48">
                  <c:v>313</c:v>
                </c:pt>
                <c:pt idx="49">
                  <c:v>297</c:v>
                </c:pt>
                <c:pt idx="50">
                  <c:v>302</c:v>
                </c:pt>
                <c:pt idx="51">
                  <c:v>297</c:v>
                </c:pt>
                <c:pt idx="52">
                  <c:v>317</c:v>
                </c:pt>
                <c:pt idx="53">
                  <c:v>293</c:v>
                </c:pt>
                <c:pt idx="54">
                  <c:v>293</c:v>
                </c:pt>
                <c:pt idx="55">
                  <c:v>293</c:v>
                </c:pt>
                <c:pt idx="56">
                  <c:v>303</c:v>
                </c:pt>
                <c:pt idx="57">
                  <c:v>297</c:v>
                </c:pt>
                <c:pt idx="58">
                  <c:v>303</c:v>
                </c:pt>
                <c:pt idx="59">
                  <c:v>297</c:v>
                </c:pt>
                <c:pt idx="60">
                  <c:v>297</c:v>
                </c:pt>
                <c:pt idx="61">
                  <c:v>302</c:v>
                </c:pt>
                <c:pt idx="62">
                  <c:v>297</c:v>
                </c:pt>
                <c:pt idx="63">
                  <c:v>297</c:v>
                </c:pt>
                <c:pt idx="64">
                  <c:v>289</c:v>
                </c:pt>
                <c:pt idx="65">
                  <c:v>293</c:v>
                </c:pt>
                <c:pt idx="66">
                  <c:v>297</c:v>
                </c:pt>
                <c:pt idx="67">
                  <c:v>297</c:v>
                </c:pt>
                <c:pt idx="68">
                  <c:v>297</c:v>
                </c:pt>
                <c:pt idx="69">
                  <c:v>297</c:v>
                </c:pt>
                <c:pt idx="70">
                  <c:v>297</c:v>
                </c:pt>
                <c:pt idx="71">
                  <c:v>289</c:v>
                </c:pt>
                <c:pt idx="72">
                  <c:v>63</c:v>
                </c:pt>
                <c:pt idx="73">
                  <c:v>289</c:v>
                </c:pt>
                <c:pt idx="74">
                  <c:v>297</c:v>
                </c:pt>
                <c:pt idx="75">
                  <c:v>297</c:v>
                </c:pt>
                <c:pt idx="76">
                  <c:v>297</c:v>
                </c:pt>
                <c:pt idx="77">
                  <c:v>303</c:v>
                </c:pt>
                <c:pt idx="78">
                  <c:v>303</c:v>
                </c:pt>
                <c:pt idx="79">
                  <c:v>297</c:v>
                </c:pt>
                <c:pt idx="80">
                  <c:v>289</c:v>
                </c:pt>
                <c:pt idx="81">
                  <c:v>57</c:v>
                </c:pt>
                <c:pt idx="82">
                  <c:v>313</c:v>
                </c:pt>
                <c:pt idx="83">
                  <c:v>313</c:v>
                </c:pt>
                <c:pt idx="84">
                  <c:v>297</c:v>
                </c:pt>
                <c:pt idx="85">
                  <c:v>303</c:v>
                </c:pt>
                <c:pt idx="86">
                  <c:v>63</c:v>
                </c:pt>
                <c:pt idx="87">
                  <c:v>297</c:v>
                </c:pt>
                <c:pt idx="88">
                  <c:v>32</c:v>
                </c:pt>
                <c:pt idx="89">
                  <c:v>9</c:v>
                </c:pt>
                <c:pt idx="90">
                  <c:v>0</c:v>
                </c:pt>
                <c:pt idx="91">
                  <c:v>12</c:v>
                </c:pt>
                <c:pt idx="92">
                  <c:v>18</c:v>
                </c:pt>
                <c:pt idx="93">
                  <c:v>18</c:v>
                </c:pt>
                <c:pt idx="94">
                  <c:v>286</c:v>
                </c:pt>
                <c:pt idx="95">
                  <c:v>18</c:v>
                </c:pt>
                <c:pt idx="96">
                  <c:v>313</c:v>
                </c:pt>
                <c:pt idx="97">
                  <c:v>313</c:v>
                </c:pt>
                <c:pt idx="98">
                  <c:v>297</c:v>
                </c:pt>
                <c:pt idx="99">
                  <c:v>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823-4E69-8900-9050E04163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8271503"/>
        <c:axId val="547828671"/>
      </c:lineChart>
      <c:catAx>
        <c:axId val="5482715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47828671"/>
        <c:crosses val="autoZero"/>
        <c:auto val="1"/>
        <c:lblAlgn val="ctr"/>
        <c:lblOffset val="100"/>
        <c:noMultiLvlLbl val="0"/>
      </c:catAx>
      <c:valAx>
        <c:axId val="547828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48271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Pomiar 5 - surowe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seria_13_06!$BB$3</c:f>
              <c:strCache>
                <c:ptCount val="1"/>
                <c:pt idx="0">
                  <c:v>Oczekiwany R1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seria_13_06!$BB$4:$BB$103</c:f>
              <c:numCache>
                <c:formatCode>General</c:formatCode>
                <c:ptCount val="100"/>
                <c:pt idx="0">
                  <c:v>210</c:v>
                </c:pt>
                <c:pt idx="1">
                  <c:v>210</c:v>
                </c:pt>
                <c:pt idx="2">
                  <c:v>210</c:v>
                </c:pt>
                <c:pt idx="3">
                  <c:v>210</c:v>
                </c:pt>
                <c:pt idx="4">
                  <c:v>210</c:v>
                </c:pt>
                <c:pt idx="5">
                  <c:v>210</c:v>
                </c:pt>
                <c:pt idx="6">
                  <c:v>210</c:v>
                </c:pt>
                <c:pt idx="7">
                  <c:v>210</c:v>
                </c:pt>
                <c:pt idx="8">
                  <c:v>210</c:v>
                </c:pt>
                <c:pt idx="9">
                  <c:v>210</c:v>
                </c:pt>
                <c:pt idx="10">
                  <c:v>210</c:v>
                </c:pt>
                <c:pt idx="11">
                  <c:v>210</c:v>
                </c:pt>
                <c:pt idx="12">
                  <c:v>210</c:v>
                </c:pt>
                <c:pt idx="13">
                  <c:v>210</c:v>
                </c:pt>
                <c:pt idx="14">
                  <c:v>210</c:v>
                </c:pt>
                <c:pt idx="15">
                  <c:v>210</c:v>
                </c:pt>
                <c:pt idx="16">
                  <c:v>210</c:v>
                </c:pt>
                <c:pt idx="17">
                  <c:v>210</c:v>
                </c:pt>
                <c:pt idx="18">
                  <c:v>210</c:v>
                </c:pt>
                <c:pt idx="19">
                  <c:v>210</c:v>
                </c:pt>
                <c:pt idx="20">
                  <c:v>210</c:v>
                </c:pt>
                <c:pt idx="21">
                  <c:v>210</c:v>
                </c:pt>
                <c:pt idx="22">
                  <c:v>210</c:v>
                </c:pt>
                <c:pt idx="23">
                  <c:v>210</c:v>
                </c:pt>
                <c:pt idx="24">
                  <c:v>210</c:v>
                </c:pt>
                <c:pt idx="25">
                  <c:v>210</c:v>
                </c:pt>
                <c:pt idx="26">
                  <c:v>210</c:v>
                </c:pt>
                <c:pt idx="27">
                  <c:v>210</c:v>
                </c:pt>
                <c:pt idx="28">
                  <c:v>210</c:v>
                </c:pt>
                <c:pt idx="29">
                  <c:v>210</c:v>
                </c:pt>
                <c:pt idx="30">
                  <c:v>210</c:v>
                </c:pt>
                <c:pt idx="31">
                  <c:v>210</c:v>
                </c:pt>
                <c:pt idx="32">
                  <c:v>210</c:v>
                </c:pt>
                <c:pt idx="33">
                  <c:v>210</c:v>
                </c:pt>
                <c:pt idx="34">
                  <c:v>210</c:v>
                </c:pt>
                <c:pt idx="35">
                  <c:v>210</c:v>
                </c:pt>
                <c:pt idx="36">
                  <c:v>210</c:v>
                </c:pt>
                <c:pt idx="37">
                  <c:v>210</c:v>
                </c:pt>
                <c:pt idx="38">
                  <c:v>210</c:v>
                </c:pt>
                <c:pt idx="39">
                  <c:v>210</c:v>
                </c:pt>
                <c:pt idx="40">
                  <c:v>210</c:v>
                </c:pt>
                <c:pt idx="41">
                  <c:v>210</c:v>
                </c:pt>
                <c:pt idx="42">
                  <c:v>210</c:v>
                </c:pt>
                <c:pt idx="43">
                  <c:v>210</c:v>
                </c:pt>
                <c:pt idx="44">
                  <c:v>210</c:v>
                </c:pt>
                <c:pt idx="45">
                  <c:v>210</c:v>
                </c:pt>
                <c:pt idx="46">
                  <c:v>210</c:v>
                </c:pt>
                <c:pt idx="47">
                  <c:v>210</c:v>
                </c:pt>
                <c:pt idx="48">
                  <c:v>210</c:v>
                </c:pt>
                <c:pt idx="49">
                  <c:v>210</c:v>
                </c:pt>
                <c:pt idx="50">
                  <c:v>210</c:v>
                </c:pt>
                <c:pt idx="51">
                  <c:v>210</c:v>
                </c:pt>
                <c:pt idx="52">
                  <c:v>210</c:v>
                </c:pt>
                <c:pt idx="53">
                  <c:v>210</c:v>
                </c:pt>
                <c:pt idx="54">
                  <c:v>210</c:v>
                </c:pt>
                <c:pt idx="55">
                  <c:v>210</c:v>
                </c:pt>
                <c:pt idx="56">
                  <c:v>210</c:v>
                </c:pt>
                <c:pt idx="57">
                  <c:v>210</c:v>
                </c:pt>
                <c:pt idx="58">
                  <c:v>210</c:v>
                </c:pt>
                <c:pt idx="59">
                  <c:v>210</c:v>
                </c:pt>
                <c:pt idx="60">
                  <c:v>210</c:v>
                </c:pt>
                <c:pt idx="61">
                  <c:v>210</c:v>
                </c:pt>
                <c:pt idx="62">
                  <c:v>210</c:v>
                </c:pt>
                <c:pt idx="63">
                  <c:v>210</c:v>
                </c:pt>
                <c:pt idx="64">
                  <c:v>210</c:v>
                </c:pt>
                <c:pt idx="65">
                  <c:v>210</c:v>
                </c:pt>
                <c:pt idx="66">
                  <c:v>210</c:v>
                </c:pt>
                <c:pt idx="67">
                  <c:v>210</c:v>
                </c:pt>
                <c:pt idx="68">
                  <c:v>210</c:v>
                </c:pt>
                <c:pt idx="69">
                  <c:v>210</c:v>
                </c:pt>
                <c:pt idx="70">
                  <c:v>210</c:v>
                </c:pt>
                <c:pt idx="71">
                  <c:v>210</c:v>
                </c:pt>
                <c:pt idx="72">
                  <c:v>210</c:v>
                </c:pt>
                <c:pt idx="73">
                  <c:v>210</c:v>
                </c:pt>
                <c:pt idx="74">
                  <c:v>210</c:v>
                </c:pt>
                <c:pt idx="75">
                  <c:v>210</c:v>
                </c:pt>
                <c:pt idx="76">
                  <c:v>210</c:v>
                </c:pt>
                <c:pt idx="77">
                  <c:v>210</c:v>
                </c:pt>
                <c:pt idx="78">
                  <c:v>210</c:v>
                </c:pt>
                <c:pt idx="79">
                  <c:v>210</c:v>
                </c:pt>
                <c:pt idx="80">
                  <c:v>210</c:v>
                </c:pt>
                <c:pt idx="81">
                  <c:v>210</c:v>
                </c:pt>
                <c:pt idx="82">
                  <c:v>210</c:v>
                </c:pt>
                <c:pt idx="83">
                  <c:v>210</c:v>
                </c:pt>
                <c:pt idx="84">
                  <c:v>210</c:v>
                </c:pt>
                <c:pt idx="85">
                  <c:v>210</c:v>
                </c:pt>
                <c:pt idx="86">
                  <c:v>210</c:v>
                </c:pt>
                <c:pt idx="87">
                  <c:v>210</c:v>
                </c:pt>
                <c:pt idx="88">
                  <c:v>210</c:v>
                </c:pt>
                <c:pt idx="89">
                  <c:v>210</c:v>
                </c:pt>
                <c:pt idx="90">
                  <c:v>210</c:v>
                </c:pt>
                <c:pt idx="91">
                  <c:v>210</c:v>
                </c:pt>
                <c:pt idx="92">
                  <c:v>210</c:v>
                </c:pt>
                <c:pt idx="93">
                  <c:v>210</c:v>
                </c:pt>
                <c:pt idx="94">
                  <c:v>210</c:v>
                </c:pt>
                <c:pt idx="95">
                  <c:v>210</c:v>
                </c:pt>
                <c:pt idx="96">
                  <c:v>210</c:v>
                </c:pt>
                <c:pt idx="97">
                  <c:v>210</c:v>
                </c:pt>
                <c:pt idx="98">
                  <c:v>210</c:v>
                </c:pt>
                <c:pt idx="99">
                  <c:v>210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86-4875-8DE3-9F8F3070E760}"/>
            </c:ext>
          </c:extLst>
        </c:ser>
        <c:ser>
          <c:idx val="1"/>
          <c:order val="1"/>
          <c:tx>
            <c:strRef>
              <c:f>seria_13_06!$BC$3</c:f>
              <c:strCache>
                <c:ptCount val="1"/>
                <c:pt idx="0">
                  <c:v>Oczekiwany R2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seria_13_06!$BC$4:$BC$103</c:f>
              <c:numCache>
                <c:formatCode>General</c:formatCode>
                <c:ptCount val="100"/>
                <c:pt idx="0">
                  <c:v>330</c:v>
                </c:pt>
                <c:pt idx="1">
                  <c:v>330</c:v>
                </c:pt>
                <c:pt idx="2">
                  <c:v>330</c:v>
                </c:pt>
                <c:pt idx="3">
                  <c:v>330</c:v>
                </c:pt>
                <c:pt idx="4">
                  <c:v>330</c:v>
                </c:pt>
                <c:pt idx="5">
                  <c:v>330</c:v>
                </c:pt>
                <c:pt idx="6">
                  <c:v>330</c:v>
                </c:pt>
                <c:pt idx="7">
                  <c:v>330</c:v>
                </c:pt>
                <c:pt idx="8">
                  <c:v>330</c:v>
                </c:pt>
                <c:pt idx="9">
                  <c:v>330</c:v>
                </c:pt>
                <c:pt idx="10">
                  <c:v>330</c:v>
                </c:pt>
                <c:pt idx="11">
                  <c:v>330</c:v>
                </c:pt>
                <c:pt idx="12">
                  <c:v>330</c:v>
                </c:pt>
                <c:pt idx="13">
                  <c:v>330</c:v>
                </c:pt>
                <c:pt idx="14">
                  <c:v>330</c:v>
                </c:pt>
                <c:pt idx="15">
                  <c:v>330</c:v>
                </c:pt>
                <c:pt idx="16">
                  <c:v>330</c:v>
                </c:pt>
                <c:pt idx="17">
                  <c:v>330</c:v>
                </c:pt>
                <c:pt idx="18">
                  <c:v>330</c:v>
                </c:pt>
                <c:pt idx="19">
                  <c:v>330</c:v>
                </c:pt>
                <c:pt idx="20">
                  <c:v>330</c:v>
                </c:pt>
                <c:pt idx="21">
                  <c:v>330</c:v>
                </c:pt>
                <c:pt idx="22">
                  <c:v>330</c:v>
                </c:pt>
                <c:pt idx="23">
                  <c:v>330</c:v>
                </c:pt>
                <c:pt idx="24">
                  <c:v>330</c:v>
                </c:pt>
                <c:pt idx="25">
                  <c:v>330</c:v>
                </c:pt>
                <c:pt idx="26">
                  <c:v>330</c:v>
                </c:pt>
                <c:pt idx="27">
                  <c:v>330</c:v>
                </c:pt>
                <c:pt idx="28">
                  <c:v>330</c:v>
                </c:pt>
                <c:pt idx="29">
                  <c:v>330</c:v>
                </c:pt>
                <c:pt idx="30">
                  <c:v>330</c:v>
                </c:pt>
                <c:pt idx="31">
                  <c:v>330</c:v>
                </c:pt>
                <c:pt idx="32">
                  <c:v>330</c:v>
                </c:pt>
                <c:pt idx="33">
                  <c:v>330</c:v>
                </c:pt>
                <c:pt idx="34">
                  <c:v>330</c:v>
                </c:pt>
                <c:pt idx="35">
                  <c:v>330</c:v>
                </c:pt>
                <c:pt idx="36">
                  <c:v>330</c:v>
                </c:pt>
                <c:pt idx="37">
                  <c:v>330</c:v>
                </c:pt>
                <c:pt idx="38">
                  <c:v>330</c:v>
                </c:pt>
                <c:pt idx="39">
                  <c:v>330</c:v>
                </c:pt>
                <c:pt idx="40">
                  <c:v>330</c:v>
                </c:pt>
                <c:pt idx="41">
                  <c:v>330</c:v>
                </c:pt>
                <c:pt idx="42">
                  <c:v>330</c:v>
                </c:pt>
                <c:pt idx="43">
                  <c:v>330</c:v>
                </c:pt>
                <c:pt idx="44">
                  <c:v>330</c:v>
                </c:pt>
                <c:pt idx="45">
                  <c:v>330</c:v>
                </c:pt>
                <c:pt idx="46">
                  <c:v>330</c:v>
                </c:pt>
                <c:pt idx="47">
                  <c:v>330</c:v>
                </c:pt>
                <c:pt idx="48">
                  <c:v>330</c:v>
                </c:pt>
                <c:pt idx="49">
                  <c:v>330</c:v>
                </c:pt>
                <c:pt idx="50">
                  <c:v>330</c:v>
                </c:pt>
                <c:pt idx="51">
                  <c:v>330</c:v>
                </c:pt>
                <c:pt idx="52">
                  <c:v>330</c:v>
                </c:pt>
                <c:pt idx="53">
                  <c:v>330</c:v>
                </c:pt>
                <c:pt idx="54">
                  <c:v>330</c:v>
                </c:pt>
                <c:pt idx="55">
                  <c:v>330</c:v>
                </c:pt>
                <c:pt idx="56">
                  <c:v>330</c:v>
                </c:pt>
                <c:pt idx="57">
                  <c:v>330</c:v>
                </c:pt>
                <c:pt idx="58">
                  <c:v>330</c:v>
                </c:pt>
                <c:pt idx="59">
                  <c:v>330</c:v>
                </c:pt>
                <c:pt idx="60">
                  <c:v>330</c:v>
                </c:pt>
                <c:pt idx="61">
                  <c:v>330</c:v>
                </c:pt>
                <c:pt idx="62">
                  <c:v>330</c:v>
                </c:pt>
                <c:pt idx="63">
                  <c:v>330</c:v>
                </c:pt>
                <c:pt idx="64">
                  <c:v>330</c:v>
                </c:pt>
                <c:pt idx="65">
                  <c:v>330</c:v>
                </c:pt>
                <c:pt idx="66">
                  <c:v>330</c:v>
                </c:pt>
                <c:pt idx="67">
                  <c:v>330</c:v>
                </c:pt>
                <c:pt idx="68">
                  <c:v>330</c:v>
                </c:pt>
                <c:pt idx="69">
                  <c:v>330</c:v>
                </c:pt>
                <c:pt idx="70">
                  <c:v>330</c:v>
                </c:pt>
                <c:pt idx="71">
                  <c:v>330</c:v>
                </c:pt>
                <c:pt idx="72">
                  <c:v>330</c:v>
                </c:pt>
                <c:pt idx="73">
                  <c:v>330</c:v>
                </c:pt>
                <c:pt idx="74">
                  <c:v>330</c:v>
                </c:pt>
                <c:pt idx="75">
                  <c:v>330</c:v>
                </c:pt>
                <c:pt idx="76">
                  <c:v>330</c:v>
                </c:pt>
                <c:pt idx="77">
                  <c:v>330</c:v>
                </c:pt>
                <c:pt idx="78">
                  <c:v>330</c:v>
                </c:pt>
                <c:pt idx="79">
                  <c:v>330</c:v>
                </c:pt>
                <c:pt idx="80">
                  <c:v>330</c:v>
                </c:pt>
                <c:pt idx="81">
                  <c:v>330</c:v>
                </c:pt>
                <c:pt idx="82">
                  <c:v>330</c:v>
                </c:pt>
                <c:pt idx="83">
                  <c:v>330</c:v>
                </c:pt>
                <c:pt idx="84">
                  <c:v>330</c:v>
                </c:pt>
                <c:pt idx="85">
                  <c:v>330</c:v>
                </c:pt>
                <c:pt idx="86">
                  <c:v>330</c:v>
                </c:pt>
                <c:pt idx="87">
                  <c:v>330</c:v>
                </c:pt>
                <c:pt idx="88">
                  <c:v>330</c:v>
                </c:pt>
                <c:pt idx="89">
                  <c:v>330</c:v>
                </c:pt>
                <c:pt idx="90">
                  <c:v>330</c:v>
                </c:pt>
                <c:pt idx="91">
                  <c:v>330</c:v>
                </c:pt>
                <c:pt idx="92">
                  <c:v>330</c:v>
                </c:pt>
                <c:pt idx="93">
                  <c:v>330</c:v>
                </c:pt>
                <c:pt idx="94">
                  <c:v>330</c:v>
                </c:pt>
                <c:pt idx="95">
                  <c:v>330</c:v>
                </c:pt>
                <c:pt idx="96">
                  <c:v>330</c:v>
                </c:pt>
                <c:pt idx="97">
                  <c:v>330</c:v>
                </c:pt>
                <c:pt idx="98">
                  <c:v>330</c:v>
                </c:pt>
                <c:pt idx="99">
                  <c:v>330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86-4875-8DE3-9F8F3070E760}"/>
            </c:ext>
          </c:extLst>
        </c:ser>
        <c:ser>
          <c:idx val="2"/>
          <c:order val="2"/>
          <c:tx>
            <c:strRef>
              <c:f>seria_13_06!$BD$3</c:f>
              <c:strCache>
                <c:ptCount val="1"/>
                <c:pt idx="0">
                  <c:v>R1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seria_13_06!$BD$4:$BD$103</c:f>
              <c:numCache>
                <c:formatCode>General</c:formatCode>
                <c:ptCount val="100"/>
                <c:pt idx="0">
                  <c:v>249</c:v>
                </c:pt>
                <c:pt idx="1">
                  <c:v>217</c:v>
                </c:pt>
                <c:pt idx="2">
                  <c:v>212</c:v>
                </c:pt>
                <c:pt idx="3">
                  <c:v>249</c:v>
                </c:pt>
                <c:pt idx="4">
                  <c:v>253</c:v>
                </c:pt>
                <c:pt idx="5">
                  <c:v>213</c:v>
                </c:pt>
                <c:pt idx="6">
                  <c:v>213</c:v>
                </c:pt>
                <c:pt idx="7">
                  <c:v>131</c:v>
                </c:pt>
                <c:pt idx="8">
                  <c:v>133</c:v>
                </c:pt>
                <c:pt idx="9">
                  <c:v>165</c:v>
                </c:pt>
                <c:pt idx="10">
                  <c:v>196</c:v>
                </c:pt>
                <c:pt idx="11">
                  <c:v>160</c:v>
                </c:pt>
                <c:pt idx="12">
                  <c:v>176</c:v>
                </c:pt>
                <c:pt idx="13">
                  <c:v>166</c:v>
                </c:pt>
                <c:pt idx="14">
                  <c:v>165</c:v>
                </c:pt>
                <c:pt idx="15">
                  <c:v>169</c:v>
                </c:pt>
                <c:pt idx="16">
                  <c:v>170</c:v>
                </c:pt>
                <c:pt idx="17">
                  <c:v>182</c:v>
                </c:pt>
                <c:pt idx="18">
                  <c:v>166</c:v>
                </c:pt>
                <c:pt idx="19">
                  <c:v>172</c:v>
                </c:pt>
                <c:pt idx="20">
                  <c:v>148</c:v>
                </c:pt>
                <c:pt idx="21">
                  <c:v>154</c:v>
                </c:pt>
                <c:pt idx="22">
                  <c:v>172</c:v>
                </c:pt>
                <c:pt idx="23">
                  <c:v>166</c:v>
                </c:pt>
                <c:pt idx="24">
                  <c:v>161</c:v>
                </c:pt>
                <c:pt idx="25">
                  <c:v>173</c:v>
                </c:pt>
                <c:pt idx="26">
                  <c:v>169</c:v>
                </c:pt>
                <c:pt idx="27">
                  <c:v>176</c:v>
                </c:pt>
                <c:pt idx="28">
                  <c:v>161</c:v>
                </c:pt>
                <c:pt idx="29">
                  <c:v>166</c:v>
                </c:pt>
                <c:pt idx="30">
                  <c:v>164</c:v>
                </c:pt>
                <c:pt idx="31">
                  <c:v>180</c:v>
                </c:pt>
                <c:pt idx="32">
                  <c:v>161</c:v>
                </c:pt>
                <c:pt idx="33">
                  <c:v>177</c:v>
                </c:pt>
                <c:pt idx="34">
                  <c:v>167</c:v>
                </c:pt>
                <c:pt idx="35">
                  <c:v>166</c:v>
                </c:pt>
                <c:pt idx="36">
                  <c:v>173</c:v>
                </c:pt>
                <c:pt idx="37">
                  <c:v>172</c:v>
                </c:pt>
                <c:pt idx="38">
                  <c:v>182</c:v>
                </c:pt>
                <c:pt idx="39">
                  <c:v>101</c:v>
                </c:pt>
                <c:pt idx="40">
                  <c:v>181</c:v>
                </c:pt>
                <c:pt idx="41">
                  <c:v>175</c:v>
                </c:pt>
                <c:pt idx="42">
                  <c:v>182</c:v>
                </c:pt>
                <c:pt idx="43">
                  <c:v>181</c:v>
                </c:pt>
                <c:pt idx="44">
                  <c:v>176</c:v>
                </c:pt>
                <c:pt idx="45">
                  <c:v>173</c:v>
                </c:pt>
                <c:pt idx="46">
                  <c:v>182</c:v>
                </c:pt>
                <c:pt idx="47">
                  <c:v>165</c:v>
                </c:pt>
                <c:pt idx="48">
                  <c:v>176</c:v>
                </c:pt>
                <c:pt idx="49">
                  <c:v>180</c:v>
                </c:pt>
                <c:pt idx="50">
                  <c:v>172</c:v>
                </c:pt>
                <c:pt idx="51">
                  <c:v>182</c:v>
                </c:pt>
                <c:pt idx="52">
                  <c:v>173</c:v>
                </c:pt>
                <c:pt idx="53">
                  <c:v>182</c:v>
                </c:pt>
                <c:pt idx="54">
                  <c:v>184</c:v>
                </c:pt>
                <c:pt idx="55">
                  <c:v>186</c:v>
                </c:pt>
                <c:pt idx="56">
                  <c:v>184</c:v>
                </c:pt>
                <c:pt idx="57">
                  <c:v>175</c:v>
                </c:pt>
                <c:pt idx="58">
                  <c:v>181</c:v>
                </c:pt>
                <c:pt idx="59">
                  <c:v>188</c:v>
                </c:pt>
                <c:pt idx="60">
                  <c:v>181</c:v>
                </c:pt>
                <c:pt idx="61">
                  <c:v>183</c:v>
                </c:pt>
                <c:pt idx="62">
                  <c:v>188</c:v>
                </c:pt>
                <c:pt idx="63">
                  <c:v>183</c:v>
                </c:pt>
                <c:pt idx="64">
                  <c:v>180</c:v>
                </c:pt>
                <c:pt idx="65">
                  <c:v>181</c:v>
                </c:pt>
                <c:pt idx="66">
                  <c:v>182</c:v>
                </c:pt>
                <c:pt idx="67">
                  <c:v>182</c:v>
                </c:pt>
                <c:pt idx="68">
                  <c:v>184</c:v>
                </c:pt>
                <c:pt idx="69">
                  <c:v>175</c:v>
                </c:pt>
                <c:pt idx="70">
                  <c:v>166</c:v>
                </c:pt>
                <c:pt idx="71">
                  <c:v>173</c:v>
                </c:pt>
                <c:pt idx="72">
                  <c:v>175</c:v>
                </c:pt>
                <c:pt idx="73">
                  <c:v>175</c:v>
                </c:pt>
                <c:pt idx="74">
                  <c:v>183</c:v>
                </c:pt>
                <c:pt idx="75">
                  <c:v>191</c:v>
                </c:pt>
                <c:pt idx="76">
                  <c:v>175</c:v>
                </c:pt>
                <c:pt idx="77">
                  <c:v>186</c:v>
                </c:pt>
                <c:pt idx="78">
                  <c:v>184</c:v>
                </c:pt>
                <c:pt idx="79">
                  <c:v>189</c:v>
                </c:pt>
                <c:pt idx="80">
                  <c:v>188</c:v>
                </c:pt>
                <c:pt idx="81">
                  <c:v>183</c:v>
                </c:pt>
                <c:pt idx="82">
                  <c:v>191</c:v>
                </c:pt>
                <c:pt idx="83">
                  <c:v>188</c:v>
                </c:pt>
                <c:pt idx="84">
                  <c:v>188</c:v>
                </c:pt>
                <c:pt idx="85">
                  <c:v>181</c:v>
                </c:pt>
                <c:pt idx="86">
                  <c:v>188</c:v>
                </c:pt>
                <c:pt idx="87">
                  <c:v>181</c:v>
                </c:pt>
                <c:pt idx="88">
                  <c:v>181</c:v>
                </c:pt>
                <c:pt idx="89">
                  <c:v>181</c:v>
                </c:pt>
                <c:pt idx="90">
                  <c:v>191</c:v>
                </c:pt>
                <c:pt idx="91">
                  <c:v>191</c:v>
                </c:pt>
                <c:pt idx="92">
                  <c:v>191</c:v>
                </c:pt>
                <c:pt idx="93">
                  <c:v>186</c:v>
                </c:pt>
                <c:pt idx="94">
                  <c:v>188</c:v>
                </c:pt>
                <c:pt idx="95">
                  <c:v>188</c:v>
                </c:pt>
                <c:pt idx="96">
                  <c:v>189</c:v>
                </c:pt>
                <c:pt idx="97">
                  <c:v>184</c:v>
                </c:pt>
                <c:pt idx="98">
                  <c:v>184</c:v>
                </c:pt>
                <c:pt idx="99">
                  <c:v>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86-4875-8DE3-9F8F3070E760}"/>
            </c:ext>
          </c:extLst>
        </c:ser>
        <c:ser>
          <c:idx val="3"/>
          <c:order val="3"/>
          <c:tx>
            <c:strRef>
              <c:f>seria_13_06!$BE$3</c:f>
              <c:strCache>
                <c:ptCount val="1"/>
                <c:pt idx="0">
                  <c:v>R2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seria_13_06!$BE$4:$BE$103</c:f>
              <c:numCache>
                <c:formatCode>General</c:formatCode>
                <c:ptCount val="100"/>
                <c:pt idx="0">
                  <c:v>313</c:v>
                </c:pt>
                <c:pt idx="1">
                  <c:v>297</c:v>
                </c:pt>
                <c:pt idx="2">
                  <c:v>0</c:v>
                </c:pt>
                <c:pt idx="3">
                  <c:v>302</c:v>
                </c:pt>
                <c:pt idx="4">
                  <c:v>289</c:v>
                </c:pt>
                <c:pt idx="5">
                  <c:v>43</c:v>
                </c:pt>
                <c:pt idx="6">
                  <c:v>26</c:v>
                </c:pt>
                <c:pt idx="7">
                  <c:v>356</c:v>
                </c:pt>
                <c:pt idx="8">
                  <c:v>341</c:v>
                </c:pt>
                <c:pt idx="9">
                  <c:v>341</c:v>
                </c:pt>
                <c:pt idx="10">
                  <c:v>352</c:v>
                </c:pt>
                <c:pt idx="11">
                  <c:v>346</c:v>
                </c:pt>
                <c:pt idx="12">
                  <c:v>352</c:v>
                </c:pt>
                <c:pt idx="13">
                  <c:v>341</c:v>
                </c:pt>
                <c:pt idx="14">
                  <c:v>341</c:v>
                </c:pt>
                <c:pt idx="15">
                  <c:v>208</c:v>
                </c:pt>
                <c:pt idx="16">
                  <c:v>53</c:v>
                </c:pt>
                <c:pt idx="17">
                  <c:v>356</c:v>
                </c:pt>
                <c:pt idx="18">
                  <c:v>194</c:v>
                </c:pt>
                <c:pt idx="19">
                  <c:v>352</c:v>
                </c:pt>
                <c:pt idx="20">
                  <c:v>356</c:v>
                </c:pt>
                <c:pt idx="21">
                  <c:v>195</c:v>
                </c:pt>
                <c:pt idx="22">
                  <c:v>341</c:v>
                </c:pt>
                <c:pt idx="23">
                  <c:v>57</c:v>
                </c:pt>
                <c:pt idx="24">
                  <c:v>176</c:v>
                </c:pt>
                <c:pt idx="25">
                  <c:v>194</c:v>
                </c:pt>
                <c:pt idx="26">
                  <c:v>185</c:v>
                </c:pt>
                <c:pt idx="27">
                  <c:v>205</c:v>
                </c:pt>
                <c:pt idx="28">
                  <c:v>192</c:v>
                </c:pt>
                <c:pt idx="29">
                  <c:v>207</c:v>
                </c:pt>
                <c:pt idx="30">
                  <c:v>199</c:v>
                </c:pt>
                <c:pt idx="31">
                  <c:v>192</c:v>
                </c:pt>
                <c:pt idx="32">
                  <c:v>199</c:v>
                </c:pt>
                <c:pt idx="33">
                  <c:v>341</c:v>
                </c:pt>
                <c:pt idx="34">
                  <c:v>179</c:v>
                </c:pt>
                <c:pt idx="35">
                  <c:v>179</c:v>
                </c:pt>
                <c:pt idx="36">
                  <c:v>333</c:v>
                </c:pt>
                <c:pt idx="37">
                  <c:v>333</c:v>
                </c:pt>
                <c:pt idx="38">
                  <c:v>333</c:v>
                </c:pt>
                <c:pt idx="39">
                  <c:v>197</c:v>
                </c:pt>
                <c:pt idx="40">
                  <c:v>339</c:v>
                </c:pt>
                <c:pt idx="41">
                  <c:v>179</c:v>
                </c:pt>
                <c:pt idx="42">
                  <c:v>185</c:v>
                </c:pt>
                <c:pt idx="43">
                  <c:v>194</c:v>
                </c:pt>
                <c:pt idx="44">
                  <c:v>183</c:v>
                </c:pt>
                <c:pt idx="45">
                  <c:v>186</c:v>
                </c:pt>
                <c:pt idx="46">
                  <c:v>199</c:v>
                </c:pt>
                <c:pt idx="47">
                  <c:v>207</c:v>
                </c:pt>
                <c:pt idx="48">
                  <c:v>181</c:v>
                </c:pt>
                <c:pt idx="49">
                  <c:v>331</c:v>
                </c:pt>
                <c:pt idx="50">
                  <c:v>192</c:v>
                </c:pt>
                <c:pt idx="51">
                  <c:v>317</c:v>
                </c:pt>
                <c:pt idx="52">
                  <c:v>326</c:v>
                </c:pt>
                <c:pt idx="53">
                  <c:v>327</c:v>
                </c:pt>
                <c:pt idx="54">
                  <c:v>341</c:v>
                </c:pt>
                <c:pt idx="55">
                  <c:v>183</c:v>
                </c:pt>
                <c:pt idx="56">
                  <c:v>192</c:v>
                </c:pt>
                <c:pt idx="57">
                  <c:v>326</c:v>
                </c:pt>
                <c:pt idx="58">
                  <c:v>192</c:v>
                </c:pt>
                <c:pt idx="59">
                  <c:v>183</c:v>
                </c:pt>
                <c:pt idx="60">
                  <c:v>333</c:v>
                </c:pt>
                <c:pt idx="61">
                  <c:v>324</c:v>
                </c:pt>
                <c:pt idx="62">
                  <c:v>333</c:v>
                </c:pt>
                <c:pt idx="63">
                  <c:v>195</c:v>
                </c:pt>
                <c:pt idx="64">
                  <c:v>317</c:v>
                </c:pt>
                <c:pt idx="65">
                  <c:v>189</c:v>
                </c:pt>
                <c:pt idx="66">
                  <c:v>197</c:v>
                </c:pt>
                <c:pt idx="67">
                  <c:v>183</c:v>
                </c:pt>
                <c:pt idx="68">
                  <c:v>207</c:v>
                </c:pt>
                <c:pt idx="69">
                  <c:v>192</c:v>
                </c:pt>
                <c:pt idx="70">
                  <c:v>317</c:v>
                </c:pt>
                <c:pt idx="71">
                  <c:v>341</c:v>
                </c:pt>
                <c:pt idx="72">
                  <c:v>327</c:v>
                </c:pt>
                <c:pt idx="73">
                  <c:v>327</c:v>
                </c:pt>
                <c:pt idx="74">
                  <c:v>313</c:v>
                </c:pt>
                <c:pt idx="75">
                  <c:v>340</c:v>
                </c:pt>
                <c:pt idx="76">
                  <c:v>324</c:v>
                </c:pt>
                <c:pt idx="77">
                  <c:v>195</c:v>
                </c:pt>
                <c:pt idx="78">
                  <c:v>324</c:v>
                </c:pt>
                <c:pt idx="79">
                  <c:v>278</c:v>
                </c:pt>
                <c:pt idx="80">
                  <c:v>326</c:v>
                </c:pt>
                <c:pt idx="81">
                  <c:v>326</c:v>
                </c:pt>
                <c:pt idx="82">
                  <c:v>324</c:v>
                </c:pt>
                <c:pt idx="83">
                  <c:v>330</c:v>
                </c:pt>
                <c:pt idx="84">
                  <c:v>326</c:v>
                </c:pt>
                <c:pt idx="85">
                  <c:v>330</c:v>
                </c:pt>
                <c:pt idx="86">
                  <c:v>333</c:v>
                </c:pt>
                <c:pt idx="87">
                  <c:v>328</c:v>
                </c:pt>
                <c:pt idx="88">
                  <c:v>326</c:v>
                </c:pt>
                <c:pt idx="89">
                  <c:v>328</c:v>
                </c:pt>
                <c:pt idx="90">
                  <c:v>333</c:v>
                </c:pt>
                <c:pt idx="91">
                  <c:v>331</c:v>
                </c:pt>
                <c:pt idx="92">
                  <c:v>330</c:v>
                </c:pt>
                <c:pt idx="93">
                  <c:v>328</c:v>
                </c:pt>
                <c:pt idx="94">
                  <c:v>326</c:v>
                </c:pt>
                <c:pt idx="95">
                  <c:v>328</c:v>
                </c:pt>
                <c:pt idx="96">
                  <c:v>328</c:v>
                </c:pt>
                <c:pt idx="97">
                  <c:v>333</c:v>
                </c:pt>
                <c:pt idx="98">
                  <c:v>328</c:v>
                </c:pt>
                <c:pt idx="99">
                  <c:v>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886-4875-8DE3-9F8F3070E7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0823056"/>
        <c:axId val="1679618080"/>
      </c:lineChart>
      <c:catAx>
        <c:axId val="1880823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79618080"/>
        <c:crosses val="autoZero"/>
        <c:auto val="1"/>
        <c:lblAlgn val="ctr"/>
        <c:lblOffset val="100"/>
        <c:noMultiLvlLbl val="0"/>
      </c:catAx>
      <c:valAx>
        <c:axId val="167961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80823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Pomiar 6- surowe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seria_13_06!$BR$3</c:f>
              <c:strCache>
                <c:ptCount val="1"/>
                <c:pt idx="0">
                  <c:v>Oczekiwany R1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seria_13_06!$BR$4:$BR$103</c:f>
              <c:numCache>
                <c:formatCode>General</c:formatCode>
                <c:ptCount val="100"/>
                <c:pt idx="0">
                  <c:v>285</c:v>
                </c:pt>
                <c:pt idx="1">
                  <c:v>285</c:v>
                </c:pt>
                <c:pt idx="2">
                  <c:v>285</c:v>
                </c:pt>
                <c:pt idx="3">
                  <c:v>285</c:v>
                </c:pt>
                <c:pt idx="4">
                  <c:v>285</c:v>
                </c:pt>
                <c:pt idx="5">
                  <c:v>285</c:v>
                </c:pt>
                <c:pt idx="6">
                  <c:v>285</c:v>
                </c:pt>
                <c:pt idx="7">
                  <c:v>285</c:v>
                </c:pt>
                <c:pt idx="8">
                  <c:v>285</c:v>
                </c:pt>
                <c:pt idx="9">
                  <c:v>285</c:v>
                </c:pt>
                <c:pt idx="10">
                  <c:v>285</c:v>
                </c:pt>
                <c:pt idx="11">
                  <c:v>285</c:v>
                </c:pt>
                <c:pt idx="12">
                  <c:v>285</c:v>
                </c:pt>
                <c:pt idx="13">
                  <c:v>285</c:v>
                </c:pt>
                <c:pt idx="14">
                  <c:v>285</c:v>
                </c:pt>
                <c:pt idx="15">
                  <c:v>285</c:v>
                </c:pt>
                <c:pt idx="16">
                  <c:v>285</c:v>
                </c:pt>
                <c:pt idx="17">
                  <c:v>285</c:v>
                </c:pt>
                <c:pt idx="18">
                  <c:v>285</c:v>
                </c:pt>
                <c:pt idx="19">
                  <c:v>285</c:v>
                </c:pt>
                <c:pt idx="20">
                  <c:v>285</c:v>
                </c:pt>
                <c:pt idx="21">
                  <c:v>285</c:v>
                </c:pt>
                <c:pt idx="22">
                  <c:v>285</c:v>
                </c:pt>
                <c:pt idx="23">
                  <c:v>285</c:v>
                </c:pt>
                <c:pt idx="24">
                  <c:v>285</c:v>
                </c:pt>
                <c:pt idx="25">
                  <c:v>285</c:v>
                </c:pt>
                <c:pt idx="26">
                  <c:v>285</c:v>
                </c:pt>
                <c:pt idx="27">
                  <c:v>285</c:v>
                </c:pt>
                <c:pt idx="28">
                  <c:v>285</c:v>
                </c:pt>
                <c:pt idx="29">
                  <c:v>285</c:v>
                </c:pt>
                <c:pt idx="30">
                  <c:v>285</c:v>
                </c:pt>
                <c:pt idx="31">
                  <c:v>285</c:v>
                </c:pt>
                <c:pt idx="32">
                  <c:v>285</c:v>
                </c:pt>
                <c:pt idx="33">
                  <c:v>285</c:v>
                </c:pt>
                <c:pt idx="34">
                  <c:v>285</c:v>
                </c:pt>
                <c:pt idx="35">
                  <c:v>285</c:v>
                </c:pt>
                <c:pt idx="36">
                  <c:v>285</c:v>
                </c:pt>
                <c:pt idx="37">
                  <c:v>285</c:v>
                </c:pt>
                <c:pt idx="38">
                  <c:v>285</c:v>
                </c:pt>
                <c:pt idx="39">
                  <c:v>285</c:v>
                </c:pt>
                <c:pt idx="40">
                  <c:v>285</c:v>
                </c:pt>
                <c:pt idx="41">
                  <c:v>285</c:v>
                </c:pt>
                <c:pt idx="42">
                  <c:v>285</c:v>
                </c:pt>
                <c:pt idx="43">
                  <c:v>285</c:v>
                </c:pt>
                <c:pt idx="44">
                  <c:v>285</c:v>
                </c:pt>
                <c:pt idx="45">
                  <c:v>285</c:v>
                </c:pt>
                <c:pt idx="46">
                  <c:v>285</c:v>
                </c:pt>
                <c:pt idx="47">
                  <c:v>285</c:v>
                </c:pt>
                <c:pt idx="48">
                  <c:v>285</c:v>
                </c:pt>
                <c:pt idx="49">
                  <c:v>285</c:v>
                </c:pt>
                <c:pt idx="50">
                  <c:v>285</c:v>
                </c:pt>
                <c:pt idx="51">
                  <c:v>285</c:v>
                </c:pt>
                <c:pt idx="52">
                  <c:v>285</c:v>
                </c:pt>
                <c:pt idx="53">
                  <c:v>285</c:v>
                </c:pt>
                <c:pt idx="54">
                  <c:v>285</c:v>
                </c:pt>
                <c:pt idx="55">
                  <c:v>285</c:v>
                </c:pt>
                <c:pt idx="56">
                  <c:v>285</c:v>
                </c:pt>
                <c:pt idx="57">
                  <c:v>285</c:v>
                </c:pt>
                <c:pt idx="58">
                  <c:v>285</c:v>
                </c:pt>
                <c:pt idx="59">
                  <c:v>285</c:v>
                </c:pt>
                <c:pt idx="60">
                  <c:v>285</c:v>
                </c:pt>
                <c:pt idx="61">
                  <c:v>285</c:v>
                </c:pt>
                <c:pt idx="62">
                  <c:v>285</c:v>
                </c:pt>
                <c:pt idx="63">
                  <c:v>285</c:v>
                </c:pt>
                <c:pt idx="64">
                  <c:v>285</c:v>
                </c:pt>
                <c:pt idx="65">
                  <c:v>285</c:v>
                </c:pt>
                <c:pt idx="66">
                  <c:v>285</c:v>
                </c:pt>
                <c:pt idx="67">
                  <c:v>285</c:v>
                </c:pt>
                <c:pt idx="68">
                  <c:v>285</c:v>
                </c:pt>
                <c:pt idx="69">
                  <c:v>285</c:v>
                </c:pt>
                <c:pt idx="70">
                  <c:v>285</c:v>
                </c:pt>
                <c:pt idx="71">
                  <c:v>285</c:v>
                </c:pt>
                <c:pt idx="72">
                  <c:v>285</c:v>
                </c:pt>
                <c:pt idx="73">
                  <c:v>285</c:v>
                </c:pt>
                <c:pt idx="74">
                  <c:v>285</c:v>
                </c:pt>
                <c:pt idx="75">
                  <c:v>285</c:v>
                </c:pt>
                <c:pt idx="76">
                  <c:v>285</c:v>
                </c:pt>
                <c:pt idx="77">
                  <c:v>285</c:v>
                </c:pt>
                <c:pt idx="78">
                  <c:v>285</c:v>
                </c:pt>
                <c:pt idx="79">
                  <c:v>285</c:v>
                </c:pt>
                <c:pt idx="80">
                  <c:v>285</c:v>
                </c:pt>
                <c:pt idx="81">
                  <c:v>285</c:v>
                </c:pt>
                <c:pt idx="82">
                  <c:v>285</c:v>
                </c:pt>
                <c:pt idx="83">
                  <c:v>285</c:v>
                </c:pt>
                <c:pt idx="84">
                  <c:v>285</c:v>
                </c:pt>
                <c:pt idx="85">
                  <c:v>285</c:v>
                </c:pt>
                <c:pt idx="86">
                  <c:v>285</c:v>
                </c:pt>
                <c:pt idx="87">
                  <c:v>285</c:v>
                </c:pt>
                <c:pt idx="88">
                  <c:v>285</c:v>
                </c:pt>
                <c:pt idx="89">
                  <c:v>285</c:v>
                </c:pt>
                <c:pt idx="90">
                  <c:v>285</c:v>
                </c:pt>
                <c:pt idx="91">
                  <c:v>285</c:v>
                </c:pt>
                <c:pt idx="92">
                  <c:v>285</c:v>
                </c:pt>
                <c:pt idx="93">
                  <c:v>285</c:v>
                </c:pt>
                <c:pt idx="94">
                  <c:v>285</c:v>
                </c:pt>
                <c:pt idx="95">
                  <c:v>285</c:v>
                </c:pt>
                <c:pt idx="96">
                  <c:v>285</c:v>
                </c:pt>
                <c:pt idx="97">
                  <c:v>285</c:v>
                </c:pt>
                <c:pt idx="98">
                  <c:v>285</c:v>
                </c:pt>
                <c:pt idx="99">
                  <c:v>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23-4759-853F-BD5B33B16E37}"/>
            </c:ext>
          </c:extLst>
        </c:ser>
        <c:ser>
          <c:idx val="1"/>
          <c:order val="1"/>
          <c:tx>
            <c:strRef>
              <c:f>seria_13_06!$BS$3</c:f>
              <c:strCache>
                <c:ptCount val="1"/>
                <c:pt idx="0">
                  <c:v>Oczekiwany R2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seria_13_06!$BS$4:$BS$103</c:f>
              <c:numCache>
                <c:formatCode>General</c:formatCode>
                <c:ptCount val="100"/>
                <c:pt idx="0">
                  <c:v>255</c:v>
                </c:pt>
                <c:pt idx="1">
                  <c:v>255</c:v>
                </c:pt>
                <c:pt idx="2">
                  <c:v>255</c:v>
                </c:pt>
                <c:pt idx="3">
                  <c:v>255</c:v>
                </c:pt>
                <c:pt idx="4">
                  <c:v>255</c:v>
                </c:pt>
                <c:pt idx="5">
                  <c:v>255</c:v>
                </c:pt>
                <c:pt idx="6">
                  <c:v>255</c:v>
                </c:pt>
                <c:pt idx="7">
                  <c:v>255</c:v>
                </c:pt>
                <c:pt idx="8">
                  <c:v>255</c:v>
                </c:pt>
                <c:pt idx="9">
                  <c:v>255</c:v>
                </c:pt>
                <c:pt idx="10">
                  <c:v>255</c:v>
                </c:pt>
                <c:pt idx="11">
                  <c:v>255</c:v>
                </c:pt>
                <c:pt idx="12">
                  <c:v>255</c:v>
                </c:pt>
                <c:pt idx="13">
                  <c:v>255</c:v>
                </c:pt>
                <c:pt idx="14">
                  <c:v>255</c:v>
                </c:pt>
                <c:pt idx="15">
                  <c:v>255</c:v>
                </c:pt>
                <c:pt idx="16">
                  <c:v>255</c:v>
                </c:pt>
                <c:pt idx="17">
                  <c:v>255</c:v>
                </c:pt>
                <c:pt idx="18">
                  <c:v>255</c:v>
                </c:pt>
                <c:pt idx="19">
                  <c:v>255</c:v>
                </c:pt>
                <c:pt idx="20">
                  <c:v>255</c:v>
                </c:pt>
                <c:pt idx="21">
                  <c:v>255</c:v>
                </c:pt>
                <c:pt idx="22">
                  <c:v>255</c:v>
                </c:pt>
                <c:pt idx="23">
                  <c:v>255</c:v>
                </c:pt>
                <c:pt idx="24">
                  <c:v>255</c:v>
                </c:pt>
                <c:pt idx="25">
                  <c:v>255</c:v>
                </c:pt>
                <c:pt idx="26">
                  <c:v>255</c:v>
                </c:pt>
                <c:pt idx="27">
                  <c:v>255</c:v>
                </c:pt>
                <c:pt idx="28">
                  <c:v>255</c:v>
                </c:pt>
                <c:pt idx="29">
                  <c:v>255</c:v>
                </c:pt>
                <c:pt idx="30">
                  <c:v>255</c:v>
                </c:pt>
                <c:pt idx="31">
                  <c:v>255</c:v>
                </c:pt>
                <c:pt idx="32">
                  <c:v>255</c:v>
                </c:pt>
                <c:pt idx="33">
                  <c:v>255</c:v>
                </c:pt>
                <c:pt idx="34">
                  <c:v>255</c:v>
                </c:pt>
                <c:pt idx="35">
                  <c:v>255</c:v>
                </c:pt>
                <c:pt idx="36">
                  <c:v>255</c:v>
                </c:pt>
                <c:pt idx="37">
                  <c:v>255</c:v>
                </c:pt>
                <c:pt idx="38">
                  <c:v>255</c:v>
                </c:pt>
                <c:pt idx="39">
                  <c:v>255</c:v>
                </c:pt>
                <c:pt idx="40">
                  <c:v>255</c:v>
                </c:pt>
                <c:pt idx="41">
                  <c:v>255</c:v>
                </c:pt>
                <c:pt idx="42">
                  <c:v>255</c:v>
                </c:pt>
                <c:pt idx="43">
                  <c:v>255</c:v>
                </c:pt>
                <c:pt idx="44">
                  <c:v>255</c:v>
                </c:pt>
                <c:pt idx="45">
                  <c:v>255</c:v>
                </c:pt>
                <c:pt idx="46">
                  <c:v>255</c:v>
                </c:pt>
                <c:pt idx="47">
                  <c:v>255</c:v>
                </c:pt>
                <c:pt idx="48">
                  <c:v>255</c:v>
                </c:pt>
                <c:pt idx="49">
                  <c:v>255</c:v>
                </c:pt>
                <c:pt idx="50">
                  <c:v>255</c:v>
                </c:pt>
                <c:pt idx="51">
                  <c:v>255</c:v>
                </c:pt>
                <c:pt idx="52">
                  <c:v>255</c:v>
                </c:pt>
                <c:pt idx="53">
                  <c:v>255</c:v>
                </c:pt>
                <c:pt idx="54">
                  <c:v>255</c:v>
                </c:pt>
                <c:pt idx="55">
                  <c:v>255</c:v>
                </c:pt>
                <c:pt idx="56">
                  <c:v>255</c:v>
                </c:pt>
                <c:pt idx="57">
                  <c:v>255</c:v>
                </c:pt>
                <c:pt idx="58">
                  <c:v>255</c:v>
                </c:pt>
                <c:pt idx="59">
                  <c:v>255</c:v>
                </c:pt>
                <c:pt idx="60">
                  <c:v>255</c:v>
                </c:pt>
                <c:pt idx="61">
                  <c:v>255</c:v>
                </c:pt>
                <c:pt idx="62">
                  <c:v>255</c:v>
                </c:pt>
                <c:pt idx="63">
                  <c:v>255</c:v>
                </c:pt>
                <c:pt idx="64">
                  <c:v>255</c:v>
                </c:pt>
                <c:pt idx="65">
                  <c:v>255</c:v>
                </c:pt>
                <c:pt idx="66">
                  <c:v>255</c:v>
                </c:pt>
                <c:pt idx="67">
                  <c:v>255</c:v>
                </c:pt>
                <c:pt idx="68">
                  <c:v>255</c:v>
                </c:pt>
                <c:pt idx="69">
                  <c:v>255</c:v>
                </c:pt>
                <c:pt idx="70">
                  <c:v>255</c:v>
                </c:pt>
                <c:pt idx="71">
                  <c:v>255</c:v>
                </c:pt>
                <c:pt idx="72">
                  <c:v>255</c:v>
                </c:pt>
                <c:pt idx="73">
                  <c:v>255</c:v>
                </c:pt>
                <c:pt idx="74">
                  <c:v>255</c:v>
                </c:pt>
                <c:pt idx="75">
                  <c:v>255</c:v>
                </c:pt>
                <c:pt idx="76">
                  <c:v>255</c:v>
                </c:pt>
                <c:pt idx="77">
                  <c:v>255</c:v>
                </c:pt>
                <c:pt idx="78">
                  <c:v>255</c:v>
                </c:pt>
                <c:pt idx="79">
                  <c:v>255</c:v>
                </c:pt>
                <c:pt idx="80">
                  <c:v>255</c:v>
                </c:pt>
                <c:pt idx="81">
                  <c:v>255</c:v>
                </c:pt>
                <c:pt idx="82">
                  <c:v>255</c:v>
                </c:pt>
                <c:pt idx="83">
                  <c:v>255</c:v>
                </c:pt>
                <c:pt idx="84">
                  <c:v>255</c:v>
                </c:pt>
                <c:pt idx="85">
                  <c:v>255</c:v>
                </c:pt>
                <c:pt idx="86">
                  <c:v>255</c:v>
                </c:pt>
                <c:pt idx="87">
                  <c:v>255</c:v>
                </c:pt>
                <c:pt idx="88">
                  <c:v>255</c:v>
                </c:pt>
                <c:pt idx="89">
                  <c:v>255</c:v>
                </c:pt>
                <c:pt idx="90">
                  <c:v>255</c:v>
                </c:pt>
                <c:pt idx="91">
                  <c:v>255</c:v>
                </c:pt>
                <c:pt idx="92">
                  <c:v>255</c:v>
                </c:pt>
                <c:pt idx="93">
                  <c:v>255</c:v>
                </c:pt>
                <c:pt idx="94">
                  <c:v>255</c:v>
                </c:pt>
                <c:pt idx="95">
                  <c:v>255</c:v>
                </c:pt>
                <c:pt idx="96">
                  <c:v>255</c:v>
                </c:pt>
                <c:pt idx="97">
                  <c:v>255</c:v>
                </c:pt>
                <c:pt idx="98">
                  <c:v>255</c:v>
                </c:pt>
                <c:pt idx="99">
                  <c:v>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23-4759-853F-BD5B33B16E37}"/>
            </c:ext>
          </c:extLst>
        </c:ser>
        <c:ser>
          <c:idx val="2"/>
          <c:order val="2"/>
          <c:tx>
            <c:strRef>
              <c:f>seria_13_06!$BT$3</c:f>
              <c:strCache>
                <c:ptCount val="1"/>
                <c:pt idx="0">
                  <c:v>R1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seria_13_06!$BT$4:$BT$103</c:f>
              <c:numCache>
                <c:formatCode>General</c:formatCode>
                <c:ptCount val="100"/>
                <c:pt idx="0">
                  <c:v>177</c:v>
                </c:pt>
                <c:pt idx="1">
                  <c:v>175</c:v>
                </c:pt>
                <c:pt idx="2">
                  <c:v>175</c:v>
                </c:pt>
                <c:pt idx="3">
                  <c:v>184</c:v>
                </c:pt>
                <c:pt idx="4">
                  <c:v>183</c:v>
                </c:pt>
                <c:pt idx="5">
                  <c:v>172</c:v>
                </c:pt>
                <c:pt idx="6">
                  <c:v>183</c:v>
                </c:pt>
                <c:pt idx="7">
                  <c:v>271</c:v>
                </c:pt>
                <c:pt idx="8">
                  <c:v>271</c:v>
                </c:pt>
                <c:pt idx="9">
                  <c:v>267</c:v>
                </c:pt>
                <c:pt idx="10">
                  <c:v>271</c:v>
                </c:pt>
                <c:pt idx="11">
                  <c:v>271</c:v>
                </c:pt>
                <c:pt idx="12">
                  <c:v>271</c:v>
                </c:pt>
                <c:pt idx="13">
                  <c:v>255</c:v>
                </c:pt>
                <c:pt idx="14">
                  <c:v>271</c:v>
                </c:pt>
                <c:pt idx="15">
                  <c:v>267</c:v>
                </c:pt>
                <c:pt idx="16">
                  <c:v>271</c:v>
                </c:pt>
                <c:pt idx="17">
                  <c:v>274</c:v>
                </c:pt>
                <c:pt idx="18">
                  <c:v>262</c:v>
                </c:pt>
                <c:pt idx="19">
                  <c:v>263</c:v>
                </c:pt>
                <c:pt idx="20">
                  <c:v>249</c:v>
                </c:pt>
                <c:pt idx="21">
                  <c:v>256</c:v>
                </c:pt>
                <c:pt idx="22">
                  <c:v>258</c:v>
                </c:pt>
                <c:pt idx="23">
                  <c:v>258</c:v>
                </c:pt>
                <c:pt idx="24">
                  <c:v>256</c:v>
                </c:pt>
                <c:pt idx="25">
                  <c:v>263</c:v>
                </c:pt>
                <c:pt idx="26">
                  <c:v>271</c:v>
                </c:pt>
                <c:pt idx="27">
                  <c:v>267</c:v>
                </c:pt>
                <c:pt idx="28">
                  <c:v>263</c:v>
                </c:pt>
                <c:pt idx="29">
                  <c:v>256</c:v>
                </c:pt>
                <c:pt idx="30">
                  <c:v>262</c:v>
                </c:pt>
                <c:pt idx="31">
                  <c:v>268</c:v>
                </c:pt>
                <c:pt idx="32">
                  <c:v>260</c:v>
                </c:pt>
                <c:pt idx="33">
                  <c:v>263</c:v>
                </c:pt>
                <c:pt idx="34">
                  <c:v>259</c:v>
                </c:pt>
                <c:pt idx="35">
                  <c:v>263</c:v>
                </c:pt>
                <c:pt idx="36">
                  <c:v>267</c:v>
                </c:pt>
                <c:pt idx="37">
                  <c:v>279</c:v>
                </c:pt>
                <c:pt idx="38">
                  <c:v>268</c:v>
                </c:pt>
                <c:pt idx="39">
                  <c:v>272</c:v>
                </c:pt>
                <c:pt idx="40">
                  <c:v>279</c:v>
                </c:pt>
                <c:pt idx="41">
                  <c:v>263</c:v>
                </c:pt>
                <c:pt idx="42">
                  <c:v>270</c:v>
                </c:pt>
                <c:pt idx="43">
                  <c:v>272</c:v>
                </c:pt>
                <c:pt idx="44">
                  <c:v>269</c:v>
                </c:pt>
                <c:pt idx="45">
                  <c:v>270</c:v>
                </c:pt>
                <c:pt idx="46">
                  <c:v>272</c:v>
                </c:pt>
                <c:pt idx="47">
                  <c:v>272</c:v>
                </c:pt>
                <c:pt idx="48">
                  <c:v>272</c:v>
                </c:pt>
                <c:pt idx="49">
                  <c:v>270</c:v>
                </c:pt>
                <c:pt idx="50">
                  <c:v>268</c:v>
                </c:pt>
                <c:pt idx="51">
                  <c:v>269</c:v>
                </c:pt>
                <c:pt idx="52">
                  <c:v>270</c:v>
                </c:pt>
                <c:pt idx="53">
                  <c:v>259</c:v>
                </c:pt>
                <c:pt idx="54">
                  <c:v>268</c:v>
                </c:pt>
                <c:pt idx="55">
                  <c:v>251</c:v>
                </c:pt>
                <c:pt idx="56">
                  <c:v>256</c:v>
                </c:pt>
                <c:pt idx="57">
                  <c:v>256</c:v>
                </c:pt>
                <c:pt idx="58">
                  <c:v>263</c:v>
                </c:pt>
                <c:pt idx="59">
                  <c:v>253</c:v>
                </c:pt>
                <c:pt idx="60">
                  <c:v>262</c:v>
                </c:pt>
                <c:pt idx="61">
                  <c:v>265</c:v>
                </c:pt>
                <c:pt idx="62">
                  <c:v>268</c:v>
                </c:pt>
                <c:pt idx="63">
                  <c:v>263</c:v>
                </c:pt>
                <c:pt idx="64">
                  <c:v>263</c:v>
                </c:pt>
                <c:pt idx="65">
                  <c:v>255</c:v>
                </c:pt>
                <c:pt idx="66">
                  <c:v>267</c:v>
                </c:pt>
                <c:pt idx="67">
                  <c:v>265</c:v>
                </c:pt>
                <c:pt idx="68">
                  <c:v>268</c:v>
                </c:pt>
                <c:pt idx="69">
                  <c:v>272</c:v>
                </c:pt>
                <c:pt idx="70">
                  <c:v>271</c:v>
                </c:pt>
                <c:pt idx="71">
                  <c:v>271</c:v>
                </c:pt>
                <c:pt idx="72">
                  <c:v>274</c:v>
                </c:pt>
                <c:pt idx="73">
                  <c:v>263</c:v>
                </c:pt>
                <c:pt idx="74">
                  <c:v>265</c:v>
                </c:pt>
                <c:pt idx="75">
                  <c:v>272</c:v>
                </c:pt>
                <c:pt idx="76">
                  <c:v>265</c:v>
                </c:pt>
                <c:pt idx="77">
                  <c:v>265</c:v>
                </c:pt>
                <c:pt idx="78">
                  <c:v>270</c:v>
                </c:pt>
                <c:pt idx="79">
                  <c:v>263</c:v>
                </c:pt>
                <c:pt idx="80">
                  <c:v>265</c:v>
                </c:pt>
                <c:pt idx="81">
                  <c:v>257</c:v>
                </c:pt>
                <c:pt idx="82">
                  <c:v>258</c:v>
                </c:pt>
                <c:pt idx="83">
                  <c:v>263</c:v>
                </c:pt>
                <c:pt idx="84">
                  <c:v>272</c:v>
                </c:pt>
                <c:pt idx="85">
                  <c:v>270</c:v>
                </c:pt>
                <c:pt idx="86">
                  <c:v>266</c:v>
                </c:pt>
                <c:pt idx="87">
                  <c:v>270</c:v>
                </c:pt>
                <c:pt idx="88">
                  <c:v>260</c:v>
                </c:pt>
                <c:pt idx="89">
                  <c:v>263</c:v>
                </c:pt>
                <c:pt idx="90">
                  <c:v>266</c:v>
                </c:pt>
                <c:pt idx="91">
                  <c:v>260</c:v>
                </c:pt>
                <c:pt idx="92">
                  <c:v>271</c:v>
                </c:pt>
                <c:pt idx="93">
                  <c:v>263</c:v>
                </c:pt>
                <c:pt idx="94">
                  <c:v>272</c:v>
                </c:pt>
                <c:pt idx="95">
                  <c:v>265</c:v>
                </c:pt>
                <c:pt idx="96">
                  <c:v>270</c:v>
                </c:pt>
                <c:pt idx="97">
                  <c:v>268</c:v>
                </c:pt>
                <c:pt idx="98">
                  <c:v>268</c:v>
                </c:pt>
                <c:pt idx="99">
                  <c:v>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423-4759-853F-BD5B33B16E37}"/>
            </c:ext>
          </c:extLst>
        </c:ser>
        <c:ser>
          <c:idx val="3"/>
          <c:order val="3"/>
          <c:tx>
            <c:strRef>
              <c:f>seria_13_06!$BU$3</c:f>
              <c:strCache>
                <c:ptCount val="1"/>
                <c:pt idx="0">
                  <c:v>R2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seria_13_06!$BU$4:$BU$103</c:f>
              <c:numCache>
                <c:formatCode>General</c:formatCode>
                <c:ptCount val="100"/>
                <c:pt idx="0">
                  <c:v>326</c:v>
                </c:pt>
                <c:pt idx="1">
                  <c:v>313</c:v>
                </c:pt>
                <c:pt idx="2">
                  <c:v>326</c:v>
                </c:pt>
                <c:pt idx="3">
                  <c:v>326</c:v>
                </c:pt>
                <c:pt idx="4">
                  <c:v>328</c:v>
                </c:pt>
                <c:pt idx="5">
                  <c:v>317</c:v>
                </c:pt>
                <c:pt idx="6">
                  <c:v>317</c:v>
                </c:pt>
                <c:pt idx="7">
                  <c:v>271</c:v>
                </c:pt>
                <c:pt idx="8">
                  <c:v>22</c:v>
                </c:pt>
                <c:pt idx="9">
                  <c:v>271</c:v>
                </c:pt>
                <c:pt idx="10">
                  <c:v>271</c:v>
                </c:pt>
                <c:pt idx="11">
                  <c:v>278</c:v>
                </c:pt>
                <c:pt idx="12">
                  <c:v>278</c:v>
                </c:pt>
                <c:pt idx="13">
                  <c:v>265</c:v>
                </c:pt>
                <c:pt idx="14">
                  <c:v>278</c:v>
                </c:pt>
                <c:pt idx="15">
                  <c:v>271</c:v>
                </c:pt>
                <c:pt idx="16">
                  <c:v>283</c:v>
                </c:pt>
                <c:pt idx="17">
                  <c:v>268</c:v>
                </c:pt>
                <c:pt idx="18">
                  <c:v>271</c:v>
                </c:pt>
                <c:pt idx="19">
                  <c:v>258</c:v>
                </c:pt>
                <c:pt idx="20">
                  <c:v>258</c:v>
                </c:pt>
                <c:pt idx="21">
                  <c:v>256</c:v>
                </c:pt>
                <c:pt idx="22">
                  <c:v>251</c:v>
                </c:pt>
                <c:pt idx="23">
                  <c:v>253</c:v>
                </c:pt>
                <c:pt idx="24">
                  <c:v>258</c:v>
                </c:pt>
                <c:pt idx="25">
                  <c:v>258</c:v>
                </c:pt>
                <c:pt idx="26">
                  <c:v>263</c:v>
                </c:pt>
                <c:pt idx="27">
                  <c:v>267</c:v>
                </c:pt>
                <c:pt idx="28">
                  <c:v>255</c:v>
                </c:pt>
                <c:pt idx="29">
                  <c:v>271</c:v>
                </c:pt>
                <c:pt idx="30">
                  <c:v>255</c:v>
                </c:pt>
                <c:pt idx="31">
                  <c:v>271</c:v>
                </c:pt>
                <c:pt idx="32">
                  <c:v>271</c:v>
                </c:pt>
                <c:pt idx="33">
                  <c:v>57</c:v>
                </c:pt>
                <c:pt idx="34">
                  <c:v>258</c:v>
                </c:pt>
                <c:pt idx="35">
                  <c:v>271</c:v>
                </c:pt>
                <c:pt idx="36">
                  <c:v>60</c:v>
                </c:pt>
                <c:pt idx="37">
                  <c:v>26</c:v>
                </c:pt>
                <c:pt idx="38">
                  <c:v>194</c:v>
                </c:pt>
                <c:pt idx="39">
                  <c:v>256</c:v>
                </c:pt>
                <c:pt idx="40">
                  <c:v>253</c:v>
                </c:pt>
                <c:pt idx="41">
                  <c:v>54</c:v>
                </c:pt>
                <c:pt idx="42">
                  <c:v>244</c:v>
                </c:pt>
                <c:pt idx="43">
                  <c:v>244</c:v>
                </c:pt>
                <c:pt idx="44">
                  <c:v>248</c:v>
                </c:pt>
                <c:pt idx="45">
                  <c:v>63</c:v>
                </c:pt>
                <c:pt idx="46">
                  <c:v>256</c:v>
                </c:pt>
                <c:pt idx="47">
                  <c:v>57</c:v>
                </c:pt>
                <c:pt idx="48">
                  <c:v>258</c:v>
                </c:pt>
                <c:pt idx="49">
                  <c:v>256</c:v>
                </c:pt>
                <c:pt idx="50">
                  <c:v>253</c:v>
                </c:pt>
                <c:pt idx="51">
                  <c:v>255</c:v>
                </c:pt>
                <c:pt idx="52">
                  <c:v>63</c:v>
                </c:pt>
                <c:pt idx="53">
                  <c:v>255</c:v>
                </c:pt>
                <c:pt idx="54">
                  <c:v>248</c:v>
                </c:pt>
                <c:pt idx="55">
                  <c:v>256</c:v>
                </c:pt>
                <c:pt idx="56">
                  <c:v>245</c:v>
                </c:pt>
                <c:pt idx="57">
                  <c:v>256</c:v>
                </c:pt>
                <c:pt idx="58">
                  <c:v>237</c:v>
                </c:pt>
                <c:pt idx="59">
                  <c:v>242</c:v>
                </c:pt>
                <c:pt idx="60">
                  <c:v>256</c:v>
                </c:pt>
                <c:pt idx="61">
                  <c:v>256</c:v>
                </c:pt>
                <c:pt idx="62">
                  <c:v>255</c:v>
                </c:pt>
                <c:pt idx="63">
                  <c:v>253</c:v>
                </c:pt>
                <c:pt idx="64">
                  <c:v>256</c:v>
                </c:pt>
                <c:pt idx="65">
                  <c:v>256</c:v>
                </c:pt>
                <c:pt idx="66">
                  <c:v>256</c:v>
                </c:pt>
                <c:pt idx="67">
                  <c:v>262</c:v>
                </c:pt>
                <c:pt idx="68">
                  <c:v>57</c:v>
                </c:pt>
                <c:pt idx="69">
                  <c:v>26</c:v>
                </c:pt>
                <c:pt idx="70">
                  <c:v>37</c:v>
                </c:pt>
                <c:pt idx="71">
                  <c:v>139</c:v>
                </c:pt>
                <c:pt idx="72">
                  <c:v>41</c:v>
                </c:pt>
                <c:pt idx="73">
                  <c:v>144</c:v>
                </c:pt>
                <c:pt idx="74">
                  <c:v>300</c:v>
                </c:pt>
                <c:pt idx="75">
                  <c:v>252</c:v>
                </c:pt>
                <c:pt idx="76">
                  <c:v>256</c:v>
                </c:pt>
                <c:pt idx="77">
                  <c:v>256</c:v>
                </c:pt>
                <c:pt idx="78">
                  <c:v>262</c:v>
                </c:pt>
                <c:pt idx="79">
                  <c:v>263</c:v>
                </c:pt>
                <c:pt idx="80">
                  <c:v>262</c:v>
                </c:pt>
                <c:pt idx="81">
                  <c:v>256</c:v>
                </c:pt>
                <c:pt idx="82">
                  <c:v>262</c:v>
                </c:pt>
                <c:pt idx="83">
                  <c:v>66</c:v>
                </c:pt>
                <c:pt idx="84">
                  <c:v>57</c:v>
                </c:pt>
                <c:pt idx="85">
                  <c:v>262</c:v>
                </c:pt>
                <c:pt idx="86">
                  <c:v>15</c:v>
                </c:pt>
                <c:pt idx="87">
                  <c:v>18</c:v>
                </c:pt>
                <c:pt idx="88">
                  <c:v>26</c:v>
                </c:pt>
                <c:pt idx="89">
                  <c:v>26</c:v>
                </c:pt>
                <c:pt idx="90">
                  <c:v>41</c:v>
                </c:pt>
                <c:pt idx="91">
                  <c:v>26</c:v>
                </c:pt>
                <c:pt idx="92">
                  <c:v>41</c:v>
                </c:pt>
                <c:pt idx="93">
                  <c:v>26</c:v>
                </c:pt>
                <c:pt idx="94">
                  <c:v>263</c:v>
                </c:pt>
                <c:pt idx="95">
                  <c:v>265</c:v>
                </c:pt>
                <c:pt idx="96">
                  <c:v>265</c:v>
                </c:pt>
                <c:pt idx="97">
                  <c:v>265</c:v>
                </c:pt>
                <c:pt idx="98">
                  <c:v>265</c:v>
                </c:pt>
                <c:pt idx="99">
                  <c:v>271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423-4759-853F-BD5B33B16E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700639"/>
        <c:axId val="1679628256"/>
      </c:lineChart>
      <c:catAx>
        <c:axId val="257006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79628256"/>
        <c:crosses val="autoZero"/>
        <c:auto val="1"/>
        <c:lblAlgn val="ctr"/>
        <c:lblOffset val="100"/>
        <c:noMultiLvlLbl val="0"/>
      </c:catAx>
      <c:valAx>
        <c:axId val="167962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5700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Pomiar 7 - surowe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seria_13_06!$CE$3</c:f>
              <c:strCache>
                <c:ptCount val="1"/>
                <c:pt idx="0">
                  <c:v>Oczekiwany R1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seria_13_06!$CE$4:$CE$103</c:f>
              <c:numCache>
                <c:formatCode>General</c:formatCode>
                <c:ptCount val="100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  <c:pt idx="4">
                  <c:v>300</c:v>
                </c:pt>
                <c:pt idx="5">
                  <c:v>300</c:v>
                </c:pt>
                <c:pt idx="6">
                  <c:v>300</c:v>
                </c:pt>
                <c:pt idx="7">
                  <c:v>300</c:v>
                </c:pt>
                <c:pt idx="8">
                  <c:v>300</c:v>
                </c:pt>
                <c:pt idx="9">
                  <c:v>300</c:v>
                </c:pt>
                <c:pt idx="10">
                  <c:v>300</c:v>
                </c:pt>
                <c:pt idx="11">
                  <c:v>300</c:v>
                </c:pt>
                <c:pt idx="12">
                  <c:v>300</c:v>
                </c:pt>
                <c:pt idx="13">
                  <c:v>300</c:v>
                </c:pt>
                <c:pt idx="14">
                  <c:v>300</c:v>
                </c:pt>
                <c:pt idx="15">
                  <c:v>300</c:v>
                </c:pt>
                <c:pt idx="16">
                  <c:v>300</c:v>
                </c:pt>
                <c:pt idx="17">
                  <c:v>300</c:v>
                </c:pt>
                <c:pt idx="18">
                  <c:v>300</c:v>
                </c:pt>
                <c:pt idx="19">
                  <c:v>300</c:v>
                </c:pt>
                <c:pt idx="20">
                  <c:v>300</c:v>
                </c:pt>
                <c:pt idx="21">
                  <c:v>300</c:v>
                </c:pt>
                <c:pt idx="22">
                  <c:v>300</c:v>
                </c:pt>
                <c:pt idx="23">
                  <c:v>300</c:v>
                </c:pt>
                <c:pt idx="24">
                  <c:v>300</c:v>
                </c:pt>
                <c:pt idx="25">
                  <c:v>300</c:v>
                </c:pt>
                <c:pt idx="26">
                  <c:v>300</c:v>
                </c:pt>
                <c:pt idx="27">
                  <c:v>300</c:v>
                </c:pt>
                <c:pt idx="28">
                  <c:v>300</c:v>
                </c:pt>
                <c:pt idx="29">
                  <c:v>300</c:v>
                </c:pt>
                <c:pt idx="30">
                  <c:v>300</c:v>
                </c:pt>
                <c:pt idx="31">
                  <c:v>300</c:v>
                </c:pt>
                <c:pt idx="32">
                  <c:v>300</c:v>
                </c:pt>
                <c:pt idx="33">
                  <c:v>300</c:v>
                </c:pt>
                <c:pt idx="34">
                  <c:v>300</c:v>
                </c:pt>
                <c:pt idx="35">
                  <c:v>300</c:v>
                </c:pt>
                <c:pt idx="36">
                  <c:v>300</c:v>
                </c:pt>
                <c:pt idx="37">
                  <c:v>300</c:v>
                </c:pt>
                <c:pt idx="38">
                  <c:v>300</c:v>
                </c:pt>
                <c:pt idx="39">
                  <c:v>300</c:v>
                </c:pt>
                <c:pt idx="40">
                  <c:v>300</c:v>
                </c:pt>
                <c:pt idx="41">
                  <c:v>300</c:v>
                </c:pt>
                <c:pt idx="42">
                  <c:v>300</c:v>
                </c:pt>
                <c:pt idx="43">
                  <c:v>300</c:v>
                </c:pt>
                <c:pt idx="44">
                  <c:v>300</c:v>
                </c:pt>
                <c:pt idx="45">
                  <c:v>300</c:v>
                </c:pt>
                <c:pt idx="46">
                  <c:v>300</c:v>
                </c:pt>
                <c:pt idx="47">
                  <c:v>300</c:v>
                </c:pt>
                <c:pt idx="48">
                  <c:v>300</c:v>
                </c:pt>
                <c:pt idx="49">
                  <c:v>300</c:v>
                </c:pt>
                <c:pt idx="50">
                  <c:v>300</c:v>
                </c:pt>
                <c:pt idx="51">
                  <c:v>300</c:v>
                </c:pt>
                <c:pt idx="52">
                  <c:v>300</c:v>
                </c:pt>
                <c:pt idx="53">
                  <c:v>300</c:v>
                </c:pt>
                <c:pt idx="54">
                  <c:v>300</c:v>
                </c:pt>
                <c:pt idx="55">
                  <c:v>300</c:v>
                </c:pt>
                <c:pt idx="56">
                  <c:v>300</c:v>
                </c:pt>
                <c:pt idx="57">
                  <c:v>300</c:v>
                </c:pt>
                <c:pt idx="58">
                  <c:v>300</c:v>
                </c:pt>
                <c:pt idx="59">
                  <c:v>300</c:v>
                </c:pt>
                <c:pt idx="60">
                  <c:v>300</c:v>
                </c:pt>
                <c:pt idx="61">
                  <c:v>300</c:v>
                </c:pt>
                <c:pt idx="62">
                  <c:v>300</c:v>
                </c:pt>
                <c:pt idx="63">
                  <c:v>300</c:v>
                </c:pt>
                <c:pt idx="64">
                  <c:v>300</c:v>
                </c:pt>
                <c:pt idx="65">
                  <c:v>300</c:v>
                </c:pt>
                <c:pt idx="66">
                  <c:v>300</c:v>
                </c:pt>
                <c:pt idx="67">
                  <c:v>300</c:v>
                </c:pt>
                <c:pt idx="68">
                  <c:v>300</c:v>
                </c:pt>
                <c:pt idx="69">
                  <c:v>300</c:v>
                </c:pt>
                <c:pt idx="70">
                  <c:v>300</c:v>
                </c:pt>
                <c:pt idx="71">
                  <c:v>300</c:v>
                </c:pt>
                <c:pt idx="72">
                  <c:v>300</c:v>
                </c:pt>
                <c:pt idx="73">
                  <c:v>300</c:v>
                </c:pt>
                <c:pt idx="74">
                  <c:v>300</c:v>
                </c:pt>
                <c:pt idx="75">
                  <c:v>300</c:v>
                </c:pt>
                <c:pt idx="76">
                  <c:v>300</c:v>
                </c:pt>
                <c:pt idx="77">
                  <c:v>300</c:v>
                </c:pt>
                <c:pt idx="78">
                  <c:v>300</c:v>
                </c:pt>
                <c:pt idx="79">
                  <c:v>300</c:v>
                </c:pt>
                <c:pt idx="80">
                  <c:v>300</c:v>
                </c:pt>
                <c:pt idx="81">
                  <c:v>300</c:v>
                </c:pt>
                <c:pt idx="82">
                  <c:v>300</c:v>
                </c:pt>
                <c:pt idx="83">
                  <c:v>300</c:v>
                </c:pt>
                <c:pt idx="84">
                  <c:v>300</c:v>
                </c:pt>
                <c:pt idx="85">
                  <c:v>300</c:v>
                </c:pt>
                <c:pt idx="86">
                  <c:v>300</c:v>
                </c:pt>
                <c:pt idx="87">
                  <c:v>300</c:v>
                </c:pt>
                <c:pt idx="88">
                  <c:v>300</c:v>
                </c:pt>
                <c:pt idx="89">
                  <c:v>300</c:v>
                </c:pt>
                <c:pt idx="90">
                  <c:v>300</c:v>
                </c:pt>
                <c:pt idx="91">
                  <c:v>300</c:v>
                </c:pt>
                <c:pt idx="92">
                  <c:v>300</c:v>
                </c:pt>
                <c:pt idx="93">
                  <c:v>300</c:v>
                </c:pt>
                <c:pt idx="94">
                  <c:v>300</c:v>
                </c:pt>
                <c:pt idx="95">
                  <c:v>300</c:v>
                </c:pt>
                <c:pt idx="96">
                  <c:v>300</c:v>
                </c:pt>
                <c:pt idx="97">
                  <c:v>300</c:v>
                </c:pt>
                <c:pt idx="98">
                  <c:v>300</c:v>
                </c:pt>
                <c:pt idx="99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27-4FB6-9692-3FC1CD4F2481}"/>
            </c:ext>
          </c:extLst>
        </c:ser>
        <c:ser>
          <c:idx val="1"/>
          <c:order val="1"/>
          <c:tx>
            <c:strRef>
              <c:f>seria_13_06!$CF$3</c:f>
              <c:strCache>
                <c:ptCount val="1"/>
                <c:pt idx="0">
                  <c:v>Oczekiwany R2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seria_13_06!$CF$4:$CF$103</c:f>
              <c:numCache>
                <c:formatCode>General</c:formatCode>
                <c:ptCount val="100"/>
                <c:pt idx="0">
                  <c:v>240</c:v>
                </c:pt>
                <c:pt idx="1">
                  <c:v>240</c:v>
                </c:pt>
                <c:pt idx="2">
                  <c:v>240</c:v>
                </c:pt>
                <c:pt idx="3">
                  <c:v>240</c:v>
                </c:pt>
                <c:pt idx="4">
                  <c:v>240</c:v>
                </c:pt>
                <c:pt idx="5">
                  <c:v>240</c:v>
                </c:pt>
                <c:pt idx="6">
                  <c:v>240</c:v>
                </c:pt>
                <c:pt idx="7">
                  <c:v>240</c:v>
                </c:pt>
                <c:pt idx="8">
                  <c:v>240</c:v>
                </c:pt>
                <c:pt idx="9">
                  <c:v>240</c:v>
                </c:pt>
                <c:pt idx="10">
                  <c:v>240</c:v>
                </c:pt>
                <c:pt idx="11">
                  <c:v>240</c:v>
                </c:pt>
                <c:pt idx="12">
                  <c:v>240</c:v>
                </c:pt>
                <c:pt idx="13">
                  <c:v>240</c:v>
                </c:pt>
                <c:pt idx="14">
                  <c:v>240</c:v>
                </c:pt>
                <c:pt idx="15">
                  <c:v>240</c:v>
                </c:pt>
                <c:pt idx="16">
                  <c:v>240</c:v>
                </c:pt>
                <c:pt idx="17">
                  <c:v>240</c:v>
                </c:pt>
                <c:pt idx="18">
                  <c:v>240</c:v>
                </c:pt>
                <c:pt idx="19">
                  <c:v>240</c:v>
                </c:pt>
                <c:pt idx="20">
                  <c:v>240</c:v>
                </c:pt>
                <c:pt idx="21">
                  <c:v>240</c:v>
                </c:pt>
                <c:pt idx="22">
                  <c:v>240</c:v>
                </c:pt>
                <c:pt idx="23">
                  <c:v>240</c:v>
                </c:pt>
                <c:pt idx="24">
                  <c:v>240</c:v>
                </c:pt>
                <c:pt idx="25">
                  <c:v>240</c:v>
                </c:pt>
                <c:pt idx="26">
                  <c:v>240</c:v>
                </c:pt>
                <c:pt idx="27">
                  <c:v>240</c:v>
                </c:pt>
                <c:pt idx="28">
                  <c:v>240</c:v>
                </c:pt>
                <c:pt idx="29">
                  <c:v>240</c:v>
                </c:pt>
                <c:pt idx="30">
                  <c:v>240</c:v>
                </c:pt>
                <c:pt idx="31">
                  <c:v>240</c:v>
                </c:pt>
                <c:pt idx="32">
                  <c:v>240</c:v>
                </c:pt>
                <c:pt idx="33">
                  <c:v>240</c:v>
                </c:pt>
                <c:pt idx="34">
                  <c:v>240</c:v>
                </c:pt>
                <c:pt idx="35">
                  <c:v>240</c:v>
                </c:pt>
                <c:pt idx="36">
                  <c:v>240</c:v>
                </c:pt>
                <c:pt idx="37">
                  <c:v>240</c:v>
                </c:pt>
                <c:pt idx="38">
                  <c:v>240</c:v>
                </c:pt>
                <c:pt idx="39">
                  <c:v>240</c:v>
                </c:pt>
                <c:pt idx="40">
                  <c:v>240</c:v>
                </c:pt>
                <c:pt idx="41">
                  <c:v>240</c:v>
                </c:pt>
                <c:pt idx="42">
                  <c:v>240</c:v>
                </c:pt>
                <c:pt idx="43">
                  <c:v>240</c:v>
                </c:pt>
                <c:pt idx="44">
                  <c:v>240</c:v>
                </c:pt>
                <c:pt idx="45">
                  <c:v>240</c:v>
                </c:pt>
                <c:pt idx="46">
                  <c:v>240</c:v>
                </c:pt>
                <c:pt idx="47">
                  <c:v>240</c:v>
                </c:pt>
                <c:pt idx="48">
                  <c:v>240</c:v>
                </c:pt>
                <c:pt idx="49">
                  <c:v>240</c:v>
                </c:pt>
                <c:pt idx="50">
                  <c:v>240</c:v>
                </c:pt>
                <c:pt idx="51">
                  <c:v>240</c:v>
                </c:pt>
                <c:pt idx="52">
                  <c:v>240</c:v>
                </c:pt>
                <c:pt idx="53">
                  <c:v>240</c:v>
                </c:pt>
                <c:pt idx="54">
                  <c:v>240</c:v>
                </c:pt>
                <c:pt idx="55">
                  <c:v>240</c:v>
                </c:pt>
                <c:pt idx="56">
                  <c:v>240</c:v>
                </c:pt>
                <c:pt idx="57">
                  <c:v>240</c:v>
                </c:pt>
                <c:pt idx="58">
                  <c:v>240</c:v>
                </c:pt>
                <c:pt idx="59">
                  <c:v>240</c:v>
                </c:pt>
                <c:pt idx="60">
                  <c:v>240</c:v>
                </c:pt>
                <c:pt idx="61">
                  <c:v>240</c:v>
                </c:pt>
                <c:pt idx="62">
                  <c:v>240</c:v>
                </c:pt>
                <c:pt idx="63">
                  <c:v>240</c:v>
                </c:pt>
                <c:pt idx="64">
                  <c:v>240</c:v>
                </c:pt>
                <c:pt idx="65">
                  <c:v>240</c:v>
                </c:pt>
                <c:pt idx="66">
                  <c:v>240</c:v>
                </c:pt>
                <c:pt idx="67">
                  <c:v>240</c:v>
                </c:pt>
                <c:pt idx="68">
                  <c:v>240</c:v>
                </c:pt>
                <c:pt idx="69">
                  <c:v>240</c:v>
                </c:pt>
                <c:pt idx="70">
                  <c:v>240</c:v>
                </c:pt>
                <c:pt idx="71">
                  <c:v>240</c:v>
                </c:pt>
                <c:pt idx="72">
                  <c:v>240</c:v>
                </c:pt>
                <c:pt idx="73">
                  <c:v>240</c:v>
                </c:pt>
                <c:pt idx="74">
                  <c:v>240</c:v>
                </c:pt>
                <c:pt idx="75">
                  <c:v>240</c:v>
                </c:pt>
                <c:pt idx="76">
                  <c:v>240</c:v>
                </c:pt>
                <c:pt idx="77">
                  <c:v>240</c:v>
                </c:pt>
                <c:pt idx="78">
                  <c:v>240</c:v>
                </c:pt>
                <c:pt idx="79">
                  <c:v>240</c:v>
                </c:pt>
                <c:pt idx="80">
                  <c:v>240</c:v>
                </c:pt>
                <c:pt idx="81">
                  <c:v>240</c:v>
                </c:pt>
                <c:pt idx="82">
                  <c:v>240</c:v>
                </c:pt>
                <c:pt idx="83">
                  <c:v>240</c:v>
                </c:pt>
                <c:pt idx="84">
                  <c:v>240</c:v>
                </c:pt>
                <c:pt idx="85">
                  <c:v>240</c:v>
                </c:pt>
                <c:pt idx="86">
                  <c:v>240</c:v>
                </c:pt>
                <c:pt idx="87">
                  <c:v>240</c:v>
                </c:pt>
                <c:pt idx="88">
                  <c:v>240</c:v>
                </c:pt>
                <c:pt idx="89">
                  <c:v>240</c:v>
                </c:pt>
                <c:pt idx="90">
                  <c:v>240</c:v>
                </c:pt>
                <c:pt idx="91">
                  <c:v>240</c:v>
                </c:pt>
                <c:pt idx="92">
                  <c:v>240</c:v>
                </c:pt>
                <c:pt idx="93">
                  <c:v>240</c:v>
                </c:pt>
                <c:pt idx="94">
                  <c:v>240</c:v>
                </c:pt>
                <c:pt idx="95">
                  <c:v>240</c:v>
                </c:pt>
                <c:pt idx="96">
                  <c:v>240</c:v>
                </c:pt>
                <c:pt idx="97">
                  <c:v>240</c:v>
                </c:pt>
                <c:pt idx="98">
                  <c:v>240</c:v>
                </c:pt>
                <c:pt idx="99">
                  <c:v>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27-4FB6-9692-3FC1CD4F2481}"/>
            </c:ext>
          </c:extLst>
        </c:ser>
        <c:ser>
          <c:idx val="2"/>
          <c:order val="2"/>
          <c:tx>
            <c:strRef>
              <c:f>seria_13_06!$CG$3</c:f>
              <c:strCache>
                <c:ptCount val="1"/>
                <c:pt idx="0">
                  <c:v>R1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seria_13_06!$CG$4:$CG$103</c:f>
              <c:numCache>
                <c:formatCode>General</c:formatCode>
                <c:ptCount val="100"/>
                <c:pt idx="0">
                  <c:v>272</c:v>
                </c:pt>
                <c:pt idx="1">
                  <c:v>274</c:v>
                </c:pt>
                <c:pt idx="2">
                  <c:v>276</c:v>
                </c:pt>
                <c:pt idx="3">
                  <c:v>279</c:v>
                </c:pt>
                <c:pt idx="4">
                  <c:v>268</c:v>
                </c:pt>
                <c:pt idx="5">
                  <c:v>278</c:v>
                </c:pt>
                <c:pt idx="6">
                  <c:v>272</c:v>
                </c:pt>
                <c:pt idx="7">
                  <c:v>296</c:v>
                </c:pt>
                <c:pt idx="8">
                  <c:v>294</c:v>
                </c:pt>
                <c:pt idx="9">
                  <c:v>299</c:v>
                </c:pt>
                <c:pt idx="10">
                  <c:v>294</c:v>
                </c:pt>
                <c:pt idx="11">
                  <c:v>292</c:v>
                </c:pt>
                <c:pt idx="12">
                  <c:v>297</c:v>
                </c:pt>
                <c:pt idx="13">
                  <c:v>296</c:v>
                </c:pt>
                <c:pt idx="14">
                  <c:v>293</c:v>
                </c:pt>
                <c:pt idx="15">
                  <c:v>310</c:v>
                </c:pt>
                <c:pt idx="16">
                  <c:v>311</c:v>
                </c:pt>
                <c:pt idx="17">
                  <c:v>297</c:v>
                </c:pt>
                <c:pt idx="18">
                  <c:v>300</c:v>
                </c:pt>
                <c:pt idx="19">
                  <c:v>286</c:v>
                </c:pt>
                <c:pt idx="20">
                  <c:v>297</c:v>
                </c:pt>
                <c:pt idx="21">
                  <c:v>307</c:v>
                </c:pt>
                <c:pt idx="22">
                  <c:v>295</c:v>
                </c:pt>
                <c:pt idx="23">
                  <c:v>297</c:v>
                </c:pt>
                <c:pt idx="24">
                  <c:v>297</c:v>
                </c:pt>
                <c:pt idx="25">
                  <c:v>293</c:v>
                </c:pt>
                <c:pt idx="26">
                  <c:v>302</c:v>
                </c:pt>
                <c:pt idx="27">
                  <c:v>315</c:v>
                </c:pt>
                <c:pt idx="28">
                  <c:v>289</c:v>
                </c:pt>
                <c:pt idx="29">
                  <c:v>292</c:v>
                </c:pt>
                <c:pt idx="30">
                  <c:v>289</c:v>
                </c:pt>
                <c:pt idx="31">
                  <c:v>285</c:v>
                </c:pt>
                <c:pt idx="32">
                  <c:v>290</c:v>
                </c:pt>
                <c:pt idx="33">
                  <c:v>296</c:v>
                </c:pt>
                <c:pt idx="34">
                  <c:v>300</c:v>
                </c:pt>
                <c:pt idx="35">
                  <c:v>301</c:v>
                </c:pt>
                <c:pt idx="36">
                  <c:v>293</c:v>
                </c:pt>
                <c:pt idx="37">
                  <c:v>293</c:v>
                </c:pt>
                <c:pt idx="38">
                  <c:v>293</c:v>
                </c:pt>
                <c:pt idx="39">
                  <c:v>293</c:v>
                </c:pt>
                <c:pt idx="40">
                  <c:v>295</c:v>
                </c:pt>
                <c:pt idx="41">
                  <c:v>293</c:v>
                </c:pt>
                <c:pt idx="42">
                  <c:v>311</c:v>
                </c:pt>
                <c:pt idx="43">
                  <c:v>299</c:v>
                </c:pt>
                <c:pt idx="44">
                  <c:v>297</c:v>
                </c:pt>
                <c:pt idx="45">
                  <c:v>303</c:v>
                </c:pt>
                <c:pt idx="46">
                  <c:v>302</c:v>
                </c:pt>
                <c:pt idx="47">
                  <c:v>297</c:v>
                </c:pt>
                <c:pt idx="48">
                  <c:v>289</c:v>
                </c:pt>
                <c:pt idx="49">
                  <c:v>295</c:v>
                </c:pt>
                <c:pt idx="50">
                  <c:v>297</c:v>
                </c:pt>
                <c:pt idx="51">
                  <c:v>308</c:v>
                </c:pt>
                <c:pt idx="52">
                  <c:v>292</c:v>
                </c:pt>
                <c:pt idx="53">
                  <c:v>301</c:v>
                </c:pt>
                <c:pt idx="54">
                  <c:v>297</c:v>
                </c:pt>
                <c:pt idx="55">
                  <c:v>293</c:v>
                </c:pt>
                <c:pt idx="56">
                  <c:v>288</c:v>
                </c:pt>
                <c:pt idx="57">
                  <c:v>293</c:v>
                </c:pt>
                <c:pt idx="58">
                  <c:v>260</c:v>
                </c:pt>
                <c:pt idx="59">
                  <c:v>297</c:v>
                </c:pt>
                <c:pt idx="60">
                  <c:v>299</c:v>
                </c:pt>
                <c:pt idx="61">
                  <c:v>299</c:v>
                </c:pt>
                <c:pt idx="62">
                  <c:v>288</c:v>
                </c:pt>
                <c:pt idx="63">
                  <c:v>179</c:v>
                </c:pt>
                <c:pt idx="64">
                  <c:v>297</c:v>
                </c:pt>
                <c:pt idx="65">
                  <c:v>297</c:v>
                </c:pt>
                <c:pt idx="66">
                  <c:v>287</c:v>
                </c:pt>
                <c:pt idx="67">
                  <c:v>290</c:v>
                </c:pt>
                <c:pt idx="68">
                  <c:v>289</c:v>
                </c:pt>
                <c:pt idx="69">
                  <c:v>292</c:v>
                </c:pt>
                <c:pt idx="70">
                  <c:v>292</c:v>
                </c:pt>
                <c:pt idx="71">
                  <c:v>293</c:v>
                </c:pt>
                <c:pt idx="72">
                  <c:v>302</c:v>
                </c:pt>
                <c:pt idx="73">
                  <c:v>299</c:v>
                </c:pt>
                <c:pt idx="74">
                  <c:v>291</c:v>
                </c:pt>
                <c:pt idx="75">
                  <c:v>296</c:v>
                </c:pt>
                <c:pt idx="76">
                  <c:v>302</c:v>
                </c:pt>
                <c:pt idx="77">
                  <c:v>289</c:v>
                </c:pt>
                <c:pt idx="78">
                  <c:v>57</c:v>
                </c:pt>
                <c:pt idx="79">
                  <c:v>297</c:v>
                </c:pt>
                <c:pt idx="80">
                  <c:v>293</c:v>
                </c:pt>
                <c:pt idx="81">
                  <c:v>293</c:v>
                </c:pt>
                <c:pt idx="82">
                  <c:v>294</c:v>
                </c:pt>
                <c:pt idx="83">
                  <c:v>297</c:v>
                </c:pt>
                <c:pt idx="84">
                  <c:v>304</c:v>
                </c:pt>
                <c:pt idx="85">
                  <c:v>297</c:v>
                </c:pt>
                <c:pt idx="86">
                  <c:v>295</c:v>
                </c:pt>
                <c:pt idx="87">
                  <c:v>287</c:v>
                </c:pt>
                <c:pt idx="88">
                  <c:v>294</c:v>
                </c:pt>
                <c:pt idx="89">
                  <c:v>288</c:v>
                </c:pt>
                <c:pt idx="90">
                  <c:v>295</c:v>
                </c:pt>
                <c:pt idx="91">
                  <c:v>292</c:v>
                </c:pt>
                <c:pt idx="92">
                  <c:v>59</c:v>
                </c:pt>
                <c:pt idx="93">
                  <c:v>297</c:v>
                </c:pt>
                <c:pt idx="94">
                  <c:v>287</c:v>
                </c:pt>
                <c:pt idx="95">
                  <c:v>293</c:v>
                </c:pt>
                <c:pt idx="96">
                  <c:v>296</c:v>
                </c:pt>
                <c:pt idx="97">
                  <c:v>289</c:v>
                </c:pt>
                <c:pt idx="98">
                  <c:v>289</c:v>
                </c:pt>
                <c:pt idx="99">
                  <c:v>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27-4FB6-9692-3FC1CD4F2481}"/>
            </c:ext>
          </c:extLst>
        </c:ser>
        <c:ser>
          <c:idx val="3"/>
          <c:order val="3"/>
          <c:tx>
            <c:strRef>
              <c:f>seria_13_06!$CH$3</c:f>
              <c:strCache>
                <c:ptCount val="1"/>
                <c:pt idx="0">
                  <c:v>R2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seria_13_06!$CH$4:$CH$103</c:f>
              <c:numCache>
                <c:formatCode>General</c:formatCode>
                <c:ptCount val="100"/>
                <c:pt idx="0">
                  <c:v>258</c:v>
                </c:pt>
                <c:pt idx="1">
                  <c:v>256</c:v>
                </c:pt>
                <c:pt idx="2">
                  <c:v>59</c:v>
                </c:pt>
                <c:pt idx="3">
                  <c:v>56</c:v>
                </c:pt>
                <c:pt idx="4">
                  <c:v>255</c:v>
                </c:pt>
                <c:pt idx="5">
                  <c:v>56</c:v>
                </c:pt>
                <c:pt idx="6">
                  <c:v>56</c:v>
                </c:pt>
                <c:pt idx="7">
                  <c:v>212</c:v>
                </c:pt>
                <c:pt idx="8">
                  <c:v>212</c:v>
                </c:pt>
                <c:pt idx="9">
                  <c:v>212</c:v>
                </c:pt>
                <c:pt idx="10">
                  <c:v>221</c:v>
                </c:pt>
                <c:pt idx="11">
                  <c:v>256</c:v>
                </c:pt>
                <c:pt idx="12">
                  <c:v>209</c:v>
                </c:pt>
                <c:pt idx="13">
                  <c:v>212</c:v>
                </c:pt>
                <c:pt idx="14">
                  <c:v>217</c:v>
                </c:pt>
                <c:pt idx="15">
                  <c:v>212</c:v>
                </c:pt>
                <c:pt idx="16">
                  <c:v>212</c:v>
                </c:pt>
                <c:pt idx="17">
                  <c:v>221</c:v>
                </c:pt>
                <c:pt idx="18">
                  <c:v>212</c:v>
                </c:pt>
                <c:pt idx="19">
                  <c:v>212</c:v>
                </c:pt>
                <c:pt idx="20">
                  <c:v>212</c:v>
                </c:pt>
                <c:pt idx="21">
                  <c:v>212</c:v>
                </c:pt>
                <c:pt idx="22">
                  <c:v>212</c:v>
                </c:pt>
                <c:pt idx="23">
                  <c:v>217</c:v>
                </c:pt>
                <c:pt idx="24">
                  <c:v>212</c:v>
                </c:pt>
                <c:pt idx="25">
                  <c:v>212</c:v>
                </c:pt>
                <c:pt idx="26">
                  <c:v>224</c:v>
                </c:pt>
                <c:pt idx="27">
                  <c:v>212</c:v>
                </c:pt>
                <c:pt idx="28">
                  <c:v>212</c:v>
                </c:pt>
                <c:pt idx="29">
                  <c:v>212</c:v>
                </c:pt>
                <c:pt idx="30">
                  <c:v>212</c:v>
                </c:pt>
                <c:pt idx="31">
                  <c:v>209</c:v>
                </c:pt>
                <c:pt idx="32">
                  <c:v>212</c:v>
                </c:pt>
                <c:pt idx="33">
                  <c:v>209</c:v>
                </c:pt>
                <c:pt idx="34">
                  <c:v>209</c:v>
                </c:pt>
                <c:pt idx="35">
                  <c:v>212</c:v>
                </c:pt>
                <c:pt idx="36">
                  <c:v>212</c:v>
                </c:pt>
                <c:pt idx="37">
                  <c:v>212</c:v>
                </c:pt>
                <c:pt idx="38">
                  <c:v>212</c:v>
                </c:pt>
                <c:pt idx="39">
                  <c:v>212</c:v>
                </c:pt>
                <c:pt idx="40">
                  <c:v>212</c:v>
                </c:pt>
                <c:pt idx="41">
                  <c:v>212</c:v>
                </c:pt>
                <c:pt idx="42">
                  <c:v>212</c:v>
                </c:pt>
                <c:pt idx="43">
                  <c:v>212</c:v>
                </c:pt>
                <c:pt idx="44">
                  <c:v>212</c:v>
                </c:pt>
                <c:pt idx="45">
                  <c:v>212</c:v>
                </c:pt>
                <c:pt idx="46">
                  <c:v>212</c:v>
                </c:pt>
                <c:pt idx="47">
                  <c:v>212</c:v>
                </c:pt>
                <c:pt idx="48">
                  <c:v>212</c:v>
                </c:pt>
                <c:pt idx="49">
                  <c:v>209</c:v>
                </c:pt>
                <c:pt idx="50">
                  <c:v>209</c:v>
                </c:pt>
                <c:pt idx="51">
                  <c:v>212</c:v>
                </c:pt>
                <c:pt idx="52">
                  <c:v>212</c:v>
                </c:pt>
                <c:pt idx="53">
                  <c:v>212</c:v>
                </c:pt>
                <c:pt idx="54">
                  <c:v>212</c:v>
                </c:pt>
                <c:pt idx="55">
                  <c:v>212</c:v>
                </c:pt>
                <c:pt idx="56">
                  <c:v>224</c:v>
                </c:pt>
                <c:pt idx="57">
                  <c:v>212</c:v>
                </c:pt>
                <c:pt idx="58">
                  <c:v>209</c:v>
                </c:pt>
                <c:pt idx="59">
                  <c:v>212</c:v>
                </c:pt>
                <c:pt idx="60">
                  <c:v>212</c:v>
                </c:pt>
                <c:pt idx="61">
                  <c:v>212</c:v>
                </c:pt>
                <c:pt idx="62">
                  <c:v>212</c:v>
                </c:pt>
                <c:pt idx="63">
                  <c:v>212</c:v>
                </c:pt>
                <c:pt idx="64">
                  <c:v>212</c:v>
                </c:pt>
                <c:pt idx="65">
                  <c:v>212</c:v>
                </c:pt>
                <c:pt idx="66">
                  <c:v>212</c:v>
                </c:pt>
                <c:pt idx="67">
                  <c:v>210</c:v>
                </c:pt>
                <c:pt idx="68">
                  <c:v>212</c:v>
                </c:pt>
                <c:pt idx="69">
                  <c:v>16</c:v>
                </c:pt>
                <c:pt idx="70">
                  <c:v>212</c:v>
                </c:pt>
                <c:pt idx="71">
                  <c:v>217</c:v>
                </c:pt>
                <c:pt idx="72">
                  <c:v>212</c:v>
                </c:pt>
                <c:pt idx="73">
                  <c:v>1</c:v>
                </c:pt>
                <c:pt idx="74">
                  <c:v>212</c:v>
                </c:pt>
                <c:pt idx="75">
                  <c:v>212</c:v>
                </c:pt>
                <c:pt idx="76">
                  <c:v>217</c:v>
                </c:pt>
                <c:pt idx="77">
                  <c:v>212</c:v>
                </c:pt>
                <c:pt idx="78">
                  <c:v>212</c:v>
                </c:pt>
                <c:pt idx="79">
                  <c:v>212</c:v>
                </c:pt>
                <c:pt idx="80">
                  <c:v>209</c:v>
                </c:pt>
                <c:pt idx="81">
                  <c:v>212</c:v>
                </c:pt>
                <c:pt idx="82">
                  <c:v>212</c:v>
                </c:pt>
                <c:pt idx="83">
                  <c:v>212</c:v>
                </c:pt>
                <c:pt idx="84">
                  <c:v>212</c:v>
                </c:pt>
                <c:pt idx="85">
                  <c:v>212</c:v>
                </c:pt>
                <c:pt idx="86">
                  <c:v>212</c:v>
                </c:pt>
                <c:pt idx="87">
                  <c:v>212</c:v>
                </c:pt>
                <c:pt idx="88">
                  <c:v>212</c:v>
                </c:pt>
                <c:pt idx="89">
                  <c:v>212</c:v>
                </c:pt>
                <c:pt idx="90">
                  <c:v>212</c:v>
                </c:pt>
                <c:pt idx="91">
                  <c:v>209</c:v>
                </c:pt>
                <c:pt idx="92">
                  <c:v>212</c:v>
                </c:pt>
                <c:pt idx="93">
                  <c:v>209</c:v>
                </c:pt>
                <c:pt idx="94">
                  <c:v>209</c:v>
                </c:pt>
                <c:pt idx="95">
                  <c:v>212</c:v>
                </c:pt>
                <c:pt idx="96">
                  <c:v>212</c:v>
                </c:pt>
                <c:pt idx="97">
                  <c:v>212</c:v>
                </c:pt>
                <c:pt idx="98">
                  <c:v>212</c:v>
                </c:pt>
                <c:pt idx="99">
                  <c:v>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E27-4FB6-9692-3FC1CD4F24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9773936"/>
        <c:axId val="529925648"/>
      </c:lineChart>
      <c:catAx>
        <c:axId val="5297739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29925648"/>
        <c:crosses val="autoZero"/>
        <c:auto val="1"/>
        <c:lblAlgn val="ctr"/>
        <c:lblOffset val="100"/>
        <c:noMultiLvlLbl val="0"/>
      </c:catAx>
      <c:valAx>
        <c:axId val="52992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29773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Pomiar 8 - surowe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seria_13_06!$CS$3</c:f>
              <c:strCache>
                <c:ptCount val="1"/>
                <c:pt idx="0">
                  <c:v>Oczekiwany R1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seria_13_06!$CS$4:$CS$103</c:f>
              <c:numCache>
                <c:formatCode>General</c:formatCode>
                <c:ptCount val="100"/>
                <c:pt idx="0">
                  <c:v>315</c:v>
                </c:pt>
                <c:pt idx="1">
                  <c:v>315</c:v>
                </c:pt>
                <c:pt idx="2">
                  <c:v>315</c:v>
                </c:pt>
                <c:pt idx="3">
                  <c:v>315</c:v>
                </c:pt>
                <c:pt idx="4">
                  <c:v>315</c:v>
                </c:pt>
                <c:pt idx="5">
                  <c:v>315</c:v>
                </c:pt>
                <c:pt idx="6">
                  <c:v>315</c:v>
                </c:pt>
                <c:pt idx="7">
                  <c:v>315</c:v>
                </c:pt>
                <c:pt idx="8">
                  <c:v>315</c:v>
                </c:pt>
                <c:pt idx="9">
                  <c:v>315</c:v>
                </c:pt>
                <c:pt idx="10">
                  <c:v>315</c:v>
                </c:pt>
                <c:pt idx="11">
                  <c:v>315</c:v>
                </c:pt>
                <c:pt idx="12">
                  <c:v>315</c:v>
                </c:pt>
                <c:pt idx="13">
                  <c:v>315</c:v>
                </c:pt>
                <c:pt idx="14">
                  <c:v>315</c:v>
                </c:pt>
                <c:pt idx="15">
                  <c:v>315</c:v>
                </c:pt>
                <c:pt idx="16">
                  <c:v>315</c:v>
                </c:pt>
                <c:pt idx="17">
                  <c:v>315</c:v>
                </c:pt>
                <c:pt idx="18">
                  <c:v>315</c:v>
                </c:pt>
                <c:pt idx="19">
                  <c:v>315</c:v>
                </c:pt>
                <c:pt idx="20">
                  <c:v>315</c:v>
                </c:pt>
                <c:pt idx="21">
                  <c:v>315</c:v>
                </c:pt>
                <c:pt idx="22">
                  <c:v>315</c:v>
                </c:pt>
                <c:pt idx="23">
                  <c:v>315</c:v>
                </c:pt>
                <c:pt idx="24">
                  <c:v>315</c:v>
                </c:pt>
                <c:pt idx="25">
                  <c:v>315</c:v>
                </c:pt>
                <c:pt idx="26">
                  <c:v>315</c:v>
                </c:pt>
                <c:pt idx="27">
                  <c:v>315</c:v>
                </c:pt>
                <c:pt idx="28">
                  <c:v>315</c:v>
                </c:pt>
                <c:pt idx="29">
                  <c:v>315</c:v>
                </c:pt>
                <c:pt idx="30">
                  <c:v>315</c:v>
                </c:pt>
                <c:pt idx="31">
                  <c:v>315</c:v>
                </c:pt>
                <c:pt idx="32">
                  <c:v>315</c:v>
                </c:pt>
                <c:pt idx="33">
                  <c:v>315</c:v>
                </c:pt>
                <c:pt idx="34">
                  <c:v>315</c:v>
                </c:pt>
                <c:pt idx="35">
                  <c:v>315</c:v>
                </c:pt>
                <c:pt idx="36">
                  <c:v>315</c:v>
                </c:pt>
                <c:pt idx="37">
                  <c:v>315</c:v>
                </c:pt>
                <c:pt idx="38">
                  <c:v>315</c:v>
                </c:pt>
                <c:pt idx="39">
                  <c:v>315</c:v>
                </c:pt>
                <c:pt idx="40">
                  <c:v>315</c:v>
                </c:pt>
                <c:pt idx="41">
                  <c:v>315</c:v>
                </c:pt>
                <c:pt idx="42">
                  <c:v>315</c:v>
                </c:pt>
                <c:pt idx="43">
                  <c:v>315</c:v>
                </c:pt>
                <c:pt idx="44">
                  <c:v>315</c:v>
                </c:pt>
                <c:pt idx="45">
                  <c:v>315</c:v>
                </c:pt>
                <c:pt idx="46">
                  <c:v>315</c:v>
                </c:pt>
                <c:pt idx="47">
                  <c:v>315</c:v>
                </c:pt>
                <c:pt idx="48">
                  <c:v>315</c:v>
                </c:pt>
                <c:pt idx="49">
                  <c:v>315</c:v>
                </c:pt>
                <c:pt idx="50">
                  <c:v>315</c:v>
                </c:pt>
                <c:pt idx="51">
                  <c:v>315</c:v>
                </c:pt>
                <c:pt idx="52">
                  <c:v>315</c:v>
                </c:pt>
                <c:pt idx="53">
                  <c:v>315</c:v>
                </c:pt>
                <c:pt idx="54">
                  <c:v>315</c:v>
                </c:pt>
                <c:pt idx="55">
                  <c:v>315</c:v>
                </c:pt>
                <c:pt idx="56">
                  <c:v>315</c:v>
                </c:pt>
                <c:pt idx="57">
                  <c:v>315</c:v>
                </c:pt>
                <c:pt idx="58">
                  <c:v>315</c:v>
                </c:pt>
                <c:pt idx="59">
                  <c:v>315</c:v>
                </c:pt>
                <c:pt idx="60">
                  <c:v>315</c:v>
                </c:pt>
                <c:pt idx="61">
                  <c:v>315</c:v>
                </c:pt>
                <c:pt idx="62">
                  <c:v>315</c:v>
                </c:pt>
                <c:pt idx="63">
                  <c:v>315</c:v>
                </c:pt>
                <c:pt idx="64">
                  <c:v>315</c:v>
                </c:pt>
                <c:pt idx="65">
                  <c:v>315</c:v>
                </c:pt>
                <c:pt idx="66">
                  <c:v>315</c:v>
                </c:pt>
                <c:pt idx="67">
                  <c:v>315</c:v>
                </c:pt>
                <c:pt idx="68">
                  <c:v>315</c:v>
                </c:pt>
                <c:pt idx="69">
                  <c:v>315</c:v>
                </c:pt>
                <c:pt idx="70">
                  <c:v>315</c:v>
                </c:pt>
                <c:pt idx="71">
                  <c:v>315</c:v>
                </c:pt>
                <c:pt idx="72">
                  <c:v>315</c:v>
                </c:pt>
                <c:pt idx="73">
                  <c:v>315</c:v>
                </c:pt>
                <c:pt idx="74">
                  <c:v>315</c:v>
                </c:pt>
                <c:pt idx="75">
                  <c:v>315</c:v>
                </c:pt>
                <c:pt idx="76">
                  <c:v>315</c:v>
                </c:pt>
                <c:pt idx="77">
                  <c:v>315</c:v>
                </c:pt>
                <c:pt idx="78">
                  <c:v>315</c:v>
                </c:pt>
                <c:pt idx="79">
                  <c:v>315</c:v>
                </c:pt>
                <c:pt idx="80">
                  <c:v>315</c:v>
                </c:pt>
                <c:pt idx="81">
                  <c:v>315</c:v>
                </c:pt>
                <c:pt idx="82">
                  <c:v>315</c:v>
                </c:pt>
                <c:pt idx="83">
                  <c:v>315</c:v>
                </c:pt>
                <c:pt idx="84">
                  <c:v>315</c:v>
                </c:pt>
                <c:pt idx="85">
                  <c:v>315</c:v>
                </c:pt>
                <c:pt idx="86">
                  <c:v>315</c:v>
                </c:pt>
                <c:pt idx="87">
                  <c:v>315</c:v>
                </c:pt>
                <c:pt idx="88">
                  <c:v>315</c:v>
                </c:pt>
                <c:pt idx="89">
                  <c:v>315</c:v>
                </c:pt>
                <c:pt idx="90">
                  <c:v>315</c:v>
                </c:pt>
                <c:pt idx="91">
                  <c:v>315</c:v>
                </c:pt>
                <c:pt idx="92">
                  <c:v>315</c:v>
                </c:pt>
                <c:pt idx="93">
                  <c:v>315</c:v>
                </c:pt>
                <c:pt idx="94">
                  <c:v>315</c:v>
                </c:pt>
                <c:pt idx="95">
                  <c:v>315</c:v>
                </c:pt>
                <c:pt idx="96">
                  <c:v>315</c:v>
                </c:pt>
                <c:pt idx="97">
                  <c:v>315</c:v>
                </c:pt>
                <c:pt idx="98">
                  <c:v>315</c:v>
                </c:pt>
                <c:pt idx="99">
                  <c:v>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AE-4F2A-BD83-79734687F0A9}"/>
            </c:ext>
          </c:extLst>
        </c:ser>
        <c:ser>
          <c:idx val="1"/>
          <c:order val="1"/>
          <c:tx>
            <c:strRef>
              <c:f>seria_13_06!$CT$3</c:f>
              <c:strCache>
                <c:ptCount val="1"/>
                <c:pt idx="0">
                  <c:v>Oczekiwany R2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seria_13_06!$CT$4:$CT$103</c:f>
              <c:numCache>
                <c:formatCode>General</c:formatCode>
                <c:ptCount val="100"/>
                <c:pt idx="0">
                  <c:v>225</c:v>
                </c:pt>
                <c:pt idx="1">
                  <c:v>225</c:v>
                </c:pt>
                <c:pt idx="2">
                  <c:v>225</c:v>
                </c:pt>
                <c:pt idx="3">
                  <c:v>225</c:v>
                </c:pt>
                <c:pt idx="4">
                  <c:v>225</c:v>
                </c:pt>
                <c:pt idx="5">
                  <c:v>225</c:v>
                </c:pt>
                <c:pt idx="6">
                  <c:v>225</c:v>
                </c:pt>
                <c:pt idx="7">
                  <c:v>225</c:v>
                </c:pt>
                <c:pt idx="8">
                  <c:v>225</c:v>
                </c:pt>
                <c:pt idx="9">
                  <c:v>225</c:v>
                </c:pt>
                <c:pt idx="10">
                  <c:v>225</c:v>
                </c:pt>
                <c:pt idx="11">
                  <c:v>225</c:v>
                </c:pt>
                <c:pt idx="12">
                  <c:v>225</c:v>
                </c:pt>
                <c:pt idx="13">
                  <c:v>225</c:v>
                </c:pt>
                <c:pt idx="14">
                  <c:v>225</c:v>
                </c:pt>
                <c:pt idx="15">
                  <c:v>225</c:v>
                </c:pt>
                <c:pt idx="16">
                  <c:v>225</c:v>
                </c:pt>
                <c:pt idx="17">
                  <c:v>225</c:v>
                </c:pt>
                <c:pt idx="18">
                  <c:v>225</c:v>
                </c:pt>
                <c:pt idx="19">
                  <c:v>225</c:v>
                </c:pt>
                <c:pt idx="20">
                  <c:v>225</c:v>
                </c:pt>
                <c:pt idx="21">
                  <c:v>225</c:v>
                </c:pt>
                <c:pt idx="22">
                  <c:v>225</c:v>
                </c:pt>
                <c:pt idx="23">
                  <c:v>225</c:v>
                </c:pt>
                <c:pt idx="24">
                  <c:v>225</c:v>
                </c:pt>
                <c:pt idx="25">
                  <c:v>225</c:v>
                </c:pt>
                <c:pt idx="26">
                  <c:v>225</c:v>
                </c:pt>
                <c:pt idx="27">
                  <c:v>225</c:v>
                </c:pt>
                <c:pt idx="28">
                  <c:v>225</c:v>
                </c:pt>
                <c:pt idx="29">
                  <c:v>225</c:v>
                </c:pt>
                <c:pt idx="30">
                  <c:v>225</c:v>
                </c:pt>
                <c:pt idx="31">
                  <c:v>225</c:v>
                </c:pt>
                <c:pt idx="32">
                  <c:v>225</c:v>
                </c:pt>
                <c:pt idx="33">
                  <c:v>225</c:v>
                </c:pt>
                <c:pt idx="34">
                  <c:v>225</c:v>
                </c:pt>
                <c:pt idx="35">
                  <c:v>225</c:v>
                </c:pt>
                <c:pt idx="36">
                  <c:v>225</c:v>
                </c:pt>
                <c:pt idx="37">
                  <c:v>225</c:v>
                </c:pt>
                <c:pt idx="38">
                  <c:v>225</c:v>
                </c:pt>
                <c:pt idx="39">
                  <c:v>225</c:v>
                </c:pt>
                <c:pt idx="40">
                  <c:v>225</c:v>
                </c:pt>
                <c:pt idx="41">
                  <c:v>225</c:v>
                </c:pt>
                <c:pt idx="42">
                  <c:v>225</c:v>
                </c:pt>
                <c:pt idx="43">
                  <c:v>225</c:v>
                </c:pt>
                <c:pt idx="44">
                  <c:v>225</c:v>
                </c:pt>
                <c:pt idx="45">
                  <c:v>225</c:v>
                </c:pt>
                <c:pt idx="46">
                  <c:v>225</c:v>
                </c:pt>
                <c:pt idx="47">
                  <c:v>225</c:v>
                </c:pt>
                <c:pt idx="48">
                  <c:v>225</c:v>
                </c:pt>
                <c:pt idx="49">
                  <c:v>225</c:v>
                </c:pt>
                <c:pt idx="50">
                  <c:v>225</c:v>
                </c:pt>
                <c:pt idx="51">
                  <c:v>225</c:v>
                </c:pt>
                <c:pt idx="52">
                  <c:v>225</c:v>
                </c:pt>
                <c:pt idx="53">
                  <c:v>225</c:v>
                </c:pt>
                <c:pt idx="54">
                  <c:v>225</c:v>
                </c:pt>
                <c:pt idx="55">
                  <c:v>225</c:v>
                </c:pt>
                <c:pt idx="56">
                  <c:v>225</c:v>
                </c:pt>
                <c:pt idx="57">
                  <c:v>225</c:v>
                </c:pt>
                <c:pt idx="58">
                  <c:v>225</c:v>
                </c:pt>
                <c:pt idx="59">
                  <c:v>225</c:v>
                </c:pt>
                <c:pt idx="60">
                  <c:v>225</c:v>
                </c:pt>
                <c:pt idx="61">
                  <c:v>225</c:v>
                </c:pt>
                <c:pt idx="62">
                  <c:v>225</c:v>
                </c:pt>
                <c:pt idx="63">
                  <c:v>225</c:v>
                </c:pt>
                <c:pt idx="64">
                  <c:v>225</c:v>
                </c:pt>
                <c:pt idx="65">
                  <c:v>225</c:v>
                </c:pt>
                <c:pt idx="66">
                  <c:v>225</c:v>
                </c:pt>
                <c:pt idx="67">
                  <c:v>225</c:v>
                </c:pt>
                <c:pt idx="68">
                  <c:v>225</c:v>
                </c:pt>
                <c:pt idx="69">
                  <c:v>225</c:v>
                </c:pt>
                <c:pt idx="70">
                  <c:v>225</c:v>
                </c:pt>
                <c:pt idx="71">
                  <c:v>225</c:v>
                </c:pt>
                <c:pt idx="72">
                  <c:v>225</c:v>
                </c:pt>
                <c:pt idx="73">
                  <c:v>225</c:v>
                </c:pt>
                <c:pt idx="74">
                  <c:v>225</c:v>
                </c:pt>
                <c:pt idx="75">
                  <c:v>225</c:v>
                </c:pt>
                <c:pt idx="76">
                  <c:v>225</c:v>
                </c:pt>
                <c:pt idx="77">
                  <c:v>225</c:v>
                </c:pt>
                <c:pt idx="78">
                  <c:v>225</c:v>
                </c:pt>
                <c:pt idx="79">
                  <c:v>225</c:v>
                </c:pt>
                <c:pt idx="80">
                  <c:v>225</c:v>
                </c:pt>
                <c:pt idx="81">
                  <c:v>225</c:v>
                </c:pt>
                <c:pt idx="82">
                  <c:v>225</c:v>
                </c:pt>
                <c:pt idx="83">
                  <c:v>225</c:v>
                </c:pt>
                <c:pt idx="84">
                  <c:v>225</c:v>
                </c:pt>
                <c:pt idx="85">
                  <c:v>225</c:v>
                </c:pt>
                <c:pt idx="86">
                  <c:v>225</c:v>
                </c:pt>
                <c:pt idx="87">
                  <c:v>225</c:v>
                </c:pt>
                <c:pt idx="88">
                  <c:v>225</c:v>
                </c:pt>
                <c:pt idx="89">
                  <c:v>225</c:v>
                </c:pt>
                <c:pt idx="90">
                  <c:v>225</c:v>
                </c:pt>
                <c:pt idx="91">
                  <c:v>225</c:v>
                </c:pt>
                <c:pt idx="92">
                  <c:v>225</c:v>
                </c:pt>
                <c:pt idx="93">
                  <c:v>225</c:v>
                </c:pt>
                <c:pt idx="94">
                  <c:v>225</c:v>
                </c:pt>
                <c:pt idx="95">
                  <c:v>225</c:v>
                </c:pt>
                <c:pt idx="96">
                  <c:v>225</c:v>
                </c:pt>
                <c:pt idx="97">
                  <c:v>225</c:v>
                </c:pt>
                <c:pt idx="98">
                  <c:v>225</c:v>
                </c:pt>
                <c:pt idx="99">
                  <c:v>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AE-4F2A-BD83-79734687F0A9}"/>
            </c:ext>
          </c:extLst>
        </c:ser>
        <c:ser>
          <c:idx val="2"/>
          <c:order val="2"/>
          <c:tx>
            <c:strRef>
              <c:f>seria_13_06!$CU$3</c:f>
              <c:strCache>
                <c:ptCount val="1"/>
                <c:pt idx="0">
                  <c:v>R1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seria_13_06!$CU$4:$CU$103</c:f>
              <c:numCache>
                <c:formatCode>General</c:formatCode>
                <c:ptCount val="100"/>
                <c:pt idx="0">
                  <c:v>289</c:v>
                </c:pt>
                <c:pt idx="1">
                  <c:v>299</c:v>
                </c:pt>
                <c:pt idx="2">
                  <c:v>293</c:v>
                </c:pt>
                <c:pt idx="3">
                  <c:v>299</c:v>
                </c:pt>
                <c:pt idx="4">
                  <c:v>44</c:v>
                </c:pt>
                <c:pt idx="5">
                  <c:v>291</c:v>
                </c:pt>
                <c:pt idx="6">
                  <c:v>314</c:v>
                </c:pt>
                <c:pt idx="7">
                  <c:v>284</c:v>
                </c:pt>
                <c:pt idx="8">
                  <c:v>282</c:v>
                </c:pt>
                <c:pt idx="9">
                  <c:v>297</c:v>
                </c:pt>
                <c:pt idx="10">
                  <c:v>283</c:v>
                </c:pt>
                <c:pt idx="11">
                  <c:v>87</c:v>
                </c:pt>
                <c:pt idx="12">
                  <c:v>105</c:v>
                </c:pt>
                <c:pt idx="13">
                  <c:v>331</c:v>
                </c:pt>
                <c:pt idx="14">
                  <c:v>284</c:v>
                </c:pt>
                <c:pt idx="15">
                  <c:v>300</c:v>
                </c:pt>
                <c:pt idx="16">
                  <c:v>286</c:v>
                </c:pt>
                <c:pt idx="17">
                  <c:v>290</c:v>
                </c:pt>
                <c:pt idx="18">
                  <c:v>295</c:v>
                </c:pt>
                <c:pt idx="19">
                  <c:v>303</c:v>
                </c:pt>
                <c:pt idx="20">
                  <c:v>299</c:v>
                </c:pt>
                <c:pt idx="21">
                  <c:v>293</c:v>
                </c:pt>
                <c:pt idx="22">
                  <c:v>297</c:v>
                </c:pt>
                <c:pt idx="23">
                  <c:v>276</c:v>
                </c:pt>
                <c:pt idx="24">
                  <c:v>285</c:v>
                </c:pt>
                <c:pt idx="25">
                  <c:v>300</c:v>
                </c:pt>
                <c:pt idx="26">
                  <c:v>288</c:v>
                </c:pt>
                <c:pt idx="27">
                  <c:v>288</c:v>
                </c:pt>
                <c:pt idx="28">
                  <c:v>290</c:v>
                </c:pt>
                <c:pt idx="29">
                  <c:v>296</c:v>
                </c:pt>
                <c:pt idx="30">
                  <c:v>290</c:v>
                </c:pt>
                <c:pt idx="31">
                  <c:v>331</c:v>
                </c:pt>
                <c:pt idx="32">
                  <c:v>308</c:v>
                </c:pt>
                <c:pt idx="33">
                  <c:v>298</c:v>
                </c:pt>
                <c:pt idx="34">
                  <c:v>290</c:v>
                </c:pt>
                <c:pt idx="35">
                  <c:v>293</c:v>
                </c:pt>
                <c:pt idx="36">
                  <c:v>328</c:v>
                </c:pt>
                <c:pt idx="37">
                  <c:v>293</c:v>
                </c:pt>
                <c:pt idx="38">
                  <c:v>304</c:v>
                </c:pt>
                <c:pt idx="39">
                  <c:v>289</c:v>
                </c:pt>
                <c:pt idx="40">
                  <c:v>284</c:v>
                </c:pt>
                <c:pt idx="41">
                  <c:v>293</c:v>
                </c:pt>
                <c:pt idx="42">
                  <c:v>295</c:v>
                </c:pt>
                <c:pt idx="43">
                  <c:v>292</c:v>
                </c:pt>
                <c:pt idx="44">
                  <c:v>296</c:v>
                </c:pt>
                <c:pt idx="45">
                  <c:v>283</c:v>
                </c:pt>
                <c:pt idx="46">
                  <c:v>289</c:v>
                </c:pt>
                <c:pt idx="47">
                  <c:v>298</c:v>
                </c:pt>
                <c:pt idx="48">
                  <c:v>293</c:v>
                </c:pt>
                <c:pt idx="49">
                  <c:v>69</c:v>
                </c:pt>
                <c:pt idx="50">
                  <c:v>334</c:v>
                </c:pt>
                <c:pt idx="51">
                  <c:v>300</c:v>
                </c:pt>
                <c:pt idx="52">
                  <c:v>298</c:v>
                </c:pt>
                <c:pt idx="53">
                  <c:v>293</c:v>
                </c:pt>
                <c:pt idx="54">
                  <c:v>326</c:v>
                </c:pt>
                <c:pt idx="55">
                  <c:v>304</c:v>
                </c:pt>
                <c:pt idx="56">
                  <c:v>297</c:v>
                </c:pt>
                <c:pt idx="57">
                  <c:v>318</c:v>
                </c:pt>
                <c:pt idx="58">
                  <c:v>293</c:v>
                </c:pt>
                <c:pt idx="59">
                  <c:v>294</c:v>
                </c:pt>
                <c:pt idx="60">
                  <c:v>293</c:v>
                </c:pt>
                <c:pt idx="61">
                  <c:v>293</c:v>
                </c:pt>
                <c:pt idx="62">
                  <c:v>294</c:v>
                </c:pt>
                <c:pt idx="63">
                  <c:v>297</c:v>
                </c:pt>
                <c:pt idx="64">
                  <c:v>300</c:v>
                </c:pt>
                <c:pt idx="65">
                  <c:v>287</c:v>
                </c:pt>
                <c:pt idx="66">
                  <c:v>300</c:v>
                </c:pt>
                <c:pt idx="67">
                  <c:v>290</c:v>
                </c:pt>
                <c:pt idx="68">
                  <c:v>289</c:v>
                </c:pt>
                <c:pt idx="69">
                  <c:v>293</c:v>
                </c:pt>
                <c:pt idx="70">
                  <c:v>297</c:v>
                </c:pt>
                <c:pt idx="71">
                  <c:v>297</c:v>
                </c:pt>
                <c:pt idx="72">
                  <c:v>288</c:v>
                </c:pt>
                <c:pt idx="73">
                  <c:v>293</c:v>
                </c:pt>
                <c:pt idx="74">
                  <c:v>301</c:v>
                </c:pt>
                <c:pt idx="75">
                  <c:v>295</c:v>
                </c:pt>
                <c:pt idx="76">
                  <c:v>295</c:v>
                </c:pt>
                <c:pt idx="77">
                  <c:v>287</c:v>
                </c:pt>
                <c:pt idx="78">
                  <c:v>293</c:v>
                </c:pt>
                <c:pt idx="79">
                  <c:v>71</c:v>
                </c:pt>
                <c:pt idx="80">
                  <c:v>295</c:v>
                </c:pt>
                <c:pt idx="81">
                  <c:v>297</c:v>
                </c:pt>
                <c:pt idx="82">
                  <c:v>336</c:v>
                </c:pt>
                <c:pt idx="83">
                  <c:v>298</c:v>
                </c:pt>
                <c:pt idx="84">
                  <c:v>334</c:v>
                </c:pt>
                <c:pt idx="85">
                  <c:v>301</c:v>
                </c:pt>
                <c:pt idx="86">
                  <c:v>293</c:v>
                </c:pt>
                <c:pt idx="87">
                  <c:v>298</c:v>
                </c:pt>
                <c:pt idx="88">
                  <c:v>293</c:v>
                </c:pt>
                <c:pt idx="89">
                  <c:v>284</c:v>
                </c:pt>
                <c:pt idx="90">
                  <c:v>299</c:v>
                </c:pt>
                <c:pt idx="91">
                  <c:v>347</c:v>
                </c:pt>
                <c:pt idx="92">
                  <c:v>289</c:v>
                </c:pt>
                <c:pt idx="93">
                  <c:v>290</c:v>
                </c:pt>
                <c:pt idx="94">
                  <c:v>331</c:v>
                </c:pt>
                <c:pt idx="95">
                  <c:v>282</c:v>
                </c:pt>
                <c:pt idx="96">
                  <c:v>347</c:v>
                </c:pt>
                <c:pt idx="97">
                  <c:v>287</c:v>
                </c:pt>
                <c:pt idx="98">
                  <c:v>293</c:v>
                </c:pt>
                <c:pt idx="99">
                  <c:v>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AE-4F2A-BD83-79734687F0A9}"/>
            </c:ext>
          </c:extLst>
        </c:ser>
        <c:ser>
          <c:idx val="3"/>
          <c:order val="3"/>
          <c:tx>
            <c:strRef>
              <c:f>seria_13_06!$CV$3</c:f>
              <c:strCache>
                <c:ptCount val="1"/>
                <c:pt idx="0">
                  <c:v>R2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seria_13_06!$CV$4:$CV$103</c:f>
              <c:numCache>
                <c:formatCode>General</c:formatCode>
                <c:ptCount val="100"/>
                <c:pt idx="0">
                  <c:v>212</c:v>
                </c:pt>
                <c:pt idx="1">
                  <c:v>217</c:v>
                </c:pt>
                <c:pt idx="2">
                  <c:v>217</c:v>
                </c:pt>
                <c:pt idx="3">
                  <c:v>212</c:v>
                </c:pt>
                <c:pt idx="4">
                  <c:v>14</c:v>
                </c:pt>
                <c:pt idx="5">
                  <c:v>214</c:v>
                </c:pt>
                <c:pt idx="6">
                  <c:v>209</c:v>
                </c:pt>
                <c:pt idx="7">
                  <c:v>176</c:v>
                </c:pt>
                <c:pt idx="8">
                  <c:v>176</c:v>
                </c:pt>
                <c:pt idx="9">
                  <c:v>185</c:v>
                </c:pt>
                <c:pt idx="10">
                  <c:v>189</c:v>
                </c:pt>
                <c:pt idx="11">
                  <c:v>172</c:v>
                </c:pt>
                <c:pt idx="12">
                  <c:v>195</c:v>
                </c:pt>
                <c:pt idx="13">
                  <c:v>178</c:v>
                </c:pt>
                <c:pt idx="14">
                  <c:v>175</c:v>
                </c:pt>
                <c:pt idx="15">
                  <c:v>176</c:v>
                </c:pt>
                <c:pt idx="16">
                  <c:v>170</c:v>
                </c:pt>
                <c:pt idx="17">
                  <c:v>176</c:v>
                </c:pt>
                <c:pt idx="18">
                  <c:v>176</c:v>
                </c:pt>
                <c:pt idx="19">
                  <c:v>172</c:v>
                </c:pt>
                <c:pt idx="20">
                  <c:v>167</c:v>
                </c:pt>
                <c:pt idx="21">
                  <c:v>172</c:v>
                </c:pt>
                <c:pt idx="22">
                  <c:v>163</c:v>
                </c:pt>
                <c:pt idx="23">
                  <c:v>170</c:v>
                </c:pt>
                <c:pt idx="24">
                  <c:v>158</c:v>
                </c:pt>
                <c:pt idx="25">
                  <c:v>170</c:v>
                </c:pt>
                <c:pt idx="26">
                  <c:v>165</c:v>
                </c:pt>
                <c:pt idx="27">
                  <c:v>167</c:v>
                </c:pt>
                <c:pt idx="28">
                  <c:v>164</c:v>
                </c:pt>
                <c:pt idx="29">
                  <c:v>173</c:v>
                </c:pt>
                <c:pt idx="30">
                  <c:v>170</c:v>
                </c:pt>
                <c:pt idx="31">
                  <c:v>173</c:v>
                </c:pt>
                <c:pt idx="32">
                  <c:v>172</c:v>
                </c:pt>
                <c:pt idx="33">
                  <c:v>167</c:v>
                </c:pt>
                <c:pt idx="34">
                  <c:v>209</c:v>
                </c:pt>
                <c:pt idx="35">
                  <c:v>170</c:v>
                </c:pt>
                <c:pt idx="36">
                  <c:v>163</c:v>
                </c:pt>
                <c:pt idx="37">
                  <c:v>170</c:v>
                </c:pt>
                <c:pt idx="38">
                  <c:v>168</c:v>
                </c:pt>
                <c:pt idx="39">
                  <c:v>168</c:v>
                </c:pt>
                <c:pt idx="40">
                  <c:v>196</c:v>
                </c:pt>
                <c:pt idx="41">
                  <c:v>196</c:v>
                </c:pt>
                <c:pt idx="42">
                  <c:v>196</c:v>
                </c:pt>
                <c:pt idx="43">
                  <c:v>183</c:v>
                </c:pt>
                <c:pt idx="44">
                  <c:v>167</c:v>
                </c:pt>
                <c:pt idx="45">
                  <c:v>158</c:v>
                </c:pt>
                <c:pt idx="46">
                  <c:v>154</c:v>
                </c:pt>
                <c:pt idx="47">
                  <c:v>170</c:v>
                </c:pt>
                <c:pt idx="48">
                  <c:v>158</c:v>
                </c:pt>
                <c:pt idx="49">
                  <c:v>158</c:v>
                </c:pt>
                <c:pt idx="50">
                  <c:v>159</c:v>
                </c:pt>
                <c:pt idx="51">
                  <c:v>158</c:v>
                </c:pt>
                <c:pt idx="52">
                  <c:v>165</c:v>
                </c:pt>
                <c:pt idx="53">
                  <c:v>166</c:v>
                </c:pt>
                <c:pt idx="54">
                  <c:v>185</c:v>
                </c:pt>
                <c:pt idx="55">
                  <c:v>162</c:v>
                </c:pt>
                <c:pt idx="56">
                  <c:v>166</c:v>
                </c:pt>
                <c:pt idx="57">
                  <c:v>167</c:v>
                </c:pt>
                <c:pt idx="58">
                  <c:v>180</c:v>
                </c:pt>
                <c:pt idx="59">
                  <c:v>158</c:v>
                </c:pt>
                <c:pt idx="60">
                  <c:v>173</c:v>
                </c:pt>
                <c:pt idx="61">
                  <c:v>158</c:v>
                </c:pt>
                <c:pt idx="62">
                  <c:v>158</c:v>
                </c:pt>
                <c:pt idx="63">
                  <c:v>166</c:v>
                </c:pt>
                <c:pt idx="64">
                  <c:v>163</c:v>
                </c:pt>
                <c:pt idx="65">
                  <c:v>164</c:v>
                </c:pt>
                <c:pt idx="66">
                  <c:v>191</c:v>
                </c:pt>
                <c:pt idx="67">
                  <c:v>166</c:v>
                </c:pt>
                <c:pt idx="68">
                  <c:v>161</c:v>
                </c:pt>
                <c:pt idx="69">
                  <c:v>175</c:v>
                </c:pt>
                <c:pt idx="70">
                  <c:v>158</c:v>
                </c:pt>
                <c:pt idx="71">
                  <c:v>160</c:v>
                </c:pt>
                <c:pt idx="72">
                  <c:v>170</c:v>
                </c:pt>
                <c:pt idx="73">
                  <c:v>160</c:v>
                </c:pt>
                <c:pt idx="74">
                  <c:v>152</c:v>
                </c:pt>
                <c:pt idx="75">
                  <c:v>157</c:v>
                </c:pt>
                <c:pt idx="76">
                  <c:v>168</c:v>
                </c:pt>
                <c:pt idx="77">
                  <c:v>155</c:v>
                </c:pt>
                <c:pt idx="78">
                  <c:v>159</c:v>
                </c:pt>
                <c:pt idx="79">
                  <c:v>168</c:v>
                </c:pt>
                <c:pt idx="80">
                  <c:v>162</c:v>
                </c:pt>
                <c:pt idx="81">
                  <c:v>169</c:v>
                </c:pt>
                <c:pt idx="82">
                  <c:v>161</c:v>
                </c:pt>
                <c:pt idx="83">
                  <c:v>156</c:v>
                </c:pt>
                <c:pt idx="84">
                  <c:v>162</c:v>
                </c:pt>
                <c:pt idx="85">
                  <c:v>184</c:v>
                </c:pt>
                <c:pt idx="86">
                  <c:v>175</c:v>
                </c:pt>
                <c:pt idx="87">
                  <c:v>154</c:v>
                </c:pt>
                <c:pt idx="88">
                  <c:v>175</c:v>
                </c:pt>
                <c:pt idx="89">
                  <c:v>173</c:v>
                </c:pt>
                <c:pt idx="90">
                  <c:v>193</c:v>
                </c:pt>
                <c:pt idx="91">
                  <c:v>193</c:v>
                </c:pt>
                <c:pt idx="92">
                  <c:v>182</c:v>
                </c:pt>
                <c:pt idx="93">
                  <c:v>164</c:v>
                </c:pt>
                <c:pt idx="94">
                  <c:v>164</c:v>
                </c:pt>
                <c:pt idx="95">
                  <c:v>155</c:v>
                </c:pt>
                <c:pt idx="96">
                  <c:v>164</c:v>
                </c:pt>
                <c:pt idx="97">
                  <c:v>175</c:v>
                </c:pt>
                <c:pt idx="98">
                  <c:v>168</c:v>
                </c:pt>
                <c:pt idx="99">
                  <c:v>176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9AE-4F2A-BD83-79734687F0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8871183"/>
        <c:axId val="508872895"/>
      </c:lineChart>
      <c:catAx>
        <c:axId val="5088711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08872895"/>
        <c:crosses val="autoZero"/>
        <c:auto val="1"/>
        <c:lblAlgn val="ctr"/>
        <c:lblOffset val="100"/>
        <c:noMultiLvlLbl val="0"/>
      </c:catAx>
      <c:valAx>
        <c:axId val="508872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08871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Pomiar 9- surowe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seria_13_06!$DH$3</c:f>
              <c:strCache>
                <c:ptCount val="1"/>
                <c:pt idx="0">
                  <c:v>Oczekiwany R1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seria_13_06!$DH$4:$DH$103</c:f>
              <c:numCache>
                <c:formatCode>General</c:formatCode>
                <c:ptCount val="100"/>
                <c:pt idx="0">
                  <c:v>330</c:v>
                </c:pt>
                <c:pt idx="1">
                  <c:v>330</c:v>
                </c:pt>
                <c:pt idx="2">
                  <c:v>330</c:v>
                </c:pt>
                <c:pt idx="3">
                  <c:v>330</c:v>
                </c:pt>
                <c:pt idx="4">
                  <c:v>330</c:v>
                </c:pt>
                <c:pt idx="5">
                  <c:v>330</c:v>
                </c:pt>
                <c:pt idx="6">
                  <c:v>330</c:v>
                </c:pt>
                <c:pt idx="7">
                  <c:v>330</c:v>
                </c:pt>
                <c:pt idx="8">
                  <c:v>330</c:v>
                </c:pt>
                <c:pt idx="9">
                  <c:v>330</c:v>
                </c:pt>
                <c:pt idx="10">
                  <c:v>330</c:v>
                </c:pt>
                <c:pt idx="11">
                  <c:v>330</c:v>
                </c:pt>
                <c:pt idx="12">
                  <c:v>330</c:v>
                </c:pt>
                <c:pt idx="13">
                  <c:v>330</c:v>
                </c:pt>
                <c:pt idx="14">
                  <c:v>330</c:v>
                </c:pt>
                <c:pt idx="15">
                  <c:v>330</c:v>
                </c:pt>
                <c:pt idx="16">
                  <c:v>330</c:v>
                </c:pt>
                <c:pt idx="17">
                  <c:v>330</c:v>
                </c:pt>
                <c:pt idx="18">
                  <c:v>330</c:v>
                </c:pt>
                <c:pt idx="19">
                  <c:v>330</c:v>
                </c:pt>
                <c:pt idx="20">
                  <c:v>330</c:v>
                </c:pt>
                <c:pt idx="21">
                  <c:v>330</c:v>
                </c:pt>
                <c:pt idx="22">
                  <c:v>330</c:v>
                </c:pt>
                <c:pt idx="23">
                  <c:v>330</c:v>
                </c:pt>
                <c:pt idx="24">
                  <c:v>330</c:v>
                </c:pt>
                <c:pt idx="25">
                  <c:v>330</c:v>
                </c:pt>
                <c:pt idx="26">
                  <c:v>330</c:v>
                </c:pt>
                <c:pt idx="27">
                  <c:v>330</c:v>
                </c:pt>
                <c:pt idx="28">
                  <c:v>330</c:v>
                </c:pt>
                <c:pt idx="29">
                  <c:v>330</c:v>
                </c:pt>
                <c:pt idx="30">
                  <c:v>330</c:v>
                </c:pt>
                <c:pt idx="31">
                  <c:v>330</c:v>
                </c:pt>
                <c:pt idx="32">
                  <c:v>330</c:v>
                </c:pt>
                <c:pt idx="33">
                  <c:v>330</c:v>
                </c:pt>
                <c:pt idx="34">
                  <c:v>330</c:v>
                </c:pt>
                <c:pt idx="35">
                  <c:v>330</c:v>
                </c:pt>
                <c:pt idx="36">
                  <c:v>330</c:v>
                </c:pt>
                <c:pt idx="37">
                  <c:v>330</c:v>
                </c:pt>
                <c:pt idx="38">
                  <c:v>330</c:v>
                </c:pt>
                <c:pt idx="39">
                  <c:v>330</c:v>
                </c:pt>
                <c:pt idx="40">
                  <c:v>330</c:v>
                </c:pt>
                <c:pt idx="41">
                  <c:v>330</c:v>
                </c:pt>
                <c:pt idx="42">
                  <c:v>330</c:v>
                </c:pt>
                <c:pt idx="43">
                  <c:v>330</c:v>
                </c:pt>
                <c:pt idx="44">
                  <c:v>330</c:v>
                </c:pt>
                <c:pt idx="45">
                  <c:v>330</c:v>
                </c:pt>
                <c:pt idx="46">
                  <c:v>330</c:v>
                </c:pt>
                <c:pt idx="47">
                  <c:v>330</c:v>
                </c:pt>
                <c:pt idx="48">
                  <c:v>330</c:v>
                </c:pt>
                <c:pt idx="49">
                  <c:v>330</c:v>
                </c:pt>
                <c:pt idx="50">
                  <c:v>330</c:v>
                </c:pt>
                <c:pt idx="51">
                  <c:v>330</c:v>
                </c:pt>
                <c:pt idx="52">
                  <c:v>330</c:v>
                </c:pt>
                <c:pt idx="53">
                  <c:v>330</c:v>
                </c:pt>
                <c:pt idx="54">
                  <c:v>330</c:v>
                </c:pt>
                <c:pt idx="55">
                  <c:v>330</c:v>
                </c:pt>
                <c:pt idx="56">
                  <c:v>330</c:v>
                </c:pt>
                <c:pt idx="57">
                  <c:v>330</c:v>
                </c:pt>
                <c:pt idx="58">
                  <c:v>330</c:v>
                </c:pt>
                <c:pt idx="59">
                  <c:v>330</c:v>
                </c:pt>
                <c:pt idx="60">
                  <c:v>330</c:v>
                </c:pt>
                <c:pt idx="61">
                  <c:v>330</c:v>
                </c:pt>
                <c:pt idx="62">
                  <c:v>330</c:v>
                </c:pt>
                <c:pt idx="63">
                  <c:v>330</c:v>
                </c:pt>
                <c:pt idx="64">
                  <c:v>330</c:v>
                </c:pt>
                <c:pt idx="65">
                  <c:v>330</c:v>
                </c:pt>
                <c:pt idx="66">
                  <c:v>330</c:v>
                </c:pt>
                <c:pt idx="67">
                  <c:v>330</c:v>
                </c:pt>
                <c:pt idx="68">
                  <c:v>330</c:v>
                </c:pt>
                <c:pt idx="69">
                  <c:v>330</c:v>
                </c:pt>
                <c:pt idx="70">
                  <c:v>330</c:v>
                </c:pt>
                <c:pt idx="71">
                  <c:v>330</c:v>
                </c:pt>
                <c:pt idx="72">
                  <c:v>330</c:v>
                </c:pt>
                <c:pt idx="73">
                  <c:v>330</c:v>
                </c:pt>
                <c:pt idx="74">
                  <c:v>330</c:v>
                </c:pt>
                <c:pt idx="75">
                  <c:v>330</c:v>
                </c:pt>
                <c:pt idx="76">
                  <c:v>330</c:v>
                </c:pt>
                <c:pt idx="77">
                  <c:v>330</c:v>
                </c:pt>
                <c:pt idx="78">
                  <c:v>330</c:v>
                </c:pt>
                <c:pt idx="79">
                  <c:v>330</c:v>
                </c:pt>
                <c:pt idx="80">
                  <c:v>330</c:v>
                </c:pt>
                <c:pt idx="81">
                  <c:v>330</c:v>
                </c:pt>
                <c:pt idx="82">
                  <c:v>330</c:v>
                </c:pt>
                <c:pt idx="83">
                  <c:v>330</c:v>
                </c:pt>
                <c:pt idx="84">
                  <c:v>330</c:v>
                </c:pt>
                <c:pt idx="85">
                  <c:v>330</c:v>
                </c:pt>
                <c:pt idx="86">
                  <c:v>330</c:v>
                </c:pt>
                <c:pt idx="87">
                  <c:v>330</c:v>
                </c:pt>
                <c:pt idx="88">
                  <c:v>330</c:v>
                </c:pt>
                <c:pt idx="89">
                  <c:v>330</c:v>
                </c:pt>
                <c:pt idx="90">
                  <c:v>330</c:v>
                </c:pt>
                <c:pt idx="91">
                  <c:v>330</c:v>
                </c:pt>
                <c:pt idx="92">
                  <c:v>330</c:v>
                </c:pt>
                <c:pt idx="93">
                  <c:v>330</c:v>
                </c:pt>
                <c:pt idx="94">
                  <c:v>330</c:v>
                </c:pt>
                <c:pt idx="95">
                  <c:v>330</c:v>
                </c:pt>
                <c:pt idx="96">
                  <c:v>330</c:v>
                </c:pt>
                <c:pt idx="97">
                  <c:v>330</c:v>
                </c:pt>
                <c:pt idx="98">
                  <c:v>330</c:v>
                </c:pt>
                <c:pt idx="99">
                  <c:v>330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71-477C-955C-184E7FBE83C8}"/>
            </c:ext>
          </c:extLst>
        </c:ser>
        <c:ser>
          <c:idx val="1"/>
          <c:order val="1"/>
          <c:tx>
            <c:strRef>
              <c:f>seria_13_06!$DI$3</c:f>
              <c:strCache>
                <c:ptCount val="1"/>
                <c:pt idx="0">
                  <c:v>Oczekiwany R2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seria_13_06!$DI$4:$DI$103</c:f>
              <c:numCache>
                <c:formatCode>General</c:formatCode>
                <c:ptCount val="100"/>
                <c:pt idx="0">
                  <c:v>210</c:v>
                </c:pt>
                <c:pt idx="1">
                  <c:v>210</c:v>
                </c:pt>
                <c:pt idx="2">
                  <c:v>210</c:v>
                </c:pt>
                <c:pt idx="3">
                  <c:v>210</c:v>
                </c:pt>
                <c:pt idx="4">
                  <c:v>210</c:v>
                </c:pt>
                <c:pt idx="5">
                  <c:v>210</c:v>
                </c:pt>
                <c:pt idx="6">
                  <c:v>210</c:v>
                </c:pt>
                <c:pt idx="7">
                  <c:v>210</c:v>
                </c:pt>
                <c:pt idx="8">
                  <c:v>210</c:v>
                </c:pt>
                <c:pt idx="9">
                  <c:v>210</c:v>
                </c:pt>
                <c:pt idx="10">
                  <c:v>210</c:v>
                </c:pt>
                <c:pt idx="11">
                  <c:v>210</c:v>
                </c:pt>
                <c:pt idx="12">
                  <c:v>210</c:v>
                </c:pt>
                <c:pt idx="13">
                  <c:v>210</c:v>
                </c:pt>
                <c:pt idx="14">
                  <c:v>210</c:v>
                </c:pt>
                <c:pt idx="15">
                  <c:v>210</c:v>
                </c:pt>
                <c:pt idx="16">
                  <c:v>210</c:v>
                </c:pt>
                <c:pt idx="17">
                  <c:v>210</c:v>
                </c:pt>
                <c:pt idx="18">
                  <c:v>210</c:v>
                </c:pt>
                <c:pt idx="19">
                  <c:v>210</c:v>
                </c:pt>
                <c:pt idx="20">
                  <c:v>210</c:v>
                </c:pt>
                <c:pt idx="21">
                  <c:v>210</c:v>
                </c:pt>
                <c:pt idx="22">
                  <c:v>210</c:v>
                </c:pt>
                <c:pt idx="23">
                  <c:v>210</c:v>
                </c:pt>
                <c:pt idx="24">
                  <c:v>210</c:v>
                </c:pt>
                <c:pt idx="25">
                  <c:v>210</c:v>
                </c:pt>
                <c:pt idx="26">
                  <c:v>210</c:v>
                </c:pt>
                <c:pt idx="27">
                  <c:v>210</c:v>
                </c:pt>
                <c:pt idx="28">
                  <c:v>210</c:v>
                </c:pt>
                <c:pt idx="29">
                  <c:v>210</c:v>
                </c:pt>
                <c:pt idx="30">
                  <c:v>210</c:v>
                </c:pt>
                <c:pt idx="31">
                  <c:v>210</c:v>
                </c:pt>
                <c:pt idx="32">
                  <c:v>210</c:v>
                </c:pt>
                <c:pt idx="33">
                  <c:v>210</c:v>
                </c:pt>
                <c:pt idx="34">
                  <c:v>210</c:v>
                </c:pt>
                <c:pt idx="35">
                  <c:v>210</c:v>
                </c:pt>
                <c:pt idx="36">
                  <c:v>210</c:v>
                </c:pt>
                <c:pt idx="37">
                  <c:v>210</c:v>
                </c:pt>
                <c:pt idx="38">
                  <c:v>210</c:v>
                </c:pt>
                <c:pt idx="39">
                  <c:v>210</c:v>
                </c:pt>
                <c:pt idx="40">
                  <c:v>210</c:v>
                </c:pt>
                <c:pt idx="41">
                  <c:v>210</c:v>
                </c:pt>
                <c:pt idx="42">
                  <c:v>210</c:v>
                </c:pt>
                <c:pt idx="43">
                  <c:v>210</c:v>
                </c:pt>
                <c:pt idx="44">
                  <c:v>210</c:v>
                </c:pt>
                <c:pt idx="45">
                  <c:v>210</c:v>
                </c:pt>
                <c:pt idx="46">
                  <c:v>210</c:v>
                </c:pt>
                <c:pt idx="47">
                  <c:v>210</c:v>
                </c:pt>
                <c:pt idx="48">
                  <c:v>210</c:v>
                </c:pt>
                <c:pt idx="49">
                  <c:v>210</c:v>
                </c:pt>
                <c:pt idx="50">
                  <c:v>210</c:v>
                </c:pt>
                <c:pt idx="51">
                  <c:v>210</c:v>
                </c:pt>
                <c:pt idx="52">
                  <c:v>210</c:v>
                </c:pt>
                <c:pt idx="53">
                  <c:v>210</c:v>
                </c:pt>
                <c:pt idx="54">
                  <c:v>210</c:v>
                </c:pt>
                <c:pt idx="55">
                  <c:v>210</c:v>
                </c:pt>
                <c:pt idx="56">
                  <c:v>210</c:v>
                </c:pt>
                <c:pt idx="57">
                  <c:v>210</c:v>
                </c:pt>
                <c:pt idx="58">
                  <c:v>210</c:v>
                </c:pt>
                <c:pt idx="59">
                  <c:v>210</c:v>
                </c:pt>
                <c:pt idx="60">
                  <c:v>210</c:v>
                </c:pt>
                <c:pt idx="61">
                  <c:v>210</c:v>
                </c:pt>
                <c:pt idx="62">
                  <c:v>210</c:v>
                </c:pt>
                <c:pt idx="63">
                  <c:v>210</c:v>
                </c:pt>
                <c:pt idx="64">
                  <c:v>210</c:v>
                </c:pt>
                <c:pt idx="65">
                  <c:v>210</c:v>
                </c:pt>
                <c:pt idx="66">
                  <c:v>210</c:v>
                </c:pt>
                <c:pt idx="67">
                  <c:v>210</c:v>
                </c:pt>
                <c:pt idx="68">
                  <c:v>210</c:v>
                </c:pt>
                <c:pt idx="69">
                  <c:v>210</c:v>
                </c:pt>
                <c:pt idx="70">
                  <c:v>210</c:v>
                </c:pt>
                <c:pt idx="71">
                  <c:v>210</c:v>
                </c:pt>
                <c:pt idx="72">
                  <c:v>210</c:v>
                </c:pt>
                <c:pt idx="73">
                  <c:v>210</c:v>
                </c:pt>
                <c:pt idx="74">
                  <c:v>210</c:v>
                </c:pt>
                <c:pt idx="75">
                  <c:v>210</c:v>
                </c:pt>
                <c:pt idx="76">
                  <c:v>210</c:v>
                </c:pt>
                <c:pt idx="77">
                  <c:v>210</c:v>
                </c:pt>
                <c:pt idx="78">
                  <c:v>210</c:v>
                </c:pt>
                <c:pt idx="79">
                  <c:v>210</c:v>
                </c:pt>
                <c:pt idx="80">
                  <c:v>210</c:v>
                </c:pt>
                <c:pt idx="81">
                  <c:v>210</c:v>
                </c:pt>
                <c:pt idx="82">
                  <c:v>210</c:v>
                </c:pt>
                <c:pt idx="83">
                  <c:v>210</c:v>
                </c:pt>
                <c:pt idx="84">
                  <c:v>210</c:v>
                </c:pt>
                <c:pt idx="85">
                  <c:v>210</c:v>
                </c:pt>
                <c:pt idx="86">
                  <c:v>210</c:v>
                </c:pt>
                <c:pt idx="87">
                  <c:v>210</c:v>
                </c:pt>
                <c:pt idx="88">
                  <c:v>210</c:v>
                </c:pt>
                <c:pt idx="89">
                  <c:v>210</c:v>
                </c:pt>
                <c:pt idx="90">
                  <c:v>210</c:v>
                </c:pt>
                <c:pt idx="91">
                  <c:v>210</c:v>
                </c:pt>
                <c:pt idx="92">
                  <c:v>210</c:v>
                </c:pt>
                <c:pt idx="93">
                  <c:v>210</c:v>
                </c:pt>
                <c:pt idx="94">
                  <c:v>210</c:v>
                </c:pt>
                <c:pt idx="95">
                  <c:v>210</c:v>
                </c:pt>
                <c:pt idx="96">
                  <c:v>210</c:v>
                </c:pt>
                <c:pt idx="97">
                  <c:v>210</c:v>
                </c:pt>
                <c:pt idx="98">
                  <c:v>210</c:v>
                </c:pt>
                <c:pt idx="99">
                  <c:v>210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71-477C-955C-184E7FBE83C8}"/>
            </c:ext>
          </c:extLst>
        </c:ser>
        <c:ser>
          <c:idx val="2"/>
          <c:order val="2"/>
          <c:tx>
            <c:strRef>
              <c:f>seria_13_06!$DJ$3</c:f>
              <c:strCache>
                <c:ptCount val="1"/>
                <c:pt idx="0">
                  <c:v>R1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seria_13_06!$DJ$4:$DJ$103</c:f>
              <c:numCache>
                <c:formatCode>General</c:formatCode>
                <c:ptCount val="100"/>
                <c:pt idx="0">
                  <c:v>234</c:v>
                </c:pt>
                <c:pt idx="1">
                  <c:v>237</c:v>
                </c:pt>
                <c:pt idx="2">
                  <c:v>223</c:v>
                </c:pt>
                <c:pt idx="3">
                  <c:v>237</c:v>
                </c:pt>
                <c:pt idx="4">
                  <c:v>238</c:v>
                </c:pt>
                <c:pt idx="5">
                  <c:v>227</c:v>
                </c:pt>
                <c:pt idx="6">
                  <c:v>234</c:v>
                </c:pt>
                <c:pt idx="7">
                  <c:v>82</c:v>
                </c:pt>
                <c:pt idx="8">
                  <c:v>288</c:v>
                </c:pt>
                <c:pt idx="9">
                  <c:v>284</c:v>
                </c:pt>
                <c:pt idx="10">
                  <c:v>282</c:v>
                </c:pt>
                <c:pt idx="11">
                  <c:v>285</c:v>
                </c:pt>
                <c:pt idx="12">
                  <c:v>292</c:v>
                </c:pt>
                <c:pt idx="13">
                  <c:v>295</c:v>
                </c:pt>
                <c:pt idx="14">
                  <c:v>296</c:v>
                </c:pt>
                <c:pt idx="15">
                  <c:v>285</c:v>
                </c:pt>
                <c:pt idx="16">
                  <c:v>295</c:v>
                </c:pt>
                <c:pt idx="17">
                  <c:v>292</c:v>
                </c:pt>
                <c:pt idx="18">
                  <c:v>293</c:v>
                </c:pt>
                <c:pt idx="19">
                  <c:v>296</c:v>
                </c:pt>
                <c:pt idx="20">
                  <c:v>292</c:v>
                </c:pt>
                <c:pt idx="21">
                  <c:v>282</c:v>
                </c:pt>
                <c:pt idx="22">
                  <c:v>292</c:v>
                </c:pt>
                <c:pt idx="23">
                  <c:v>139</c:v>
                </c:pt>
                <c:pt idx="24">
                  <c:v>288</c:v>
                </c:pt>
                <c:pt idx="25">
                  <c:v>282</c:v>
                </c:pt>
                <c:pt idx="26">
                  <c:v>295</c:v>
                </c:pt>
                <c:pt idx="27">
                  <c:v>296</c:v>
                </c:pt>
                <c:pt idx="28">
                  <c:v>292</c:v>
                </c:pt>
                <c:pt idx="29">
                  <c:v>295</c:v>
                </c:pt>
                <c:pt idx="30">
                  <c:v>285</c:v>
                </c:pt>
                <c:pt idx="31">
                  <c:v>288</c:v>
                </c:pt>
                <c:pt idx="32">
                  <c:v>284</c:v>
                </c:pt>
                <c:pt idx="33">
                  <c:v>290</c:v>
                </c:pt>
                <c:pt idx="34">
                  <c:v>289</c:v>
                </c:pt>
                <c:pt idx="35">
                  <c:v>284</c:v>
                </c:pt>
                <c:pt idx="36">
                  <c:v>77</c:v>
                </c:pt>
                <c:pt idx="37">
                  <c:v>292</c:v>
                </c:pt>
                <c:pt idx="38">
                  <c:v>279</c:v>
                </c:pt>
                <c:pt idx="39">
                  <c:v>284</c:v>
                </c:pt>
                <c:pt idx="40">
                  <c:v>289</c:v>
                </c:pt>
                <c:pt idx="41">
                  <c:v>288</c:v>
                </c:pt>
                <c:pt idx="42">
                  <c:v>288</c:v>
                </c:pt>
                <c:pt idx="43">
                  <c:v>76</c:v>
                </c:pt>
                <c:pt idx="44">
                  <c:v>298</c:v>
                </c:pt>
                <c:pt idx="45">
                  <c:v>288</c:v>
                </c:pt>
                <c:pt idx="46">
                  <c:v>300</c:v>
                </c:pt>
                <c:pt idx="47">
                  <c:v>83</c:v>
                </c:pt>
                <c:pt idx="48">
                  <c:v>86</c:v>
                </c:pt>
                <c:pt idx="49">
                  <c:v>301</c:v>
                </c:pt>
                <c:pt idx="50">
                  <c:v>80</c:v>
                </c:pt>
                <c:pt idx="51">
                  <c:v>284</c:v>
                </c:pt>
                <c:pt idx="52">
                  <c:v>282</c:v>
                </c:pt>
                <c:pt idx="53">
                  <c:v>292</c:v>
                </c:pt>
                <c:pt idx="54">
                  <c:v>300</c:v>
                </c:pt>
                <c:pt idx="55">
                  <c:v>303</c:v>
                </c:pt>
                <c:pt idx="56">
                  <c:v>282</c:v>
                </c:pt>
                <c:pt idx="57">
                  <c:v>86</c:v>
                </c:pt>
                <c:pt idx="58">
                  <c:v>282</c:v>
                </c:pt>
                <c:pt idx="59">
                  <c:v>282</c:v>
                </c:pt>
                <c:pt idx="60">
                  <c:v>282</c:v>
                </c:pt>
                <c:pt idx="61">
                  <c:v>284</c:v>
                </c:pt>
                <c:pt idx="62">
                  <c:v>284</c:v>
                </c:pt>
                <c:pt idx="63">
                  <c:v>293</c:v>
                </c:pt>
                <c:pt idx="64">
                  <c:v>282</c:v>
                </c:pt>
                <c:pt idx="65">
                  <c:v>282</c:v>
                </c:pt>
                <c:pt idx="66">
                  <c:v>296</c:v>
                </c:pt>
                <c:pt idx="67">
                  <c:v>287</c:v>
                </c:pt>
                <c:pt idx="68">
                  <c:v>282</c:v>
                </c:pt>
                <c:pt idx="69">
                  <c:v>284</c:v>
                </c:pt>
                <c:pt idx="70">
                  <c:v>282</c:v>
                </c:pt>
                <c:pt idx="71">
                  <c:v>86</c:v>
                </c:pt>
                <c:pt idx="72">
                  <c:v>82</c:v>
                </c:pt>
                <c:pt idx="73">
                  <c:v>292</c:v>
                </c:pt>
                <c:pt idx="74">
                  <c:v>288</c:v>
                </c:pt>
                <c:pt idx="75">
                  <c:v>86</c:v>
                </c:pt>
                <c:pt idx="76">
                  <c:v>86</c:v>
                </c:pt>
                <c:pt idx="77">
                  <c:v>104</c:v>
                </c:pt>
                <c:pt idx="78">
                  <c:v>284</c:v>
                </c:pt>
                <c:pt idx="79">
                  <c:v>285</c:v>
                </c:pt>
                <c:pt idx="80">
                  <c:v>289</c:v>
                </c:pt>
                <c:pt idx="81">
                  <c:v>276</c:v>
                </c:pt>
                <c:pt idx="82">
                  <c:v>287</c:v>
                </c:pt>
                <c:pt idx="83">
                  <c:v>289</c:v>
                </c:pt>
                <c:pt idx="84">
                  <c:v>308</c:v>
                </c:pt>
                <c:pt idx="85">
                  <c:v>295</c:v>
                </c:pt>
                <c:pt idx="86">
                  <c:v>288</c:v>
                </c:pt>
                <c:pt idx="87">
                  <c:v>292</c:v>
                </c:pt>
                <c:pt idx="88">
                  <c:v>292</c:v>
                </c:pt>
                <c:pt idx="89">
                  <c:v>86</c:v>
                </c:pt>
                <c:pt idx="90">
                  <c:v>288</c:v>
                </c:pt>
                <c:pt idx="91">
                  <c:v>285</c:v>
                </c:pt>
                <c:pt idx="92">
                  <c:v>283</c:v>
                </c:pt>
                <c:pt idx="93">
                  <c:v>284</c:v>
                </c:pt>
                <c:pt idx="94">
                  <c:v>284</c:v>
                </c:pt>
                <c:pt idx="95">
                  <c:v>305</c:v>
                </c:pt>
                <c:pt idx="96">
                  <c:v>300</c:v>
                </c:pt>
                <c:pt idx="97">
                  <c:v>82</c:v>
                </c:pt>
                <c:pt idx="98">
                  <c:v>288</c:v>
                </c:pt>
                <c:pt idx="99">
                  <c:v>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71-477C-955C-184E7FBE83C8}"/>
            </c:ext>
          </c:extLst>
        </c:ser>
        <c:ser>
          <c:idx val="3"/>
          <c:order val="3"/>
          <c:tx>
            <c:strRef>
              <c:f>seria_13_06!$DK$3</c:f>
              <c:strCache>
                <c:ptCount val="1"/>
                <c:pt idx="0">
                  <c:v>R2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seria_13_06!$DK$4:$DK$103</c:f>
              <c:numCache>
                <c:formatCode>General</c:formatCode>
                <c:ptCount val="100"/>
                <c:pt idx="0">
                  <c:v>271</c:v>
                </c:pt>
                <c:pt idx="1">
                  <c:v>282</c:v>
                </c:pt>
                <c:pt idx="2">
                  <c:v>274</c:v>
                </c:pt>
                <c:pt idx="3">
                  <c:v>281</c:v>
                </c:pt>
                <c:pt idx="4">
                  <c:v>278</c:v>
                </c:pt>
                <c:pt idx="5">
                  <c:v>289</c:v>
                </c:pt>
                <c:pt idx="6">
                  <c:v>289</c:v>
                </c:pt>
                <c:pt idx="7">
                  <c:v>181</c:v>
                </c:pt>
                <c:pt idx="8">
                  <c:v>204</c:v>
                </c:pt>
                <c:pt idx="9">
                  <c:v>204</c:v>
                </c:pt>
                <c:pt idx="10">
                  <c:v>196</c:v>
                </c:pt>
                <c:pt idx="11">
                  <c:v>204</c:v>
                </c:pt>
                <c:pt idx="12">
                  <c:v>199</c:v>
                </c:pt>
                <c:pt idx="13">
                  <c:v>201</c:v>
                </c:pt>
                <c:pt idx="14">
                  <c:v>175</c:v>
                </c:pt>
                <c:pt idx="15">
                  <c:v>188</c:v>
                </c:pt>
                <c:pt idx="16">
                  <c:v>184</c:v>
                </c:pt>
                <c:pt idx="17">
                  <c:v>184</c:v>
                </c:pt>
                <c:pt idx="18">
                  <c:v>181</c:v>
                </c:pt>
                <c:pt idx="19">
                  <c:v>181</c:v>
                </c:pt>
                <c:pt idx="20">
                  <c:v>181</c:v>
                </c:pt>
                <c:pt idx="21">
                  <c:v>184</c:v>
                </c:pt>
                <c:pt idx="22">
                  <c:v>175</c:v>
                </c:pt>
                <c:pt idx="23">
                  <c:v>196</c:v>
                </c:pt>
                <c:pt idx="24">
                  <c:v>199</c:v>
                </c:pt>
                <c:pt idx="25">
                  <c:v>199</c:v>
                </c:pt>
                <c:pt idx="26">
                  <c:v>4</c:v>
                </c:pt>
                <c:pt idx="27">
                  <c:v>184</c:v>
                </c:pt>
                <c:pt idx="28">
                  <c:v>181</c:v>
                </c:pt>
                <c:pt idx="29">
                  <c:v>184</c:v>
                </c:pt>
                <c:pt idx="30">
                  <c:v>181</c:v>
                </c:pt>
                <c:pt idx="31">
                  <c:v>184</c:v>
                </c:pt>
                <c:pt idx="32">
                  <c:v>181</c:v>
                </c:pt>
                <c:pt idx="33">
                  <c:v>184</c:v>
                </c:pt>
                <c:pt idx="34">
                  <c:v>188</c:v>
                </c:pt>
                <c:pt idx="35">
                  <c:v>199</c:v>
                </c:pt>
                <c:pt idx="36">
                  <c:v>196</c:v>
                </c:pt>
                <c:pt idx="37">
                  <c:v>193</c:v>
                </c:pt>
                <c:pt idx="38">
                  <c:v>199</c:v>
                </c:pt>
                <c:pt idx="39">
                  <c:v>196</c:v>
                </c:pt>
                <c:pt idx="40">
                  <c:v>188</c:v>
                </c:pt>
                <c:pt idx="41">
                  <c:v>196</c:v>
                </c:pt>
                <c:pt idx="42">
                  <c:v>188</c:v>
                </c:pt>
                <c:pt idx="43">
                  <c:v>188</c:v>
                </c:pt>
                <c:pt idx="44">
                  <c:v>188</c:v>
                </c:pt>
                <c:pt idx="45">
                  <c:v>184</c:v>
                </c:pt>
                <c:pt idx="46">
                  <c:v>184</c:v>
                </c:pt>
                <c:pt idx="47">
                  <c:v>184</c:v>
                </c:pt>
                <c:pt idx="48">
                  <c:v>341</c:v>
                </c:pt>
                <c:pt idx="49">
                  <c:v>175</c:v>
                </c:pt>
                <c:pt idx="50">
                  <c:v>184</c:v>
                </c:pt>
                <c:pt idx="51">
                  <c:v>184</c:v>
                </c:pt>
                <c:pt idx="52">
                  <c:v>196</c:v>
                </c:pt>
                <c:pt idx="53">
                  <c:v>199</c:v>
                </c:pt>
                <c:pt idx="54">
                  <c:v>184</c:v>
                </c:pt>
                <c:pt idx="55">
                  <c:v>196</c:v>
                </c:pt>
                <c:pt idx="56">
                  <c:v>188</c:v>
                </c:pt>
                <c:pt idx="57">
                  <c:v>184</c:v>
                </c:pt>
                <c:pt idx="58">
                  <c:v>184</c:v>
                </c:pt>
                <c:pt idx="59">
                  <c:v>184</c:v>
                </c:pt>
                <c:pt idx="60">
                  <c:v>204</c:v>
                </c:pt>
                <c:pt idx="61">
                  <c:v>193</c:v>
                </c:pt>
                <c:pt idx="62">
                  <c:v>196</c:v>
                </c:pt>
                <c:pt idx="63">
                  <c:v>188</c:v>
                </c:pt>
                <c:pt idx="64">
                  <c:v>193</c:v>
                </c:pt>
                <c:pt idx="65">
                  <c:v>199</c:v>
                </c:pt>
                <c:pt idx="66">
                  <c:v>196</c:v>
                </c:pt>
                <c:pt idx="67">
                  <c:v>188</c:v>
                </c:pt>
                <c:pt idx="68">
                  <c:v>188</c:v>
                </c:pt>
                <c:pt idx="69">
                  <c:v>196</c:v>
                </c:pt>
                <c:pt idx="70">
                  <c:v>199</c:v>
                </c:pt>
                <c:pt idx="71">
                  <c:v>196</c:v>
                </c:pt>
                <c:pt idx="72">
                  <c:v>188</c:v>
                </c:pt>
                <c:pt idx="73">
                  <c:v>184</c:v>
                </c:pt>
                <c:pt idx="74">
                  <c:v>188</c:v>
                </c:pt>
                <c:pt idx="75">
                  <c:v>181</c:v>
                </c:pt>
                <c:pt idx="76">
                  <c:v>184</c:v>
                </c:pt>
                <c:pt idx="77">
                  <c:v>188</c:v>
                </c:pt>
                <c:pt idx="78">
                  <c:v>184</c:v>
                </c:pt>
                <c:pt idx="79">
                  <c:v>184</c:v>
                </c:pt>
                <c:pt idx="80">
                  <c:v>188</c:v>
                </c:pt>
                <c:pt idx="81">
                  <c:v>184</c:v>
                </c:pt>
                <c:pt idx="82">
                  <c:v>184</c:v>
                </c:pt>
                <c:pt idx="83">
                  <c:v>188</c:v>
                </c:pt>
                <c:pt idx="84">
                  <c:v>181</c:v>
                </c:pt>
                <c:pt idx="85">
                  <c:v>184</c:v>
                </c:pt>
                <c:pt idx="86">
                  <c:v>188</c:v>
                </c:pt>
                <c:pt idx="87">
                  <c:v>184</c:v>
                </c:pt>
                <c:pt idx="88">
                  <c:v>184</c:v>
                </c:pt>
                <c:pt idx="89">
                  <c:v>188</c:v>
                </c:pt>
                <c:pt idx="90">
                  <c:v>181</c:v>
                </c:pt>
                <c:pt idx="91">
                  <c:v>184</c:v>
                </c:pt>
                <c:pt idx="92">
                  <c:v>196</c:v>
                </c:pt>
                <c:pt idx="93">
                  <c:v>175</c:v>
                </c:pt>
                <c:pt idx="94">
                  <c:v>181</c:v>
                </c:pt>
                <c:pt idx="95">
                  <c:v>188</c:v>
                </c:pt>
                <c:pt idx="96">
                  <c:v>196</c:v>
                </c:pt>
                <c:pt idx="97">
                  <c:v>188</c:v>
                </c:pt>
                <c:pt idx="98">
                  <c:v>184</c:v>
                </c:pt>
                <c:pt idx="99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C71-477C-955C-184E7FBE83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8882831"/>
        <c:axId val="508884543"/>
      </c:lineChart>
      <c:catAx>
        <c:axId val="5088828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08884543"/>
        <c:crosses val="autoZero"/>
        <c:auto val="1"/>
        <c:lblAlgn val="ctr"/>
        <c:lblOffset val="100"/>
        <c:noMultiLvlLbl val="0"/>
      </c:catAx>
      <c:valAx>
        <c:axId val="508884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08882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Odbiornik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seria_13_05!$BG$9:$BG$108</c:f>
              <c:numCache>
                <c:formatCode>General</c:formatCode>
                <c:ptCount val="100"/>
                <c:pt idx="0">
                  <c:v>162</c:v>
                </c:pt>
                <c:pt idx="1">
                  <c:v>168</c:v>
                </c:pt>
                <c:pt idx="2">
                  <c:v>168</c:v>
                </c:pt>
                <c:pt idx="3">
                  <c:v>168</c:v>
                </c:pt>
                <c:pt idx="4">
                  <c:v>168</c:v>
                </c:pt>
                <c:pt idx="5">
                  <c:v>168</c:v>
                </c:pt>
                <c:pt idx="6">
                  <c:v>168</c:v>
                </c:pt>
                <c:pt idx="7">
                  <c:v>165</c:v>
                </c:pt>
                <c:pt idx="8">
                  <c:v>165</c:v>
                </c:pt>
                <c:pt idx="9">
                  <c:v>168</c:v>
                </c:pt>
                <c:pt idx="10">
                  <c:v>168</c:v>
                </c:pt>
                <c:pt idx="11">
                  <c:v>162</c:v>
                </c:pt>
                <c:pt idx="12">
                  <c:v>162</c:v>
                </c:pt>
                <c:pt idx="13">
                  <c:v>165</c:v>
                </c:pt>
                <c:pt idx="14">
                  <c:v>296</c:v>
                </c:pt>
                <c:pt idx="15">
                  <c:v>168</c:v>
                </c:pt>
                <c:pt idx="16">
                  <c:v>147</c:v>
                </c:pt>
                <c:pt idx="17">
                  <c:v>168</c:v>
                </c:pt>
                <c:pt idx="18">
                  <c:v>168</c:v>
                </c:pt>
                <c:pt idx="19">
                  <c:v>168</c:v>
                </c:pt>
                <c:pt idx="20">
                  <c:v>168</c:v>
                </c:pt>
                <c:pt idx="21">
                  <c:v>162</c:v>
                </c:pt>
                <c:pt idx="22">
                  <c:v>165</c:v>
                </c:pt>
                <c:pt idx="23">
                  <c:v>162</c:v>
                </c:pt>
                <c:pt idx="24">
                  <c:v>162</c:v>
                </c:pt>
                <c:pt idx="25">
                  <c:v>168</c:v>
                </c:pt>
                <c:pt idx="26">
                  <c:v>162</c:v>
                </c:pt>
                <c:pt idx="27">
                  <c:v>168</c:v>
                </c:pt>
                <c:pt idx="28">
                  <c:v>161</c:v>
                </c:pt>
                <c:pt idx="29">
                  <c:v>165</c:v>
                </c:pt>
                <c:pt idx="30">
                  <c:v>168</c:v>
                </c:pt>
                <c:pt idx="31">
                  <c:v>162</c:v>
                </c:pt>
                <c:pt idx="32">
                  <c:v>162</c:v>
                </c:pt>
                <c:pt idx="33">
                  <c:v>162</c:v>
                </c:pt>
                <c:pt idx="34">
                  <c:v>162</c:v>
                </c:pt>
                <c:pt idx="35">
                  <c:v>162</c:v>
                </c:pt>
                <c:pt idx="36">
                  <c:v>162</c:v>
                </c:pt>
                <c:pt idx="37">
                  <c:v>152</c:v>
                </c:pt>
                <c:pt idx="38">
                  <c:v>165</c:v>
                </c:pt>
                <c:pt idx="39">
                  <c:v>166</c:v>
                </c:pt>
                <c:pt idx="40">
                  <c:v>288</c:v>
                </c:pt>
                <c:pt idx="41">
                  <c:v>158</c:v>
                </c:pt>
                <c:pt idx="42">
                  <c:v>162</c:v>
                </c:pt>
                <c:pt idx="43">
                  <c:v>154</c:v>
                </c:pt>
                <c:pt idx="44">
                  <c:v>296</c:v>
                </c:pt>
                <c:pt idx="45">
                  <c:v>164</c:v>
                </c:pt>
                <c:pt idx="46">
                  <c:v>158</c:v>
                </c:pt>
                <c:pt idx="47">
                  <c:v>168</c:v>
                </c:pt>
                <c:pt idx="48">
                  <c:v>165</c:v>
                </c:pt>
                <c:pt idx="49">
                  <c:v>162</c:v>
                </c:pt>
                <c:pt idx="50">
                  <c:v>162</c:v>
                </c:pt>
                <c:pt idx="51">
                  <c:v>168</c:v>
                </c:pt>
                <c:pt idx="52">
                  <c:v>168</c:v>
                </c:pt>
                <c:pt idx="53">
                  <c:v>158</c:v>
                </c:pt>
                <c:pt idx="54">
                  <c:v>162</c:v>
                </c:pt>
                <c:pt idx="55">
                  <c:v>162</c:v>
                </c:pt>
                <c:pt idx="56">
                  <c:v>162</c:v>
                </c:pt>
                <c:pt idx="57">
                  <c:v>168</c:v>
                </c:pt>
                <c:pt idx="58">
                  <c:v>168</c:v>
                </c:pt>
                <c:pt idx="59">
                  <c:v>168</c:v>
                </c:pt>
                <c:pt idx="60">
                  <c:v>168</c:v>
                </c:pt>
                <c:pt idx="61">
                  <c:v>168</c:v>
                </c:pt>
                <c:pt idx="62">
                  <c:v>162</c:v>
                </c:pt>
                <c:pt idx="63">
                  <c:v>162</c:v>
                </c:pt>
                <c:pt idx="64">
                  <c:v>162</c:v>
                </c:pt>
                <c:pt idx="65">
                  <c:v>162</c:v>
                </c:pt>
                <c:pt idx="66">
                  <c:v>168</c:v>
                </c:pt>
                <c:pt idx="67">
                  <c:v>158</c:v>
                </c:pt>
                <c:pt idx="68">
                  <c:v>288</c:v>
                </c:pt>
                <c:pt idx="69">
                  <c:v>162</c:v>
                </c:pt>
                <c:pt idx="70">
                  <c:v>158</c:v>
                </c:pt>
                <c:pt idx="71">
                  <c:v>147</c:v>
                </c:pt>
                <c:pt idx="72">
                  <c:v>162</c:v>
                </c:pt>
                <c:pt idx="73">
                  <c:v>149</c:v>
                </c:pt>
                <c:pt idx="74">
                  <c:v>147</c:v>
                </c:pt>
                <c:pt idx="75">
                  <c:v>149</c:v>
                </c:pt>
                <c:pt idx="76">
                  <c:v>162</c:v>
                </c:pt>
                <c:pt idx="77">
                  <c:v>168</c:v>
                </c:pt>
                <c:pt idx="78">
                  <c:v>168</c:v>
                </c:pt>
                <c:pt idx="79">
                  <c:v>162</c:v>
                </c:pt>
                <c:pt idx="80">
                  <c:v>168</c:v>
                </c:pt>
                <c:pt idx="81">
                  <c:v>168</c:v>
                </c:pt>
                <c:pt idx="82">
                  <c:v>162</c:v>
                </c:pt>
                <c:pt idx="83">
                  <c:v>165</c:v>
                </c:pt>
                <c:pt idx="84">
                  <c:v>162</c:v>
                </c:pt>
                <c:pt idx="85">
                  <c:v>158</c:v>
                </c:pt>
                <c:pt idx="86">
                  <c:v>168</c:v>
                </c:pt>
                <c:pt idx="87">
                  <c:v>162</c:v>
                </c:pt>
                <c:pt idx="88">
                  <c:v>162</c:v>
                </c:pt>
                <c:pt idx="89">
                  <c:v>162</c:v>
                </c:pt>
                <c:pt idx="90">
                  <c:v>162</c:v>
                </c:pt>
                <c:pt idx="91">
                  <c:v>165</c:v>
                </c:pt>
                <c:pt idx="92">
                  <c:v>168</c:v>
                </c:pt>
                <c:pt idx="93">
                  <c:v>168</c:v>
                </c:pt>
                <c:pt idx="94">
                  <c:v>168</c:v>
                </c:pt>
                <c:pt idx="95">
                  <c:v>170</c:v>
                </c:pt>
                <c:pt idx="96">
                  <c:v>168</c:v>
                </c:pt>
                <c:pt idx="97">
                  <c:v>168</c:v>
                </c:pt>
                <c:pt idx="98">
                  <c:v>162</c:v>
                </c:pt>
                <c:pt idx="99">
                  <c:v>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99-4C04-8A47-1D534468500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seria_13_05!$BH$9:$BH$108</c:f>
              <c:numCache>
                <c:formatCode>General</c:formatCode>
                <c:ptCount val="100"/>
                <c:pt idx="0">
                  <c:v>23</c:v>
                </c:pt>
                <c:pt idx="1">
                  <c:v>24</c:v>
                </c:pt>
                <c:pt idx="2">
                  <c:v>24</c:v>
                </c:pt>
                <c:pt idx="3">
                  <c:v>24</c:v>
                </c:pt>
                <c:pt idx="4">
                  <c:v>24</c:v>
                </c:pt>
                <c:pt idx="5">
                  <c:v>24</c:v>
                </c:pt>
                <c:pt idx="6">
                  <c:v>24</c:v>
                </c:pt>
                <c:pt idx="7">
                  <c:v>0</c:v>
                </c:pt>
                <c:pt idx="8">
                  <c:v>161</c:v>
                </c:pt>
                <c:pt idx="9">
                  <c:v>168</c:v>
                </c:pt>
                <c:pt idx="10">
                  <c:v>168</c:v>
                </c:pt>
                <c:pt idx="11">
                  <c:v>167</c:v>
                </c:pt>
                <c:pt idx="12">
                  <c:v>167</c:v>
                </c:pt>
                <c:pt idx="13">
                  <c:v>167</c:v>
                </c:pt>
                <c:pt idx="14">
                  <c:v>186</c:v>
                </c:pt>
                <c:pt idx="15">
                  <c:v>165</c:v>
                </c:pt>
                <c:pt idx="16">
                  <c:v>162</c:v>
                </c:pt>
                <c:pt idx="17">
                  <c:v>168</c:v>
                </c:pt>
                <c:pt idx="18">
                  <c:v>168</c:v>
                </c:pt>
                <c:pt idx="19">
                  <c:v>162</c:v>
                </c:pt>
                <c:pt idx="20">
                  <c:v>162</c:v>
                </c:pt>
                <c:pt idx="21">
                  <c:v>145</c:v>
                </c:pt>
                <c:pt idx="22">
                  <c:v>295</c:v>
                </c:pt>
                <c:pt idx="23">
                  <c:v>170</c:v>
                </c:pt>
                <c:pt idx="24">
                  <c:v>146</c:v>
                </c:pt>
                <c:pt idx="25">
                  <c:v>168</c:v>
                </c:pt>
                <c:pt idx="26">
                  <c:v>167</c:v>
                </c:pt>
                <c:pt idx="27">
                  <c:v>168</c:v>
                </c:pt>
                <c:pt idx="28">
                  <c:v>167</c:v>
                </c:pt>
                <c:pt idx="29">
                  <c:v>162</c:v>
                </c:pt>
                <c:pt idx="30">
                  <c:v>165</c:v>
                </c:pt>
                <c:pt idx="31">
                  <c:v>162</c:v>
                </c:pt>
                <c:pt idx="32">
                  <c:v>161</c:v>
                </c:pt>
                <c:pt idx="33">
                  <c:v>168</c:v>
                </c:pt>
                <c:pt idx="34">
                  <c:v>161</c:v>
                </c:pt>
                <c:pt idx="35">
                  <c:v>168</c:v>
                </c:pt>
                <c:pt idx="36">
                  <c:v>160</c:v>
                </c:pt>
                <c:pt idx="37">
                  <c:v>162</c:v>
                </c:pt>
                <c:pt idx="38">
                  <c:v>168</c:v>
                </c:pt>
                <c:pt idx="39">
                  <c:v>162</c:v>
                </c:pt>
                <c:pt idx="40">
                  <c:v>180</c:v>
                </c:pt>
                <c:pt idx="41">
                  <c:v>161</c:v>
                </c:pt>
                <c:pt idx="42">
                  <c:v>162</c:v>
                </c:pt>
                <c:pt idx="43">
                  <c:v>160</c:v>
                </c:pt>
                <c:pt idx="44">
                  <c:v>182</c:v>
                </c:pt>
                <c:pt idx="45">
                  <c:v>151</c:v>
                </c:pt>
                <c:pt idx="46">
                  <c:v>163</c:v>
                </c:pt>
                <c:pt idx="47">
                  <c:v>148</c:v>
                </c:pt>
                <c:pt idx="48">
                  <c:v>289</c:v>
                </c:pt>
                <c:pt idx="49">
                  <c:v>158</c:v>
                </c:pt>
                <c:pt idx="50">
                  <c:v>163</c:v>
                </c:pt>
                <c:pt idx="51">
                  <c:v>135</c:v>
                </c:pt>
                <c:pt idx="52">
                  <c:v>296</c:v>
                </c:pt>
                <c:pt idx="53">
                  <c:v>164</c:v>
                </c:pt>
                <c:pt idx="54">
                  <c:v>157</c:v>
                </c:pt>
                <c:pt idx="55">
                  <c:v>167</c:v>
                </c:pt>
                <c:pt idx="56">
                  <c:v>165</c:v>
                </c:pt>
                <c:pt idx="57">
                  <c:v>162</c:v>
                </c:pt>
                <c:pt idx="58">
                  <c:v>162</c:v>
                </c:pt>
                <c:pt idx="59">
                  <c:v>168</c:v>
                </c:pt>
                <c:pt idx="60">
                  <c:v>169</c:v>
                </c:pt>
                <c:pt idx="61">
                  <c:v>158</c:v>
                </c:pt>
                <c:pt idx="62">
                  <c:v>162</c:v>
                </c:pt>
                <c:pt idx="63">
                  <c:v>162</c:v>
                </c:pt>
                <c:pt idx="64">
                  <c:v>161</c:v>
                </c:pt>
                <c:pt idx="65">
                  <c:v>167</c:v>
                </c:pt>
                <c:pt idx="66">
                  <c:v>168</c:v>
                </c:pt>
                <c:pt idx="67">
                  <c:v>166</c:v>
                </c:pt>
                <c:pt idx="68">
                  <c:v>185</c:v>
                </c:pt>
                <c:pt idx="69">
                  <c:v>168</c:v>
                </c:pt>
                <c:pt idx="70">
                  <c:v>161</c:v>
                </c:pt>
                <c:pt idx="71">
                  <c:v>159</c:v>
                </c:pt>
                <c:pt idx="72">
                  <c:v>162</c:v>
                </c:pt>
                <c:pt idx="73">
                  <c:v>159</c:v>
                </c:pt>
                <c:pt idx="74">
                  <c:v>166</c:v>
                </c:pt>
                <c:pt idx="75">
                  <c:v>138</c:v>
                </c:pt>
                <c:pt idx="76">
                  <c:v>288</c:v>
                </c:pt>
                <c:pt idx="77">
                  <c:v>163</c:v>
                </c:pt>
                <c:pt idx="78">
                  <c:v>161</c:v>
                </c:pt>
                <c:pt idx="79">
                  <c:v>147</c:v>
                </c:pt>
                <c:pt idx="80">
                  <c:v>164</c:v>
                </c:pt>
                <c:pt idx="81">
                  <c:v>152</c:v>
                </c:pt>
                <c:pt idx="82">
                  <c:v>148</c:v>
                </c:pt>
                <c:pt idx="83">
                  <c:v>149</c:v>
                </c:pt>
                <c:pt idx="84">
                  <c:v>161</c:v>
                </c:pt>
                <c:pt idx="85">
                  <c:v>166</c:v>
                </c:pt>
                <c:pt idx="86">
                  <c:v>168</c:v>
                </c:pt>
                <c:pt idx="87">
                  <c:v>161</c:v>
                </c:pt>
                <c:pt idx="88">
                  <c:v>167</c:v>
                </c:pt>
                <c:pt idx="89">
                  <c:v>168</c:v>
                </c:pt>
                <c:pt idx="90">
                  <c:v>161</c:v>
                </c:pt>
                <c:pt idx="91">
                  <c:v>165</c:v>
                </c:pt>
                <c:pt idx="92">
                  <c:v>163</c:v>
                </c:pt>
                <c:pt idx="93">
                  <c:v>158</c:v>
                </c:pt>
                <c:pt idx="94">
                  <c:v>168</c:v>
                </c:pt>
                <c:pt idx="95">
                  <c:v>163</c:v>
                </c:pt>
                <c:pt idx="96">
                  <c:v>162</c:v>
                </c:pt>
                <c:pt idx="97">
                  <c:v>162</c:v>
                </c:pt>
                <c:pt idx="98">
                  <c:v>161</c:v>
                </c:pt>
                <c:pt idx="99">
                  <c:v>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99-4C04-8A47-1D53446850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9821439"/>
        <c:axId val="1159840639"/>
      </c:lineChart>
      <c:catAx>
        <c:axId val="11598214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59840639"/>
        <c:crosses val="autoZero"/>
        <c:auto val="1"/>
        <c:lblAlgn val="ctr"/>
        <c:lblOffset val="100"/>
        <c:noMultiLvlLbl val="0"/>
      </c:catAx>
      <c:valAx>
        <c:axId val="1159840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59821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Pomiar 10 - surowe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seria_13_06!$ET$3</c:f>
              <c:strCache>
                <c:ptCount val="1"/>
                <c:pt idx="0">
                  <c:v>Oczekiwany R1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seria_13_06!$ET$4:$ET$103</c:f>
              <c:numCache>
                <c:formatCode>General</c:formatCode>
                <c:ptCount val="100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90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  <c:pt idx="15">
                  <c:v>90</c:v>
                </c:pt>
                <c:pt idx="16">
                  <c:v>90</c:v>
                </c:pt>
                <c:pt idx="17">
                  <c:v>90</c:v>
                </c:pt>
                <c:pt idx="18">
                  <c:v>90</c:v>
                </c:pt>
                <c:pt idx="19">
                  <c:v>90</c:v>
                </c:pt>
                <c:pt idx="20">
                  <c:v>90</c:v>
                </c:pt>
                <c:pt idx="21">
                  <c:v>90</c:v>
                </c:pt>
                <c:pt idx="22">
                  <c:v>90</c:v>
                </c:pt>
                <c:pt idx="23">
                  <c:v>90</c:v>
                </c:pt>
                <c:pt idx="24">
                  <c:v>90</c:v>
                </c:pt>
                <c:pt idx="25">
                  <c:v>90</c:v>
                </c:pt>
                <c:pt idx="26">
                  <c:v>90</c:v>
                </c:pt>
                <c:pt idx="27">
                  <c:v>90</c:v>
                </c:pt>
                <c:pt idx="28">
                  <c:v>90</c:v>
                </c:pt>
                <c:pt idx="29">
                  <c:v>90</c:v>
                </c:pt>
                <c:pt idx="30">
                  <c:v>90</c:v>
                </c:pt>
                <c:pt idx="31">
                  <c:v>90</c:v>
                </c:pt>
                <c:pt idx="32">
                  <c:v>90</c:v>
                </c:pt>
                <c:pt idx="33">
                  <c:v>90</c:v>
                </c:pt>
                <c:pt idx="34">
                  <c:v>90</c:v>
                </c:pt>
                <c:pt idx="35">
                  <c:v>90</c:v>
                </c:pt>
                <c:pt idx="36">
                  <c:v>90</c:v>
                </c:pt>
                <c:pt idx="37">
                  <c:v>90</c:v>
                </c:pt>
                <c:pt idx="38">
                  <c:v>90</c:v>
                </c:pt>
                <c:pt idx="39">
                  <c:v>90</c:v>
                </c:pt>
                <c:pt idx="40">
                  <c:v>90</c:v>
                </c:pt>
                <c:pt idx="41">
                  <c:v>90</c:v>
                </c:pt>
                <c:pt idx="42">
                  <c:v>90</c:v>
                </c:pt>
                <c:pt idx="43">
                  <c:v>90</c:v>
                </c:pt>
                <c:pt idx="44">
                  <c:v>90</c:v>
                </c:pt>
                <c:pt idx="45">
                  <c:v>90</c:v>
                </c:pt>
                <c:pt idx="46">
                  <c:v>90</c:v>
                </c:pt>
                <c:pt idx="47">
                  <c:v>90</c:v>
                </c:pt>
                <c:pt idx="48">
                  <c:v>90</c:v>
                </c:pt>
                <c:pt idx="49">
                  <c:v>90</c:v>
                </c:pt>
                <c:pt idx="50">
                  <c:v>90</c:v>
                </c:pt>
                <c:pt idx="51">
                  <c:v>90</c:v>
                </c:pt>
                <c:pt idx="52">
                  <c:v>90</c:v>
                </c:pt>
                <c:pt idx="53">
                  <c:v>90</c:v>
                </c:pt>
                <c:pt idx="54">
                  <c:v>90</c:v>
                </c:pt>
                <c:pt idx="55">
                  <c:v>90</c:v>
                </c:pt>
                <c:pt idx="56">
                  <c:v>90</c:v>
                </c:pt>
                <c:pt idx="57">
                  <c:v>90</c:v>
                </c:pt>
                <c:pt idx="58">
                  <c:v>90</c:v>
                </c:pt>
                <c:pt idx="59">
                  <c:v>90</c:v>
                </c:pt>
                <c:pt idx="60">
                  <c:v>90</c:v>
                </c:pt>
                <c:pt idx="61">
                  <c:v>90</c:v>
                </c:pt>
                <c:pt idx="62">
                  <c:v>90</c:v>
                </c:pt>
                <c:pt idx="63">
                  <c:v>90</c:v>
                </c:pt>
                <c:pt idx="64">
                  <c:v>90</c:v>
                </c:pt>
                <c:pt idx="65">
                  <c:v>90</c:v>
                </c:pt>
                <c:pt idx="66">
                  <c:v>90</c:v>
                </c:pt>
                <c:pt idx="67">
                  <c:v>90</c:v>
                </c:pt>
                <c:pt idx="68">
                  <c:v>90</c:v>
                </c:pt>
                <c:pt idx="69">
                  <c:v>90</c:v>
                </c:pt>
                <c:pt idx="70">
                  <c:v>90</c:v>
                </c:pt>
                <c:pt idx="71">
                  <c:v>90</c:v>
                </c:pt>
                <c:pt idx="72">
                  <c:v>90</c:v>
                </c:pt>
                <c:pt idx="73">
                  <c:v>90</c:v>
                </c:pt>
                <c:pt idx="74">
                  <c:v>90</c:v>
                </c:pt>
                <c:pt idx="75">
                  <c:v>90</c:v>
                </c:pt>
                <c:pt idx="76">
                  <c:v>90</c:v>
                </c:pt>
                <c:pt idx="77">
                  <c:v>90</c:v>
                </c:pt>
                <c:pt idx="78">
                  <c:v>90</c:v>
                </c:pt>
                <c:pt idx="79">
                  <c:v>90</c:v>
                </c:pt>
                <c:pt idx="80">
                  <c:v>90</c:v>
                </c:pt>
                <c:pt idx="81">
                  <c:v>90</c:v>
                </c:pt>
                <c:pt idx="82">
                  <c:v>90</c:v>
                </c:pt>
                <c:pt idx="83">
                  <c:v>90</c:v>
                </c:pt>
                <c:pt idx="84">
                  <c:v>90</c:v>
                </c:pt>
                <c:pt idx="85">
                  <c:v>90</c:v>
                </c:pt>
                <c:pt idx="86">
                  <c:v>90</c:v>
                </c:pt>
                <c:pt idx="87">
                  <c:v>90</c:v>
                </c:pt>
                <c:pt idx="88">
                  <c:v>90</c:v>
                </c:pt>
                <c:pt idx="89">
                  <c:v>90</c:v>
                </c:pt>
                <c:pt idx="90">
                  <c:v>90</c:v>
                </c:pt>
                <c:pt idx="91">
                  <c:v>90</c:v>
                </c:pt>
                <c:pt idx="92">
                  <c:v>90</c:v>
                </c:pt>
                <c:pt idx="93">
                  <c:v>90</c:v>
                </c:pt>
                <c:pt idx="94">
                  <c:v>90</c:v>
                </c:pt>
                <c:pt idx="95">
                  <c:v>90</c:v>
                </c:pt>
                <c:pt idx="96">
                  <c:v>90</c:v>
                </c:pt>
                <c:pt idx="97">
                  <c:v>90</c:v>
                </c:pt>
                <c:pt idx="98">
                  <c:v>90</c:v>
                </c:pt>
                <c:pt idx="99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76-4778-9003-985C4753921D}"/>
            </c:ext>
          </c:extLst>
        </c:ser>
        <c:ser>
          <c:idx val="1"/>
          <c:order val="1"/>
          <c:tx>
            <c:strRef>
              <c:f>seria_13_06!$EU$3</c:f>
              <c:strCache>
                <c:ptCount val="1"/>
                <c:pt idx="0">
                  <c:v>Oczekiwany R2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seria_13_06!$EU$4:$EU$103</c:f>
              <c:numCache>
                <c:formatCode>General</c:formatCode>
                <c:ptCount val="100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90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  <c:pt idx="15">
                  <c:v>90</c:v>
                </c:pt>
                <c:pt idx="16">
                  <c:v>90</c:v>
                </c:pt>
                <c:pt idx="17">
                  <c:v>90</c:v>
                </c:pt>
                <c:pt idx="18">
                  <c:v>90</c:v>
                </c:pt>
                <c:pt idx="19">
                  <c:v>90</c:v>
                </c:pt>
                <c:pt idx="20">
                  <c:v>90</c:v>
                </c:pt>
                <c:pt idx="21">
                  <c:v>90</c:v>
                </c:pt>
                <c:pt idx="22">
                  <c:v>90</c:v>
                </c:pt>
                <c:pt idx="23">
                  <c:v>90</c:v>
                </c:pt>
                <c:pt idx="24">
                  <c:v>90</c:v>
                </c:pt>
                <c:pt idx="25">
                  <c:v>90</c:v>
                </c:pt>
                <c:pt idx="26">
                  <c:v>90</c:v>
                </c:pt>
                <c:pt idx="27">
                  <c:v>90</c:v>
                </c:pt>
                <c:pt idx="28">
                  <c:v>90</c:v>
                </c:pt>
                <c:pt idx="29">
                  <c:v>90</c:v>
                </c:pt>
                <c:pt idx="30">
                  <c:v>90</c:v>
                </c:pt>
                <c:pt idx="31">
                  <c:v>90</c:v>
                </c:pt>
                <c:pt idx="32">
                  <c:v>90</c:v>
                </c:pt>
                <c:pt idx="33">
                  <c:v>90</c:v>
                </c:pt>
                <c:pt idx="34">
                  <c:v>90</c:v>
                </c:pt>
                <c:pt idx="35">
                  <c:v>90</c:v>
                </c:pt>
                <c:pt idx="36">
                  <c:v>90</c:v>
                </c:pt>
                <c:pt idx="37">
                  <c:v>90</c:v>
                </c:pt>
                <c:pt idx="38">
                  <c:v>90</c:v>
                </c:pt>
                <c:pt idx="39">
                  <c:v>90</c:v>
                </c:pt>
                <c:pt idx="40">
                  <c:v>90</c:v>
                </c:pt>
                <c:pt idx="41">
                  <c:v>90</c:v>
                </c:pt>
                <c:pt idx="42">
                  <c:v>90</c:v>
                </c:pt>
                <c:pt idx="43">
                  <c:v>90</c:v>
                </c:pt>
                <c:pt idx="44">
                  <c:v>90</c:v>
                </c:pt>
                <c:pt idx="45">
                  <c:v>90</c:v>
                </c:pt>
                <c:pt idx="46">
                  <c:v>90</c:v>
                </c:pt>
                <c:pt idx="47">
                  <c:v>90</c:v>
                </c:pt>
                <c:pt idx="48">
                  <c:v>90</c:v>
                </c:pt>
                <c:pt idx="49">
                  <c:v>90</c:v>
                </c:pt>
                <c:pt idx="50">
                  <c:v>90</c:v>
                </c:pt>
                <c:pt idx="51">
                  <c:v>90</c:v>
                </c:pt>
                <c:pt idx="52">
                  <c:v>90</c:v>
                </c:pt>
                <c:pt idx="53">
                  <c:v>90</c:v>
                </c:pt>
                <c:pt idx="54">
                  <c:v>90</c:v>
                </c:pt>
                <c:pt idx="55">
                  <c:v>90</c:v>
                </c:pt>
                <c:pt idx="56">
                  <c:v>90</c:v>
                </c:pt>
                <c:pt idx="57">
                  <c:v>90</c:v>
                </c:pt>
                <c:pt idx="58">
                  <c:v>90</c:v>
                </c:pt>
                <c:pt idx="59">
                  <c:v>90</c:v>
                </c:pt>
                <c:pt idx="60">
                  <c:v>90</c:v>
                </c:pt>
                <c:pt idx="61">
                  <c:v>90</c:v>
                </c:pt>
                <c:pt idx="62">
                  <c:v>90</c:v>
                </c:pt>
                <c:pt idx="63">
                  <c:v>90</c:v>
                </c:pt>
                <c:pt idx="64">
                  <c:v>90</c:v>
                </c:pt>
                <c:pt idx="65">
                  <c:v>90</c:v>
                </c:pt>
                <c:pt idx="66">
                  <c:v>90</c:v>
                </c:pt>
                <c:pt idx="67">
                  <c:v>90</c:v>
                </c:pt>
                <c:pt idx="68">
                  <c:v>90</c:v>
                </c:pt>
                <c:pt idx="69">
                  <c:v>90</c:v>
                </c:pt>
                <c:pt idx="70">
                  <c:v>90</c:v>
                </c:pt>
                <c:pt idx="71">
                  <c:v>90</c:v>
                </c:pt>
                <c:pt idx="72">
                  <c:v>90</c:v>
                </c:pt>
                <c:pt idx="73">
                  <c:v>90</c:v>
                </c:pt>
                <c:pt idx="74">
                  <c:v>90</c:v>
                </c:pt>
                <c:pt idx="75">
                  <c:v>90</c:v>
                </c:pt>
                <c:pt idx="76">
                  <c:v>90</c:v>
                </c:pt>
                <c:pt idx="77">
                  <c:v>90</c:v>
                </c:pt>
                <c:pt idx="78">
                  <c:v>90</c:v>
                </c:pt>
                <c:pt idx="79">
                  <c:v>90</c:v>
                </c:pt>
                <c:pt idx="80">
                  <c:v>90</c:v>
                </c:pt>
                <c:pt idx="81">
                  <c:v>90</c:v>
                </c:pt>
                <c:pt idx="82">
                  <c:v>90</c:v>
                </c:pt>
                <c:pt idx="83">
                  <c:v>90</c:v>
                </c:pt>
                <c:pt idx="84">
                  <c:v>90</c:v>
                </c:pt>
                <c:pt idx="85">
                  <c:v>90</c:v>
                </c:pt>
                <c:pt idx="86">
                  <c:v>90</c:v>
                </c:pt>
                <c:pt idx="87">
                  <c:v>90</c:v>
                </c:pt>
                <c:pt idx="88">
                  <c:v>90</c:v>
                </c:pt>
                <c:pt idx="89">
                  <c:v>90</c:v>
                </c:pt>
                <c:pt idx="90">
                  <c:v>90</c:v>
                </c:pt>
                <c:pt idx="91">
                  <c:v>90</c:v>
                </c:pt>
                <c:pt idx="92">
                  <c:v>90</c:v>
                </c:pt>
                <c:pt idx="93">
                  <c:v>90</c:v>
                </c:pt>
                <c:pt idx="94">
                  <c:v>90</c:v>
                </c:pt>
                <c:pt idx="95">
                  <c:v>90</c:v>
                </c:pt>
                <c:pt idx="96">
                  <c:v>90</c:v>
                </c:pt>
                <c:pt idx="97">
                  <c:v>90</c:v>
                </c:pt>
                <c:pt idx="98">
                  <c:v>90</c:v>
                </c:pt>
                <c:pt idx="99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76-4778-9003-985C4753921D}"/>
            </c:ext>
          </c:extLst>
        </c:ser>
        <c:ser>
          <c:idx val="2"/>
          <c:order val="2"/>
          <c:tx>
            <c:strRef>
              <c:f>seria_13_06!$EV$3</c:f>
              <c:strCache>
                <c:ptCount val="1"/>
                <c:pt idx="0">
                  <c:v>R1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seria_13_06!$EV$4:$EV$103</c:f>
              <c:numCache>
                <c:formatCode>General</c:formatCode>
                <c:ptCount val="100"/>
                <c:pt idx="0">
                  <c:v>285</c:v>
                </c:pt>
                <c:pt idx="1">
                  <c:v>285</c:v>
                </c:pt>
                <c:pt idx="2">
                  <c:v>288</c:v>
                </c:pt>
                <c:pt idx="3">
                  <c:v>295</c:v>
                </c:pt>
                <c:pt idx="4">
                  <c:v>288</c:v>
                </c:pt>
                <c:pt idx="5">
                  <c:v>86</c:v>
                </c:pt>
                <c:pt idx="6">
                  <c:v>289</c:v>
                </c:pt>
                <c:pt idx="7">
                  <c:v>86</c:v>
                </c:pt>
                <c:pt idx="8">
                  <c:v>86</c:v>
                </c:pt>
                <c:pt idx="9">
                  <c:v>88</c:v>
                </c:pt>
                <c:pt idx="10">
                  <c:v>89</c:v>
                </c:pt>
                <c:pt idx="11">
                  <c:v>86</c:v>
                </c:pt>
                <c:pt idx="12">
                  <c:v>89</c:v>
                </c:pt>
                <c:pt idx="13">
                  <c:v>88</c:v>
                </c:pt>
                <c:pt idx="14">
                  <c:v>86</c:v>
                </c:pt>
                <c:pt idx="15">
                  <c:v>89</c:v>
                </c:pt>
                <c:pt idx="16">
                  <c:v>89</c:v>
                </c:pt>
                <c:pt idx="17">
                  <c:v>86</c:v>
                </c:pt>
                <c:pt idx="18">
                  <c:v>89</c:v>
                </c:pt>
                <c:pt idx="19">
                  <c:v>88</c:v>
                </c:pt>
                <c:pt idx="20">
                  <c:v>85</c:v>
                </c:pt>
                <c:pt idx="21">
                  <c:v>89</c:v>
                </c:pt>
                <c:pt idx="22">
                  <c:v>89</c:v>
                </c:pt>
                <c:pt idx="23">
                  <c:v>89</c:v>
                </c:pt>
                <c:pt idx="24">
                  <c:v>86</c:v>
                </c:pt>
                <c:pt idx="25">
                  <c:v>87</c:v>
                </c:pt>
                <c:pt idx="26">
                  <c:v>82</c:v>
                </c:pt>
                <c:pt idx="27">
                  <c:v>90</c:v>
                </c:pt>
                <c:pt idx="28">
                  <c:v>89</c:v>
                </c:pt>
                <c:pt idx="29">
                  <c:v>86</c:v>
                </c:pt>
                <c:pt idx="30">
                  <c:v>89</c:v>
                </c:pt>
                <c:pt idx="31">
                  <c:v>86</c:v>
                </c:pt>
                <c:pt idx="32">
                  <c:v>86</c:v>
                </c:pt>
                <c:pt idx="33">
                  <c:v>89</c:v>
                </c:pt>
                <c:pt idx="34">
                  <c:v>89</c:v>
                </c:pt>
                <c:pt idx="35">
                  <c:v>89</c:v>
                </c:pt>
                <c:pt idx="36">
                  <c:v>89</c:v>
                </c:pt>
                <c:pt idx="37">
                  <c:v>89</c:v>
                </c:pt>
                <c:pt idx="38">
                  <c:v>89</c:v>
                </c:pt>
                <c:pt idx="39">
                  <c:v>89</c:v>
                </c:pt>
                <c:pt idx="40">
                  <c:v>86</c:v>
                </c:pt>
                <c:pt idx="41">
                  <c:v>89</c:v>
                </c:pt>
                <c:pt idx="42">
                  <c:v>86</c:v>
                </c:pt>
                <c:pt idx="43">
                  <c:v>89</c:v>
                </c:pt>
                <c:pt idx="44">
                  <c:v>82</c:v>
                </c:pt>
                <c:pt idx="45">
                  <c:v>86</c:v>
                </c:pt>
                <c:pt idx="46">
                  <c:v>89</c:v>
                </c:pt>
                <c:pt idx="47">
                  <c:v>82</c:v>
                </c:pt>
                <c:pt idx="48">
                  <c:v>89</c:v>
                </c:pt>
                <c:pt idx="49">
                  <c:v>87</c:v>
                </c:pt>
                <c:pt idx="50">
                  <c:v>88</c:v>
                </c:pt>
                <c:pt idx="51">
                  <c:v>82</c:v>
                </c:pt>
                <c:pt idx="52">
                  <c:v>89</c:v>
                </c:pt>
                <c:pt idx="53">
                  <c:v>89</c:v>
                </c:pt>
                <c:pt idx="54">
                  <c:v>89</c:v>
                </c:pt>
                <c:pt idx="55">
                  <c:v>86</c:v>
                </c:pt>
                <c:pt idx="56">
                  <c:v>86</c:v>
                </c:pt>
                <c:pt idx="57">
                  <c:v>87</c:v>
                </c:pt>
                <c:pt idx="58">
                  <c:v>86</c:v>
                </c:pt>
                <c:pt idx="59">
                  <c:v>86</c:v>
                </c:pt>
                <c:pt idx="60">
                  <c:v>89</c:v>
                </c:pt>
                <c:pt idx="61">
                  <c:v>86</c:v>
                </c:pt>
                <c:pt idx="62">
                  <c:v>76</c:v>
                </c:pt>
                <c:pt idx="63">
                  <c:v>89</c:v>
                </c:pt>
                <c:pt idx="64">
                  <c:v>82</c:v>
                </c:pt>
                <c:pt idx="65">
                  <c:v>83</c:v>
                </c:pt>
                <c:pt idx="66">
                  <c:v>82</c:v>
                </c:pt>
                <c:pt idx="67">
                  <c:v>86</c:v>
                </c:pt>
                <c:pt idx="68">
                  <c:v>83</c:v>
                </c:pt>
                <c:pt idx="69">
                  <c:v>86</c:v>
                </c:pt>
                <c:pt idx="70">
                  <c:v>82</c:v>
                </c:pt>
                <c:pt idx="71">
                  <c:v>83</c:v>
                </c:pt>
                <c:pt idx="72">
                  <c:v>86</c:v>
                </c:pt>
                <c:pt idx="73">
                  <c:v>89</c:v>
                </c:pt>
                <c:pt idx="74">
                  <c:v>89</c:v>
                </c:pt>
                <c:pt idx="75">
                  <c:v>82</c:v>
                </c:pt>
                <c:pt idx="76">
                  <c:v>78</c:v>
                </c:pt>
                <c:pt idx="77">
                  <c:v>82</c:v>
                </c:pt>
                <c:pt idx="78">
                  <c:v>86</c:v>
                </c:pt>
                <c:pt idx="79">
                  <c:v>83</c:v>
                </c:pt>
                <c:pt idx="80">
                  <c:v>88</c:v>
                </c:pt>
                <c:pt idx="81">
                  <c:v>85</c:v>
                </c:pt>
                <c:pt idx="82">
                  <c:v>89</c:v>
                </c:pt>
                <c:pt idx="83">
                  <c:v>86</c:v>
                </c:pt>
                <c:pt idx="84">
                  <c:v>82</c:v>
                </c:pt>
                <c:pt idx="85">
                  <c:v>88</c:v>
                </c:pt>
                <c:pt idx="86">
                  <c:v>86</c:v>
                </c:pt>
                <c:pt idx="87">
                  <c:v>87</c:v>
                </c:pt>
                <c:pt idx="88">
                  <c:v>82</c:v>
                </c:pt>
                <c:pt idx="89">
                  <c:v>86</c:v>
                </c:pt>
                <c:pt idx="90">
                  <c:v>80</c:v>
                </c:pt>
                <c:pt idx="91">
                  <c:v>58</c:v>
                </c:pt>
                <c:pt idx="92">
                  <c:v>82</c:v>
                </c:pt>
                <c:pt idx="93">
                  <c:v>85</c:v>
                </c:pt>
                <c:pt idx="94">
                  <c:v>89</c:v>
                </c:pt>
                <c:pt idx="95">
                  <c:v>82</c:v>
                </c:pt>
                <c:pt idx="96">
                  <c:v>87</c:v>
                </c:pt>
                <c:pt idx="97">
                  <c:v>86</c:v>
                </c:pt>
                <c:pt idx="98">
                  <c:v>89</c:v>
                </c:pt>
                <c:pt idx="99">
                  <c:v>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576-4778-9003-985C4753921D}"/>
            </c:ext>
          </c:extLst>
        </c:ser>
        <c:ser>
          <c:idx val="3"/>
          <c:order val="3"/>
          <c:tx>
            <c:strRef>
              <c:f>seria_13_06!$EW$3</c:f>
              <c:strCache>
                <c:ptCount val="1"/>
                <c:pt idx="0">
                  <c:v>R2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seria_13_06!$EW$4:$EW$103</c:f>
              <c:numCache>
                <c:formatCode>General</c:formatCode>
                <c:ptCount val="100"/>
                <c:pt idx="0">
                  <c:v>188</c:v>
                </c:pt>
                <c:pt idx="1">
                  <c:v>184</c:v>
                </c:pt>
                <c:pt idx="2">
                  <c:v>184</c:v>
                </c:pt>
                <c:pt idx="3">
                  <c:v>184</c:v>
                </c:pt>
                <c:pt idx="4">
                  <c:v>181</c:v>
                </c:pt>
                <c:pt idx="5">
                  <c:v>181</c:v>
                </c:pt>
                <c:pt idx="6">
                  <c:v>184</c:v>
                </c:pt>
                <c:pt idx="7">
                  <c:v>71</c:v>
                </c:pt>
                <c:pt idx="8">
                  <c:v>77</c:v>
                </c:pt>
                <c:pt idx="9">
                  <c:v>69</c:v>
                </c:pt>
                <c:pt idx="10">
                  <c:v>69</c:v>
                </c:pt>
                <c:pt idx="11">
                  <c:v>77</c:v>
                </c:pt>
                <c:pt idx="12">
                  <c:v>74</c:v>
                </c:pt>
                <c:pt idx="13">
                  <c:v>69</c:v>
                </c:pt>
                <c:pt idx="14">
                  <c:v>56</c:v>
                </c:pt>
                <c:pt idx="15">
                  <c:v>64</c:v>
                </c:pt>
                <c:pt idx="16">
                  <c:v>61</c:v>
                </c:pt>
                <c:pt idx="17">
                  <c:v>69</c:v>
                </c:pt>
                <c:pt idx="18">
                  <c:v>69</c:v>
                </c:pt>
                <c:pt idx="19">
                  <c:v>74</c:v>
                </c:pt>
                <c:pt idx="20">
                  <c:v>77</c:v>
                </c:pt>
                <c:pt idx="21">
                  <c:v>77</c:v>
                </c:pt>
                <c:pt idx="22">
                  <c:v>74</c:v>
                </c:pt>
                <c:pt idx="23">
                  <c:v>77</c:v>
                </c:pt>
                <c:pt idx="24">
                  <c:v>77</c:v>
                </c:pt>
                <c:pt idx="25">
                  <c:v>74</c:v>
                </c:pt>
                <c:pt idx="26">
                  <c:v>233</c:v>
                </c:pt>
                <c:pt idx="27">
                  <c:v>69</c:v>
                </c:pt>
                <c:pt idx="28">
                  <c:v>74</c:v>
                </c:pt>
                <c:pt idx="29">
                  <c:v>238</c:v>
                </c:pt>
                <c:pt idx="30">
                  <c:v>59</c:v>
                </c:pt>
                <c:pt idx="31">
                  <c:v>74</c:v>
                </c:pt>
                <c:pt idx="32">
                  <c:v>67</c:v>
                </c:pt>
                <c:pt idx="33">
                  <c:v>65</c:v>
                </c:pt>
                <c:pt idx="34">
                  <c:v>74</c:v>
                </c:pt>
                <c:pt idx="35">
                  <c:v>77</c:v>
                </c:pt>
                <c:pt idx="36">
                  <c:v>238</c:v>
                </c:pt>
                <c:pt idx="37">
                  <c:v>77</c:v>
                </c:pt>
                <c:pt idx="38">
                  <c:v>74</c:v>
                </c:pt>
                <c:pt idx="39">
                  <c:v>74</c:v>
                </c:pt>
                <c:pt idx="40">
                  <c:v>74</c:v>
                </c:pt>
                <c:pt idx="41">
                  <c:v>74</c:v>
                </c:pt>
                <c:pt idx="42">
                  <c:v>69</c:v>
                </c:pt>
                <c:pt idx="43">
                  <c:v>74</c:v>
                </c:pt>
                <c:pt idx="44">
                  <c:v>338</c:v>
                </c:pt>
                <c:pt idx="45">
                  <c:v>69</c:v>
                </c:pt>
                <c:pt idx="46">
                  <c:v>74</c:v>
                </c:pt>
                <c:pt idx="47">
                  <c:v>233</c:v>
                </c:pt>
                <c:pt idx="48">
                  <c:v>74</c:v>
                </c:pt>
                <c:pt idx="49">
                  <c:v>69</c:v>
                </c:pt>
                <c:pt idx="50">
                  <c:v>77</c:v>
                </c:pt>
                <c:pt idx="51">
                  <c:v>77</c:v>
                </c:pt>
                <c:pt idx="52">
                  <c:v>77</c:v>
                </c:pt>
                <c:pt idx="53">
                  <c:v>74</c:v>
                </c:pt>
                <c:pt idx="54">
                  <c:v>71</c:v>
                </c:pt>
                <c:pt idx="55">
                  <c:v>74</c:v>
                </c:pt>
                <c:pt idx="56">
                  <c:v>77</c:v>
                </c:pt>
                <c:pt idx="57">
                  <c:v>77</c:v>
                </c:pt>
                <c:pt idx="58">
                  <c:v>79</c:v>
                </c:pt>
                <c:pt idx="59">
                  <c:v>74</c:v>
                </c:pt>
                <c:pt idx="60">
                  <c:v>74</c:v>
                </c:pt>
                <c:pt idx="61">
                  <c:v>77</c:v>
                </c:pt>
                <c:pt idx="62">
                  <c:v>74</c:v>
                </c:pt>
                <c:pt idx="63">
                  <c:v>233</c:v>
                </c:pt>
                <c:pt idx="64">
                  <c:v>74</c:v>
                </c:pt>
                <c:pt idx="65">
                  <c:v>77</c:v>
                </c:pt>
                <c:pt idx="66">
                  <c:v>77</c:v>
                </c:pt>
                <c:pt idx="67">
                  <c:v>77</c:v>
                </c:pt>
                <c:pt idx="68">
                  <c:v>77</c:v>
                </c:pt>
                <c:pt idx="69">
                  <c:v>238</c:v>
                </c:pt>
                <c:pt idx="70">
                  <c:v>238</c:v>
                </c:pt>
                <c:pt idx="71">
                  <c:v>241</c:v>
                </c:pt>
                <c:pt idx="72">
                  <c:v>238</c:v>
                </c:pt>
                <c:pt idx="73">
                  <c:v>71</c:v>
                </c:pt>
                <c:pt idx="74">
                  <c:v>74</c:v>
                </c:pt>
                <c:pt idx="75">
                  <c:v>238</c:v>
                </c:pt>
                <c:pt idx="76">
                  <c:v>238</c:v>
                </c:pt>
                <c:pt idx="77">
                  <c:v>82</c:v>
                </c:pt>
                <c:pt idx="78">
                  <c:v>74</c:v>
                </c:pt>
                <c:pt idx="79">
                  <c:v>74</c:v>
                </c:pt>
                <c:pt idx="80">
                  <c:v>77</c:v>
                </c:pt>
                <c:pt idx="81">
                  <c:v>77</c:v>
                </c:pt>
                <c:pt idx="82">
                  <c:v>79</c:v>
                </c:pt>
                <c:pt idx="83">
                  <c:v>228</c:v>
                </c:pt>
                <c:pt idx="84">
                  <c:v>238</c:v>
                </c:pt>
                <c:pt idx="85">
                  <c:v>77</c:v>
                </c:pt>
                <c:pt idx="86">
                  <c:v>77</c:v>
                </c:pt>
                <c:pt idx="87">
                  <c:v>77</c:v>
                </c:pt>
                <c:pt idx="88">
                  <c:v>56</c:v>
                </c:pt>
                <c:pt idx="89">
                  <c:v>77</c:v>
                </c:pt>
                <c:pt idx="90">
                  <c:v>238</c:v>
                </c:pt>
                <c:pt idx="91">
                  <c:v>77</c:v>
                </c:pt>
                <c:pt idx="92">
                  <c:v>77</c:v>
                </c:pt>
                <c:pt idx="93">
                  <c:v>77</c:v>
                </c:pt>
                <c:pt idx="94">
                  <c:v>82</c:v>
                </c:pt>
                <c:pt idx="95">
                  <c:v>74</c:v>
                </c:pt>
                <c:pt idx="96">
                  <c:v>77</c:v>
                </c:pt>
                <c:pt idx="97">
                  <c:v>82</c:v>
                </c:pt>
                <c:pt idx="98">
                  <c:v>82</c:v>
                </c:pt>
                <c:pt idx="99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576-4778-9003-985C475392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6950639"/>
        <c:axId val="548351487"/>
      </c:lineChart>
      <c:catAx>
        <c:axId val="4469506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48351487"/>
        <c:crosses val="autoZero"/>
        <c:auto val="1"/>
        <c:lblAlgn val="ctr"/>
        <c:lblOffset val="100"/>
        <c:noMultiLvlLbl val="0"/>
      </c:catAx>
      <c:valAx>
        <c:axId val="548351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46950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Pomiar 11 - surowe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seria_13_06!$FE$3</c:f>
              <c:strCache>
                <c:ptCount val="1"/>
                <c:pt idx="0">
                  <c:v>Oczekiwany R1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seria_13_06!$FE$4:$FE$103</c:f>
              <c:numCache>
                <c:formatCode>General</c:formatCode>
                <c:ptCount val="100"/>
                <c:pt idx="0">
                  <c:v>75</c:v>
                </c:pt>
                <c:pt idx="1">
                  <c:v>75</c:v>
                </c:pt>
                <c:pt idx="2">
                  <c:v>75</c:v>
                </c:pt>
                <c:pt idx="3">
                  <c:v>75</c:v>
                </c:pt>
                <c:pt idx="4">
                  <c:v>75</c:v>
                </c:pt>
                <c:pt idx="5">
                  <c:v>75</c:v>
                </c:pt>
                <c:pt idx="6">
                  <c:v>75</c:v>
                </c:pt>
                <c:pt idx="7">
                  <c:v>75</c:v>
                </c:pt>
                <c:pt idx="8">
                  <c:v>75</c:v>
                </c:pt>
                <c:pt idx="9">
                  <c:v>75</c:v>
                </c:pt>
                <c:pt idx="10">
                  <c:v>75</c:v>
                </c:pt>
                <c:pt idx="11">
                  <c:v>75</c:v>
                </c:pt>
                <c:pt idx="12">
                  <c:v>75</c:v>
                </c:pt>
                <c:pt idx="13">
                  <c:v>75</c:v>
                </c:pt>
                <c:pt idx="14">
                  <c:v>75</c:v>
                </c:pt>
                <c:pt idx="15">
                  <c:v>75</c:v>
                </c:pt>
                <c:pt idx="16">
                  <c:v>75</c:v>
                </c:pt>
                <c:pt idx="17">
                  <c:v>75</c:v>
                </c:pt>
                <c:pt idx="18">
                  <c:v>75</c:v>
                </c:pt>
                <c:pt idx="19">
                  <c:v>75</c:v>
                </c:pt>
                <c:pt idx="20">
                  <c:v>75</c:v>
                </c:pt>
                <c:pt idx="21">
                  <c:v>75</c:v>
                </c:pt>
                <c:pt idx="22">
                  <c:v>75</c:v>
                </c:pt>
                <c:pt idx="23">
                  <c:v>75</c:v>
                </c:pt>
                <c:pt idx="24">
                  <c:v>75</c:v>
                </c:pt>
                <c:pt idx="25">
                  <c:v>75</c:v>
                </c:pt>
                <c:pt idx="26">
                  <c:v>75</c:v>
                </c:pt>
                <c:pt idx="27">
                  <c:v>75</c:v>
                </c:pt>
                <c:pt idx="28">
                  <c:v>75</c:v>
                </c:pt>
                <c:pt idx="29">
                  <c:v>75</c:v>
                </c:pt>
                <c:pt idx="30">
                  <c:v>75</c:v>
                </c:pt>
                <c:pt idx="31">
                  <c:v>75</c:v>
                </c:pt>
                <c:pt idx="32">
                  <c:v>75</c:v>
                </c:pt>
                <c:pt idx="33">
                  <c:v>75</c:v>
                </c:pt>
                <c:pt idx="34">
                  <c:v>75</c:v>
                </c:pt>
                <c:pt idx="35">
                  <c:v>75</c:v>
                </c:pt>
                <c:pt idx="36">
                  <c:v>75</c:v>
                </c:pt>
                <c:pt idx="37">
                  <c:v>75</c:v>
                </c:pt>
                <c:pt idx="38">
                  <c:v>75</c:v>
                </c:pt>
                <c:pt idx="39">
                  <c:v>75</c:v>
                </c:pt>
                <c:pt idx="40">
                  <c:v>75</c:v>
                </c:pt>
                <c:pt idx="41">
                  <c:v>75</c:v>
                </c:pt>
                <c:pt idx="42">
                  <c:v>75</c:v>
                </c:pt>
                <c:pt idx="43">
                  <c:v>75</c:v>
                </c:pt>
                <c:pt idx="44">
                  <c:v>75</c:v>
                </c:pt>
                <c:pt idx="45">
                  <c:v>75</c:v>
                </c:pt>
                <c:pt idx="46">
                  <c:v>75</c:v>
                </c:pt>
                <c:pt idx="47">
                  <c:v>75</c:v>
                </c:pt>
                <c:pt idx="48">
                  <c:v>75</c:v>
                </c:pt>
                <c:pt idx="49">
                  <c:v>75</c:v>
                </c:pt>
                <c:pt idx="50">
                  <c:v>75</c:v>
                </c:pt>
                <c:pt idx="51">
                  <c:v>75</c:v>
                </c:pt>
                <c:pt idx="52">
                  <c:v>75</c:v>
                </c:pt>
                <c:pt idx="53">
                  <c:v>75</c:v>
                </c:pt>
                <c:pt idx="54">
                  <c:v>75</c:v>
                </c:pt>
                <c:pt idx="55">
                  <c:v>75</c:v>
                </c:pt>
                <c:pt idx="56">
                  <c:v>75</c:v>
                </c:pt>
                <c:pt idx="57">
                  <c:v>75</c:v>
                </c:pt>
                <c:pt idx="58">
                  <c:v>75</c:v>
                </c:pt>
                <c:pt idx="59">
                  <c:v>75</c:v>
                </c:pt>
                <c:pt idx="60">
                  <c:v>75</c:v>
                </c:pt>
                <c:pt idx="61">
                  <c:v>75</c:v>
                </c:pt>
                <c:pt idx="62">
                  <c:v>75</c:v>
                </c:pt>
                <c:pt idx="63">
                  <c:v>75</c:v>
                </c:pt>
                <c:pt idx="64">
                  <c:v>75</c:v>
                </c:pt>
                <c:pt idx="65">
                  <c:v>75</c:v>
                </c:pt>
                <c:pt idx="66">
                  <c:v>75</c:v>
                </c:pt>
                <c:pt idx="67">
                  <c:v>75</c:v>
                </c:pt>
                <c:pt idx="68">
                  <c:v>75</c:v>
                </c:pt>
                <c:pt idx="69">
                  <c:v>75</c:v>
                </c:pt>
                <c:pt idx="70">
                  <c:v>75</c:v>
                </c:pt>
                <c:pt idx="71">
                  <c:v>75</c:v>
                </c:pt>
                <c:pt idx="72">
                  <c:v>75</c:v>
                </c:pt>
                <c:pt idx="73">
                  <c:v>75</c:v>
                </c:pt>
                <c:pt idx="74">
                  <c:v>75</c:v>
                </c:pt>
                <c:pt idx="75">
                  <c:v>75</c:v>
                </c:pt>
                <c:pt idx="76">
                  <c:v>75</c:v>
                </c:pt>
                <c:pt idx="77">
                  <c:v>75</c:v>
                </c:pt>
                <c:pt idx="78">
                  <c:v>75</c:v>
                </c:pt>
                <c:pt idx="79">
                  <c:v>75</c:v>
                </c:pt>
                <c:pt idx="80">
                  <c:v>75</c:v>
                </c:pt>
                <c:pt idx="81">
                  <c:v>75</c:v>
                </c:pt>
                <c:pt idx="82">
                  <c:v>75</c:v>
                </c:pt>
                <c:pt idx="83">
                  <c:v>75</c:v>
                </c:pt>
                <c:pt idx="84">
                  <c:v>75</c:v>
                </c:pt>
                <c:pt idx="85">
                  <c:v>75</c:v>
                </c:pt>
                <c:pt idx="86">
                  <c:v>75</c:v>
                </c:pt>
                <c:pt idx="87">
                  <c:v>75</c:v>
                </c:pt>
                <c:pt idx="88">
                  <c:v>75</c:v>
                </c:pt>
                <c:pt idx="89">
                  <c:v>75</c:v>
                </c:pt>
                <c:pt idx="90">
                  <c:v>75</c:v>
                </c:pt>
                <c:pt idx="91">
                  <c:v>75</c:v>
                </c:pt>
                <c:pt idx="92">
                  <c:v>75</c:v>
                </c:pt>
                <c:pt idx="93">
                  <c:v>75</c:v>
                </c:pt>
                <c:pt idx="94">
                  <c:v>75</c:v>
                </c:pt>
                <c:pt idx="95">
                  <c:v>75</c:v>
                </c:pt>
                <c:pt idx="96">
                  <c:v>75</c:v>
                </c:pt>
                <c:pt idx="97">
                  <c:v>75</c:v>
                </c:pt>
                <c:pt idx="98">
                  <c:v>75</c:v>
                </c:pt>
                <c:pt idx="99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67-4B24-8F17-B22657D0BBE0}"/>
            </c:ext>
          </c:extLst>
        </c:ser>
        <c:ser>
          <c:idx val="1"/>
          <c:order val="1"/>
          <c:tx>
            <c:strRef>
              <c:f>seria_13_06!$FF$3</c:f>
              <c:strCache>
                <c:ptCount val="1"/>
                <c:pt idx="0">
                  <c:v>Oczekiwany R2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seria_13_06!$FF$4:$FF$103</c:f>
              <c:numCache>
                <c:formatCode>General</c:formatCode>
                <c:ptCount val="100"/>
                <c:pt idx="0">
                  <c:v>105</c:v>
                </c:pt>
                <c:pt idx="1">
                  <c:v>105</c:v>
                </c:pt>
                <c:pt idx="2">
                  <c:v>105</c:v>
                </c:pt>
                <c:pt idx="3">
                  <c:v>105</c:v>
                </c:pt>
                <c:pt idx="4">
                  <c:v>105</c:v>
                </c:pt>
                <c:pt idx="5">
                  <c:v>105</c:v>
                </c:pt>
                <c:pt idx="6">
                  <c:v>105</c:v>
                </c:pt>
                <c:pt idx="7">
                  <c:v>105</c:v>
                </c:pt>
                <c:pt idx="8">
                  <c:v>105</c:v>
                </c:pt>
                <c:pt idx="9">
                  <c:v>105</c:v>
                </c:pt>
                <c:pt idx="10">
                  <c:v>105</c:v>
                </c:pt>
                <c:pt idx="11">
                  <c:v>105</c:v>
                </c:pt>
                <c:pt idx="12">
                  <c:v>105</c:v>
                </c:pt>
                <c:pt idx="13">
                  <c:v>105</c:v>
                </c:pt>
                <c:pt idx="14">
                  <c:v>105</c:v>
                </c:pt>
                <c:pt idx="15">
                  <c:v>105</c:v>
                </c:pt>
                <c:pt idx="16">
                  <c:v>105</c:v>
                </c:pt>
                <c:pt idx="17">
                  <c:v>105</c:v>
                </c:pt>
                <c:pt idx="18">
                  <c:v>105</c:v>
                </c:pt>
                <c:pt idx="19">
                  <c:v>105</c:v>
                </c:pt>
                <c:pt idx="20">
                  <c:v>105</c:v>
                </c:pt>
                <c:pt idx="21">
                  <c:v>105</c:v>
                </c:pt>
                <c:pt idx="22">
                  <c:v>105</c:v>
                </c:pt>
                <c:pt idx="23">
                  <c:v>105</c:v>
                </c:pt>
                <c:pt idx="24">
                  <c:v>105</c:v>
                </c:pt>
                <c:pt idx="25">
                  <c:v>105</c:v>
                </c:pt>
                <c:pt idx="26">
                  <c:v>105</c:v>
                </c:pt>
                <c:pt idx="27">
                  <c:v>105</c:v>
                </c:pt>
                <c:pt idx="28">
                  <c:v>105</c:v>
                </c:pt>
                <c:pt idx="29">
                  <c:v>105</c:v>
                </c:pt>
                <c:pt idx="30">
                  <c:v>105</c:v>
                </c:pt>
                <c:pt idx="31">
                  <c:v>105</c:v>
                </c:pt>
                <c:pt idx="32">
                  <c:v>105</c:v>
                </c:pt>
                <c:pt idx="33">
                  <c:v>105</c:v>
                </c:pt>
                <c:pt idx="34">
                  <c:v>105</c:v>
                </c:pt>
                <c:pt idx="35">
                  <c:v>105</c:v>
                </c:pt>
                <c:pt idx="36">
                  <c:v>105</c:v>
                </c:pt>
                <c:pt idx="37">
                  <c:v>105</c:v>
                </c:pt>
                <c:pt idx="38">
                  <c:v>105</c:v>
                </c:pt>
                <c:pt idx="39">
                  <c:v>105</c:v>
                </c:pt>
                <c:pt idx="40">
                  <c:v>105</c:v>
                </c:pt>
                <c:pt idx="41">
                  <c:v>105</c:v>
                </c:pt>
                <c:pt idx="42">
                  <c:v>105</c:v>
                </c:pt>
                <c:pt idx="43">
                  <c:v>105</c:v>
                </c:pt>
                <c:pt idx="44">
                  <c:v>105</c:v>
                </c:pt>
                <c:pt idx="45">
                  <c:v>105</c:v>
                </c:pt>
                <c:pt idx="46">
                  <c:v>105</c:v>
                </c:pt>
                <c:pt idx="47">
                  <c:v>105</c:v>
                </c:pt>
                <c:pt idx="48">
                  <c:v>105</c:v>
                </c:pt>
                <c:pt idx="49">
                  <c:v>105</c:v>
                </c:pt>
                <c:pt idx="50">
                  <c:v>105</c:v>
                </c:pt>
                <c:pt idx="51">
                  <c:v>105</c:v>
                </c:pt>
                <c:pt idx="52">
                  <c:v>105</c:v>
                </c:pt>
                <c:pt idx="53">
                  <c:v>105</c:v>
                </c:pt>
                <c:pt idx="54">
                  <c:v>105</c:v>
                </c:pt>
                <c:pt idx="55">
                  <c:v>105</c:v>
                </c:pt>
                <c:pt idx="56">
                  <c:v>105</c:v>
                </c:pt>
                <c:pt idx="57">
                  <c:v>105</c:v>
                </c:pt>
                <c:pt idx="58">
                  <c:v>105</c:v>
                </c:pt>
                <c:pt idx="59">
                  <c:v>105</c:v>
                </c:pt>
                <c:pt idx="60">
                  <c:v>105</c:v>
                </c:pt>
                <c:pt idx="61">
                  <c:v>105</c:v>
                </c:pt>
                <c:pt idx="62">
                  <c:v>105</c:v>
                </c:pt>
                <c:pt idx="63">
                  <c:v>105</c:v>
                </c:pt>
                <c:pt idx="64">
                  <c:v>105</c:v>
                </c:pt>
                <c:pt idx="65">
                  <c:v>105</c:v>
                </c:pt>
                <c:pt idx="66">
                  <c:v>105</c:v>
                </c:pt>
                <c:pt idx="67">
                  <c:v>105</c:v>
                </c:pt>
                <c:pt idx="68">
                  <c:v>105</c:v>
                </c:pt>
                <c:pt idx="69">
                  <c:v>105</c:v>
                </c:pt>
                <c:pt idx="70">
                  <c:v>105</c:v>
                </c:pt>
                <c:pt idx="71">
                  <c:v>105</c:v>
                </c:pt>
                <c:pt idx="72">
                  <c:v>105</c:v>
                </c:pt>
                <c:pt idx="73">
                  <c:v>105</c:v>
                </c:pt>
                <c:pt idx="74">
                  <c:v>105</c:v>
                </c:pt>
                <c:pt idx="75">
                  <c:v>105</c:v>
                </c:pt>
                <c:pt idx="76">
                  <c:v>105</c:v>
                </c:pt>
                <c:pt idx="77">
                  <c:v>105</c:v>
                </c:pt>
                <c:pt idx="78">
                  <c:v>105</c:v>
                </c:pt>
                <c:pt idx="79">
                  <c:v>105</c:v>
                </c:pt>
                <c:pt idx="80">
                  <c:v>105</c:v>
                </c:pt>
                <c:pt idx="81">
                  <c:v>105</c:v>
                </c:pt>
                <c:pt idx="82">
                  <c:v>105</c:v>
                </c:pt>
                <c:pt idx="83">
                  <c:v>105</c:v>
                </c:pt>
                <c:pt idx="84">
                  <c:v>105</c:v>
                </c:pt>
                <c:pt idx="85">
                  <c:v>105</c:v>
                </c:pt>
                <c:pt idx="86">
                  <c:v>105</c:v>
                </c:pt>
                <c:pt idx="87">
                  <c:v>105</c:v>
                </c:pt>
                <c:pt idx="88">
                  <c:v>105</c:v>
                </c:pt>
                <c:pt idx="89">
                  <c:v>105</c:v>
                </c:pt>
                <c:pt idx="90">
                  <c:v>105</c:v>
                </c:pt>
                <c:pt idx="91">
                  <c:v>105</c:v>
                </c:pt>
                <c:pt idx="92">
                  <c:v>105</c:v>
                </c:pt>
                <c:pt idx="93">
                  <c:v>105</c:v>
                </c:pt>
                <c:pt idx="94">
                  <c:v>105</c:v>
                </c:pt>
                <c:pt idx="95">
                  <c:v>105</c:v>
                </c:pt>
                <c:pt idx="96">
                  <c:v>105</c:v>
                </c:pt>
                <c:pt idx="97">
                  <c:v>105</c:v>
                </c:pt>
                <c:pt idx="98">
                  <c:v>105</c:v>
                </c:pt>
                <c:pt idx="99">
                  <c:v>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67-4B24-8F17-B22657D0BBE0}"/>
            </c:ext>
          </c:extLst>
        </c:ser>
        <c:ser>
          <c:idx val="2"/>
          <c:order val="2"/>
          <c:tx>
            <c:strRef>
              <c:f>seria_13_06!$FG$3</c:f>
              <c:strCache>
                <c:ptCount val="1"/>
                <c:pt idx="0">
                  <c:v>R1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seria_13_06!$FG$4:$FG$103</c:f>
              <c:numCache>
                <c:formatCode>General</c:formatCode>
                <c:ptCount val="100"/>
                <c:pt idx="0">
                  <c:v>82</c:v>
                </c:pt>
                <c:pt idx="1">
                  <c:v>86</c:v>
                </c:pt>
                <c:pt idx="2">
                  <c:v>88</c:v>
                </c:pt>
                <c:pt idx="3">
                  <c:v>89</c:v>
                </c:pt>
                <c:pt idx="4">
                  <c:v>87</c:v>
                </c:pt>
                <c:pt idx="5">
                  <c:v>86</c:v>
                </c:pt>
                <c:pt idx="6">
                  <c:v>89</c:v>
                </c:pt>
                <c:pt idx="7">
                  <c:v>40</c:v>
                </c:pt>
                <c:pt idx="8">
                  <c:v>49</c:v>
                </c:pt>
                <c:pt idx="9">
                  <c:v>49</c:v>
                </c:pt>
                <c:pt idx="10">
                  <c:v>49</c:v>
                </c:pt>
                <c:pt idx="11">
                  <c:v>46</c:v>
                </c:pt>
                <c:pt idx="12">
                  <c:v>46</c:v>
                </c:pt>
                <c:pt idx="13">
                  <c:v>33</c:v>
                </c:pt>
                <c:pt idx="14">
                  <c:v>33</c:v>
                </c:pt>
                <c:pt idx="15">
                  <c:v>46</c:v>
                </c:pt>
                <c:pt idx="16">
                  <c:v>46</c:v>
                </c:pt>
                <c:pt idx="17">
                  <c:v>33</c:v>
                </c:pt>
                <c:pt idx="18">
                  <c:v>33</c:v>
                </c:pt>
                <c:pt idx="19">
                  <c:v>46</c:v>
                </c:pt>
                <c:pt idx="20">
                  <c:v>49</c:v>
                </c:pt>
                <c:pt idx="21">
                  <c:v>46</c:v>
                </c:pt>
                <c:pt idx="22">
                  <c:v>49</c:v>
                </c:pt>
                <c:pt idx="23">
                  <c:v>40</c:v>
                </c:pt>
                <c:pt idx="24">
                  <c:v>46</c:v>
                </c:pt>
                <c:pt idx="25">
                  <c:v>40</c:v>
                </c:pt>
                <c:pt idx="26">
                  <c:v>49</c:v>
                </c:pt>
                <c:pt idx="27">
                  <c:v>49</c:v>
                </c:pt>
                <c:pt idx="28">
                  <c:v>46</c:v>
                </c:pt>
                <c:pt idx="29">
                  <c:v>46</c:v>
                </c:pt>
                <c:pt idx="30">
                  <c:v>46</c:v>
                </c:pt>
                <c:pt idx="31">
                  <c:v>49</c:v>
                </c:pt>
                <c:pt idx="32">
                  <c:v>46</c:v>
                </c:pt>
                <c:pt idx="33">
                  <c:v>27</c:v>
                </c:pt>
                <c:pt idx="34">
                  <c:v>46</c:v>
                </c:pt>
                <c:pt idx="35">
                  <c:v>56</c:v>
                </c:pt>
                <c:pt idx="36">
                  <c:v>49</c:v>
                </c:pt>
                <c:pt idx="37">
                  <c:v>49</c:v>
                </c:pt>
                <c:pt idx="38">
                  <c:v>46</c:v>
                </c:pt>
                <c:pt idx="39">
                  <c:v>46</c:v>
                </c:pt>
                <c:pt idx="40">
                  <c:v>46</c:v>
                </c:pt>
                <c:pt idx="41">
                  <c:v>46</c:v>
                </c:pt>
                <c:pt idx="42">
                  <c:v>46</c:v>
                </c:pt>
                <c:pt idx="43">
                  <c:v>33</c:v>
                </c:pt>
                <c:pt idx="44">
                  <c:v>33</c:v>
                </c:pt>
                <c:pt idx="45">
                  <c:v>33</c:v>
                </c:pt>
                <c:pt idx="46">
                  <c:v>33</c:v>
                </c:pt>
                <c:pt idx="47">
                  <c:v>49</c:v>
                </c:pt>
                <c:pt idx="48">
                  <c:v>46</c:v>
                </c:pt>
                <c:pt idx="49">
                  <c:v>33</c:v>
                </c:pt>
                <c:pt idx="50">
                  <c:v>33</c:v>
                </c:pt>
                <c:pt idx="51">
                  <c:v>49</c:v>
                </c:pt>
                <c:pt idx="52">
                  <c:v>33</c:v>
                </c:pt>
                <c:pt idx="53">
                  <c:v>33</c:v>
                </c:pt>
                <c:pt idx="54">
                  <c:v>33</c:v>
                </c:pt>
                <c:pt idx="55">
                  <c:v>26</c:v>
                </c:pt>
                <c:pt idx="56">
                  <c:v>31</c:v>
                </c:pt>
                <c:pt idx="57">
                  <c:v>33</c:v>
                </c:pt>
                <c:pt idx="58">
                  <c:v>46</c:v>
                </c:pt>
                <c:pt idx="59">
                  <c:v>33</c:v>
                </c:pt>
                <c:pt idx="60">
                  <c:v>46</c:v>
                </c:pt>
                <c:pt idx="61">
                  <c:v>46</c:v>
                </c:pt>
                <c:pt idx="62">
                  <c:v>46</c:v>
                </c:pt>
                <c:pt idx="63">
                  <c:v>23</c:v>
                </c:pt>
                <c:pt idx="64">
                  <c:v>33</c:v>
                </c:pt>
                <c:pt idx="65">
                  <c:v>33</c:v>
                </c:pt>
                <c:pt idx="66">
                  <c:v>46</c:v>
                </c:pt>
                <c:pt idx="67">
                  <c:v>49</c:v>
                </c:pt>
                <c:pt idx="68">
                  <c:v>33</c:v>
                </c:pt>
                <c:pt idx="69">
                  <c:v>49</c:v>
                </c:pt>
                <c:pt idx="70">
                  <c:v>49</c:v>
                </c:pt>
                <c:pt idx="71">
                  <c:v>49</c:v>
                </c:pt>
                <c:pt idx="72">
                  <c:v>49</c:v>
                </c:pt>
                <c:pt idx="73">
                  <c:v>33</c:v>
                </c:pt>
                <c:pt idx="74">
                  <c:v>33</c:v>
                </c:pt>
                <c:pt idx="75">
                  <c:v>49</c:v>
                </c:pt>
                <c:pt idx="76">
                  <c:v>40</c:v>
                </c:pt>
                <c:pt idx="77">
                  <c:v>61</c:v>
                </c:pt>
                <c:pt idx="78">
                  <c:v>58</c:v>
                </c:pt>
                <c:pt idx="79">
                  <c:v>33</c:v>
                </c:pt>
                <c:pt idx="80">
                  <c:v>46</c:v>
                </c:pt>
                <c:pt idx="81">
                  <c:v>46</c:v>
                </c:pt>
                <c:pt idx="82">
                  <c:v>49</c:v>
                </c:pt>
                <c:pt idx="83">
                  <c:v>49</c:v>
                </c:pt>
                <c:pt idx="84">
                  <c:v>46</c:v>
                </c:pt>
                <c:pt idx="85">
                  <c:v>46</c:v>
                </c:pt>
                <c:pt idx="86">
                  <c:v>209</c:v>
                </c:pt>
                <c:pt idx="87">
                  <c:v>40</c:v>
                </c:pt>
                <c:pt idx="88">
                  <c:v>49</c:v>
                </c:pt>
                <c:pt idx="89">
                  <c:v>49</c:v>
                </c:pt>
                <c:pt idx="90">
                  <c:v>46</c:v>
                </c:pt>
                <c:pt idx="91">
                  <c:v>49</c:v>
                </c:pt>
                <c:pt idx="92">
                  <c:v>33</c:v>
                </c:pt>
                <c:pt idx="93">
                  <c:v>46</c:v>
                </c:pt>
                <c:pt idx="94">
                  <c:v>40</c:v>
                </c:pt>
                <c:pt idx="95">
                  <c:v>49</c:v>
                </c:pt>
                <c:pt idx="96">
                  <c:v>49</c:v>
                </c:pt>
                <c:pt idx="97">
                  <c:v>27</c:v>
                </c:pt>
                <c:pt idx="98">
                  <c:v>40</c:v>
                </c:pt>
                <c:pt idx="99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67-4B24-8F17-B22657D0BBE0}"/>
            </c:ext>
          </c:extLst>
        </c:ser>
        <c:ser>
          <c:idx val="3"/>
          <c:order val="3"/>
          <c:tx>
            <c:strRef>
              <c:f>seria_13_06!$FH$3</c:f>
              <c:strCache>
                <c:ptCount val="1"/>
                <c:pt idx="0">
                  <c:v>R2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seria_13_06!$FH$4:$FH$103</c:f>
              <c:numCache>
                <c:formatCode>General</c:formatCode>
                <c:ptCount val="100"/>
                <c:pt idx="0">
                  <c:v>77</c:v>
                </c:pt>
                <c:pt idx="1">
                  <c:v>82</c:v>
                </c:pt>
                <c:pt idx="2">
                  <c:v>74</c:v>
                </c:pt>
                <c:pt idx="3">
                  <c:v>74</c:v>
                </c:pt>
                <c:pt idx="4">
                  <c:v>77</c:v>
                </c:pt>
                <c:pt idx="5">
                  <c:v>77</c:v>
                </c:pt>
                <c:pt idx="6">
                  <c:v>238</c:v>
                </c:pt>
                <c:pt idx="7">
                  <c:v>103</c:v>
                </c:pt>
                <c:pt idx="8">
                  <c:v>101</c:v>
                </c:pt>
                <c:pt idx="9">
                  <c:v>99</c:v>
                </c:pt>
                <c:pt idx="10">
                  <c:v>103</c:v>
                </c:pt>
                <c:pt idx="11">
                  <c:v>111</c:v>
                </c:pt>
                <c:pt idx="12">
                  <c:v>108</c:v>
                </c:pt>
                <c:pt idx="13">
                  <c:v>108</c:v>
                </c:pt>
                <c:pt idx="14">
                  <c:v>103</c:v>
                </c:pt>
                <c:pt idx="15">
                  <c:v>106</c:v>
                </c:pt>
                <c:pt idx="16">
                  <c:v>108</c:v>
                </c:pt>
                <c:pt idx="17">
                  <c:v>106</c:v>
                </c:pt>
                <c:pt idx="18">
                  <c:v>106</c:v>
                </c:pt>
                <c:pt idx="19">
                  <c:v>106</c:v>
                </c:pt>
                <c:pt idx="20">
                  <c:v>106</c:v>
                </c:pt>
                <c:pt idx="21">
                  <c:v>103</c:v>
                </c:pt>
                <c:pt idx="22">
                  <c:v>99</c:v>
                </c:pt>
                <c:pt idx="23">
                  <c:v>108</c:v>
                </c:pt>
                <c:pt idx="24">
                  <c:v>106</c:v>
                </c:pt>
                <c:pt idx="25">
                  <c:v>108</c:v>
                </c:pt>
                <c:pt idx="26">
                  <c:v>108</c:v>
                </c:pt>
                <c:pt idx="27">
                  <c:v>108</c:v>
                </c:pt>
                <c:pt idx="28">
                  <c:v>103</c:v>
                </c:pt>
                <c:pt idx="29">
                  <c:v>103</c:v>
                </c:pt>
                <c:pt idx="30">
                  <c:v>108</c:v>
                </c:pt>
                <c:pt idx="31">
                  <c:v>106</c:v>
                </c:pt>
                <c:pt idx="32">
                  <c:v>103</c:v>
                </c:pt>
                <c:pt idx="33">
                  <c:v>108</c:v>
                </c:pt>
                <c:pt idx="34">
                  <c:v>103</c:v>
                </c:pt>
                <c:pt idx="35">
                  <c:v>102</c:v>
                </c:pt>
                <c:pt idx="36">
                  <c:v>106</c:v>
                </c:pt>
                <c:pt idx="37">
                  <c:v>106</c:v>
                </c:pt>
                <c:pt idx="38">
                  <c:v>108</c:v>
                </c:pt>
                <c:pt idx="39">
                  <c:v>134</c:v>
                </c:pt>
                <c:pt idx="40">
                  <c:v>103</c:v>
                </c:pt>
                <c:pt idx="41">
                  <c:v>103</c:v>
                </c:pt>
                <c:pt idx="42">
                  <c:v>111</c:v>
                </c:pt>
                <c:pt idx="43">
                  <c:v>111</c:v>
                </c:pt>
                <c:pt idx="44">
                  <c:v>103</c:v>
                </c:pt>
                <c:pt idx="45">
                  <c:v>103</c:v>
                </c:pt>
                <c:pt idx="46">
                  <c:v>112</c:v>
                </c:pt>
                <c:pt idx="47">
                  <c:v>106</c:v>
                </c:pt>
                <c:pt idx="48">
                  <c:v>106</c:v>
                </c:pt>
                <c:pt idx="49">
                  <c:v>103</c:v>
                </c:pt>
                <c:pt idx="50">
                  <c:v>103</c:v>
                </c:pt>
                <c:pt idx="51">
                  <c:v>108</c:v>
                </c:pt>
                <c:pt idx="52">
                  <c:v>103</c:v>
                </c:pt>
                <c:pt idx="53">
                  <c:v>108</c:v>
                </c:pt>
                <c:pt idx="54">
                  <c:v>111</c:v>
                </c:pt>
                <c:pt idx="55">
                  <c:v>108</c:v>
                </c:pt>
                <c:pt idx="56">
                  <c:v>109</c:v>
                </c:pt>
                <c:pt idx="57">
                  <c:v>108</c:v>
                </c:pt>
                <c:pt idx="58">
                  <c:v>103</c:v>
                </c:pt>
                <c:pt idx="59">
                  <c:v>103</c:v>
                </c:pt>
                <c:pt idx="60">
                  <c:v>103</c:v>
                </c:pt>
                <c:pt idx="61">
                  <c:v>103</c:v>
                </c:pt>
                <c:pt idx="62">
                  <c:v>103</c:v>
                </c:pt>
                <c:pt idx="63">
                  <c:v>108</c:v>
                </c:pt>
                <c:pt idx="64">
                  <c:v>108</c:v>
                </c:pt>
                <c:pt idx="65">
                  <c:v>108</c:v>
                </c:pt>
                <c:pt idx="66">
                  <c:v>92</c:v>
                </c:pt>
                <c:pt idx="67">
                  <c:v>108</c:v>
                </c:pt>
                <c:pt idx="68">
                  <c:v>108</c:v>
                </c:pt>
                <c:pt idx="69">
                  <c:v>108</c:v>
                </c:pt>
                <c:pt idx="70">
                  <c:v>108</c:v>
                </c:pt>
                <c:pt idx="71">
                  <c:v>108</c:v>
                </c:pt>
                <c:pt idx="72">
                  <c:v>108</c:v>
                </c:pt>
                <c:pt idx="73">
                  <c:v>108</c:v>
                </c:pt>
                <c:pt idx="74">
                  <c:v>106</c:v>
                </c:pt>
                <c:pt idx="75">
                  <c:v>108</c:v>
                </c:pt>
                <c:pt idx="76">
                  <c:v>103</c:v>
                </c:pt>
                <c:pt idx="77">
                  <c:v>106</c:v>
                </c:pt>
                <c:pt idx="78">
                  <c:v>113</c:v>
                </c:pt>
                <c:pt idx="79">
                  <c:v>101</c:v>
                </c:pt>
                <c:pt idx="80">
                  <c:v>108</c:v>
                </c:pt>
                <c:pt idx="81">
                  <c:v>106</c:v>
                </c:pt>
                <c:pt idx="82">
                  <c:v>102</c:v>
                </c:pt>
                <c:pt idx="83">
                  <c:v>108</c:v>
                </c:pt>
                <c:pt idx="84">
                  <c:v>103</c:v>
                </c:pt>
                <c:pt idx="85">
                  <c:v>101</c:v>
                </c:pt>
                <c:pt idx="86">
                  <c:v>103</c:v>
                </c:pt>
                <c:pt idx="87">
                  <c:v>103</c:v>
                </c:pt>
                <c:pt idx="88">
                  <c:v>101</c:v>
                </c:pt>
                <c:pt idx="89">
                  <c:v>103</c:v>
                </c:pt>
                <c:pt idx="90">
                  <c:v>103</c:v>
                </c:pt>
                <c:pt idx="91">
                  <c:v>108</c:v>
                </c:pt>
                <c:pt idx="92">
                  <c:v>103</c:v>
                </c:pt>
                <c:pt idx="93">
                  <c:v>108</c:v>
                </c:pt>
                <c:pt idx="94">
                  <c:v>108</c:v>
                </c:pt>
                <c:pt idx="95">
                  <c:v>103</c:v>
                </c:pt>
                <c:pt idx="96">
                  <c:v>108</c:v>
                </c:pt>
                <c:pt idx="97">
                  <c:v>108</c:v>
                </c:pt>
                <c:pt idx="98">
                  <c:v>108</c:v>
                </c:pt>
                <c:pt idx="99">
                  <c:v>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467-4B24-8F17-B22657D0BB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7669775"/>
        <c:axId val="528038272"/>
      </c:lineChart>
      <c:catAx>
        <c:axId val="5476697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28038272"/>
        <c:crosses val="autoZero"/>
        <c:auto val="1"/>
        <c:lblAlgn val="ctr"/>
        <c:lblOffset val="100"/>
        <c:noMultiLvlLbl val="0"/>
      </c:catAx>
      <c:valAx>
        <c:axId val="52803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47669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Pomiar 12 - surowe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seria_13_06!$FP$3</c:f>
              <c:strCache>
                <c:ptCount val="1"/>
                <c:pt idx="0">
                  <c:v>Oczekiwany R1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seria_13_06!$FP$4:$FP$103</c:f>
              <c:numCache>
                <c:formatCode>General</c:formatCode>
                <c:ptCount val="100"/>
                <c:pt idx="0">
                  <c:v>105</c:v>
                </c:pt>
                <c:pt idx="1">
                  <c:v>105</c:v>
                </c:pt>
                <c:pt idx="2">
                  <c:v>105</c:v>
                </c:pt>
                <c:pt idx="3">
                  <c:v>105</c:v>
                </c:pt>
                <c:pt idx="4">
                  <c:v>105</c:v>
                </c:pt>
                <c:pt idx="5">
                  <c:v>105</c:v>
                </c:pt>
                <c:pt idx="6">
                  <c:v>105</c:v>
                </c:pt>
                <c:pt idx="7">
                  <c:v>105</c:v>
                </c:pt>
                <c:pt idx="8">
                  <c:v>105</c:v>
                </c:pt>
                <c:pt idx="9">
                  <c:v>105</c:v>
                </c:pt>
                <c:pt idx="10">
                  <c:v>105</c:v>
                </c:pt>
                <c:pt idx="11">
                  <c:v>105</c:v>
                </c:pt>
                <c:pt idx="12">
                  <c:v>105</c:v>
                </c:pt>
                <c:pt idx="13">
                  <c:v>105</c:v>
                </c:pt>
                <c:pt idx="14">
                  <c:v>105</c:v>
                </c:pt>
                <c:pt idx="15">
                  <c:v>105</c:v>
                </c:pt>
                <c:pt idx="16">
                  <c:v>105</c:v>
                </c:pt>
                <c:pt idx="17">
                  <c:v>105</c:v>
                </c:pt>
                <c:pt idx="18">
                  <c:v>105</c:v>
                </c:pt>
                <c:pt idx="19">
                  <c:v>105</c:v>
                </c:pt>
                <c:pt idx="20">
                  <c:v>105</c:v>
                </c:pt>
                <c:pt idx="21">
                  <c:v>105</c:v>
                </c:pt>
                <c:pt idx="22">
                  <c:v>105</c:v>
                </c:pt>
                <c:pt idx="23">
                  <c:v>105</c:v>
                </c:pt>
                <c:pt idx="24">
                  <c:v>105</c:v>
                </c:pt>
                <c:pt idx="25">
                  <c:v>105</c:v>
                </c:pt>
                <c:pt idx="26">
                  <c:v>105</c:v>
                </c:pt>
                <c:pt idx="27">
                  <c:v>105</c:v>
                </c:pt>
                <c:pt idx="28">
                  <c:v>105</c:v>
                </c:pt>
                <c:pt idx="29">
                  <c:v>105</c:v>
                </c:pt>
                <c:pt idx="30">
                  <c:v>105</c:v>
                </c:pt>
                <c:pt idx="31">
                  <c:v>105</c:v>
                </c:pt>
                <c:pt idx="32">
                  <c:v>105</c:v>
                </c:pt>
                <c:pt idx="33">
                  <c:v>105</c:v>
                </c:pt>
                <c:pt idx="34">
                  <c:v>105</c:v>
                </c:pt>
                <c:pt idx="35">
                  <c:v>105</c:v>
                </c:pt>
                <c:pt idx="36">
                  <c:v>105</c:v>
                </c:pt>
                <c:pt idx="37">
                  <c:v>105</c:v>
                </c:pt>
                <c:pt idx="38">
                  <c:v>105</c:v>
                </c:pt>
                <c:pt idx="39">
                  <c:v>105</c:v>
                </c:pt>
                <c:pt idx="40">
                  <c:v>105</c:v>
                </c:pt>
                <c:pt idx="41">
                  <c:v>105</c:v>
                </c:pt>
                <c:pt idx="42">
                  <c:v>105</c:v>
                </c:pt>
                <c:pt idx="43">
                  <c:v>105</c:v>
                </c:pt>
                <c:pt idx="44">
                  <c:v>105</c:v>
                </c:pt>
                <c:pt idx="45">
                  <c:v>105</c:v>
                </c:pt>
                <c:pt idx="46">
                  <c:v>105</c:v>
                </c:pt>
                <c:pt idx="47">
                  <c:v>105</c:v>
                </c:pt>
                <c:pt idx="48">
                  <c:v>105</c:v>
                </c:pt>
                <c:pt idx="49">
                  <c:v>105</c:v>
                </c:pt>
                <c:pt idx="50">
                  <c:v>105</c:v>
                </c:pt>
                <c:pt idx="51">
                  <c:v>105</c:v>
                </c:pt>
                <c:pt idx="52">
                  <c:v>105</c:v>
                </c:pt>
                <c:pt idx="53">
                  <c:v>105</c:v>
                </c:pt>
                <c:pt idx="54">
                  <c:v>105</c:v>
                </c:pt>
                <c:pt idx="55">
                  <c:v>105</c:v>
                </c:pt>
                <c:pt idx="56">
                  <c:v>105</c:v>
                </c:pt>
                <c:pt idx="57">
                  <c:v>105</c:v>
                </c:pt>
                <c:pt idx="58">
                  <c:v>105</c:v>
                </c:pt>
                <c:pt idx="59">
                  <c:v>105</c:v>
                </c:pt>
                <c:pt idx="60">
                  <c:v>105</c:v>
                </c:pt>
                <c:pt idx="61">
                  <c:v>105</c:v>
                </c:pt>
                <c:pt idx="62">
                  <c:v>105</c:v>
                </c:pt>
                <c:pt idx="63">
                  <c:v>105</c:v>
                </c:pt>
                <c:pt idx="64">
                  <c:v>105</c:v>
                </c:pt>
                <c:pt idx="65">
                  <c:v>105</c:v>
                </c:pt>
                <c:pt idx="66">
                  <c:v>105</c:v>
                </c:pt>
                <c:pt idx="67">
                  <c:v>105</c:v>
                </c:pt>
                <c:pt idx="68">
                  <c:v>105</c:v>
                </c:pt>
                <c:pt idx="69">
                  <c:v>105</c:v>
                </c:pt>
                <c:pt idx="70">
                  <c:v>105</c:v>
                </c:pt>
                <c:pt idx="71">
                  <c:v>105</c:v>
                </c:pt>
                <c:pt idx="72">
                  <c:v>105</c:v>
                </c:pt>
                <c:pt idx="73">
                  <c:v>105</c:v>
                </c:pt>
                <c:pt idx="74">
                  <c:v>105</c:v>
                </c:pt>
                <c:pt idx="75">
                  <c:v>105</c:v>
                </c:pt>
                <c:pt idx="76">
                  <c:v>105</c:v>
                </c:pt>
                <c:pt idx="77">
                  <c:v>105</c:v>
                </c:pt>
                <c:pt idx="78">
                  <c:v>105</c:v>
                </c:pt>
                <c:pt idx="79">
                  <c:v>105</c:v>
                </c:pt>
                <c:pt idx="80">
                  <c:v>105</c:v>
                </c:pt>
                <c:pt idx="81">
                  <c:v>105</c:v>
                </c:pt>
                <c:pt idx="82">
                  <c:v>105</c:v>
                </c:pt>
                <c:pt idx="83">
                  <c:v>105</c:v>
                </c:pt>
                <c:pt idx="84">
                  <c:v>105</c:v>
                </c:pt>
                <c:pt idx="85">
                  <c:v>105</c:v>
                </c:pt>
                <c:pt idx="86">
                  <c:v>105</c:v>
                </c:pt>
                <c:pt idx="87">
                  <c:v>105</c:v>
                </c:pt>
                <c:pt idx="88">
                  <c:v>105</c:v>
                </c:pt>
                <c:pt idx="89">
                  <c:v>105</c:v>
                </c:pt>
                <c:pt idx="90">
                  <c:v>105</c:v>
                </c:pt>
                <c:pt idx="91">
                  <c:v>105</c:v>
                </c:pt>
                <c:pt idx="92">
                  <c:v>105</c:v>
                </c:pt>
                <c:pt idx="93">
                  <c:v>105</c:v>
                </c:pt>
                <c:pt idx="94">
                  <c:v>105</c:v>
                </c:pt>
                <c:pt idx="95">
                  <c:v>105</c:v>
                </c:pt>
                <c:pt idx="96">
                  <c:v>105</c:v>
                </c:pt>
                <c:pt idx="97">
                  <c:v>105</c:v>
                </c:pt>
                <c:pt idx="98">
                  <c:v>105</c:v>
                </c:pt>
                <c:pt idx="99">
                  <c:v>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5E-4AE3-92DB-015709C12427}"/>
            </c:ext>
          </c:extLst>
        </c:ser>
        <c:ser>
          <c:idx val="1"/>
          <c:order val="1"/>
          <c:tx>
            <c:strRef>
              <c:f>seria_13_06!$FQ$3</c:f>
              <c:strCache>
                <c:ptCount val="1"/>
                <c:pt idx="0">
                  <c:v>Oczekiwany R2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seria_13_06!$FQ$4:$FQ$103</c:f>
              <c:numCache>
                <c:formatCode>General</c:formatCode>
                <c:ptCount val="100"/>
                <c:pt idx="0">
                  <c:v>75</c:v>
                </c:pt>
                <c:pt idx="1">
                  <c:v>75</c:v>
                </c:pt>
                <c:pt idx="2">
                  <c:v>75</c:v>
                </c:pt>
                <c:pt idx="3">
                  <c:v>75</c:v>
                </c:pt>
                <c:pt idx="4">
                  <c:v>75</c:v>
                </c:pt>
                <c:pt idx="5">
                  <c:v>75</c:v>
                </c:pt>
                <c:pt idx="6">
                  <c:v>75</c:v>
                </c:pt>
                <c:pt idx="7">
                  <c:v>75</c:v>
                </c:pt>
                <c:pt idx="8">
                  <c:v>75</c:v>
                </c:pt>
                <c:pt idx="9">
                  <c:v>75</c:v>
                </c:pt>
                <c:pt idx="10">
                  <c:v>75</c:v>
                </c:pt>
                <c:pt idx="11">
                  <c:v>75</c:v>
                </c:pt>
                <c:pt idx="12">
                  <c:v>75</c:v>
                </c:pt>
                <c:pt idx="13">
                  <c:v>75</c:v>
                </c:pt>
                <c:pt idx="14">
                  <c:v>75</c:v>
                </c:pt>
                <c:pt idx="15">
                  <c:v>75</c:v>
                </c:pt>
                <c:pt idx="16">
                  <c:v>75</c:v>
                </c:pt>
                <c:pt idx="17">
                  <c:v>75</c:v>
                </c:pt>
                <c:pt idx="18">
                  <c:v>75</c:v>
                </c:pt>
                <c:pt idx="19">
                  <c:v>75</c:v>
                </c:pt>
                <c:pt idx="20">
                  <c:v>75</c:v>
                </c:pt>
                <c:pt idx="21">
                  <c:v>75</c:v>
                </c:pt>
                <c:pt idx="22">
                  <c:v>75</c:v>
                </c:pt>
                <c:pt idx="23">
                  <c:v>75</c:v>
                </c:pt>
                <c:pt idx="24">
                  <c:v>75</c:v>
                </c:pt>
                <c:pt idx="25">
                  <c:v>75</c:v>
                </c:pt>
                <c:pt idx="26">
                  <c:v>75</c:v>
                </c:pt>
                <c:pt idx="27">
                  <c:v>75</c:v>
                </c:pt>
                <c:pt idx="28">
                  <c:v>75</c:v>
                </c:pt>
                <c:pt idx="29">
                  <c:v>75</c:v>
                </c:pt>
                <c:pt idx="30">
                  <c:v>75</c:v>
                </c:pt>
                <c:pt idx="31">
                  <c:v>75</c:v>
                </c:pt>
                <c:pt idx="32">
                  <c:v>75</c:v>
                </c:pt>
                <c:pt idx="33">
                  <c:v>75</c:v>
                </c:pt>
                <c:pt idx="34">
                  <c:v>75</c:v>
                </c:pt>
                <c:pt idx="35">
                  <c:v>75</c:v>
                </c:pt>
                <c:pt idx="36">
                  <c:v>75</c:v>
                </c:pt>
                <c:pt idx="37">
                  <c:v>75</c:v>
                </c:pt>
                <c:pt idx="38">
                  <c:v>75</c:v>
                </c:pt>
                <c:pt idx="39">
                  <c:v>75</c:v>
                </c:pt>
                <c:pt idx="40">
                  <c:v>75</c:v>
                </c:pt>
                <c:pt idx="41">
                  <c:v>75</c:v>
                </c:pt>
                <c:pt idx="42">
                  <c:v>75</c:v>
                </c:pt>
                <c:pt idx="43">
                  <c:v>75</c:v>
                </c:pt>
                <c:pt idx="44">
                  <c:v>75</c:v>
                </c:pt>
                <c:pt idx="45">
                  <c:v>75</c:v>
                </c:pt>
                <c:pt idx="46">
                  <c:v>75</c:v>
                </c:pt>
                <c:pt idx="47">
                  <c:v>75</c:v>
                </c:pt>
                <c:pt idx="48">
                  <c:v>75</c:v>
                </c:pt>
                <c:pt idx="49">
                  <c:v>75</c:v>
                </c:pt>
                <c:pt idx="50">
                  <c:v>75</c:v>
                </c:pt>
                <c:pt idx="51">
                  <c:v>75</c:v>
                </c:pt>
                <c:pt idx="52">
                  <c:v>75</c:v>
                </c:pt>
                <c:pt idx="53">
                  <c:v>75</c:v>
                </c:pt>
                <c:pt idx="54">
                  <c:v>75</c:v>
                </c:pt>
                <c:pt idx="55">
                  <c:v>75</c:v>
                </c:pt>
                <c:pt idx="56">
                  <c:v>75</c:v>
                </c:pt>
                <c:pt idx="57">
                  <c:v>75</c:v>
                </c:pt>
                <c:pt idx="58">
                  <c:v>75</c:v>
                </c:pt>
                <c:pt idx="59">
                  <c:v>75</c:v>
                </c:pt>
                <c:pt idx="60">
                  <c:v>75</c:v>
                </c:pt>
                <c:pt idx="61">
                  <c:v>75</c:v>
                </c:pt>
                <c:pt idx="62">
                  <c:v>75</c:v>
                </c:pt>
                <c:pt idx="63">
                  <c:v>75</c:v>
                </c:pt>
                <c:pt idx="64">
                  <c:v>75</c:v>
                </c:pt>
                <c:pt idx="65">
                  <c:v>75</c:v>
                </c:pt>
                <c:pt idx="66">
                  <c:v>75</c:v>
                </c:pt>
                <c:pt idx="67">
                  <c:v>75</c:v>
                </c:pt>
                <c:pt idx="68">
                  <c:v>75</c:v>
                </c:pt>
                <c:pt idx="69">
                  <c:v>75</c:v>
                </c:pt>
                <c:pt idx="70">
                  <c:v>75</c:v>
                </c:pt>
                <c:pt idx="71">
                  <c:v>75</c:v>
                </c:pt>
                <c:pt idx="72">
                  <c:v>75</c:v>
                </c:pt>
                <c:pt idx="73">
                  <c:v>75</c:v>
                </c:pt>
                <c:pt idx="74">
                  <c:v>75</c:v>
                </c:pt>
                <c:pt idx="75">
                  <c:v>75</c:v>
                </c:pt>
                <c:pt idx="76">
                  <c:v>75</c:v>
                </c:pt>
                <c:pt idx="77">
                  <c:v>75</c:v>
                </c:pt>
                <c:pt idx="78">
                  <c:v>75</c:v>
                </c:pt>
                <c:pt idx="79">
                  <c:v>75</c:v>
                </c:pt>
                <c:pt idx="80">
                  <c:v>75</c:v>
                </c:pt>
                <c:pt idx="81">
                  <c:v>75</c:v>
                </c:pt>
                <c:pt idx="82">
                  <c:v>75</c:v>
                </c:pt>
                <c:pt idx="83">
                  <c:v>75</c:v>
                </c:pt>
                <c:pt idx="84">
                  <c:v>75</c:v>
                </c:pt>
                <c:pt idx="85">
                  <c:v>75</c:v>
                </c:pt>
                <c:pt idx="86">
                  <c:v>75</c:v>
                </c:pt>
                <c:pt idx="87">
                  <c:v>75</c:v>
                </c:pt>
                <c:pt idx="88">
                  <c:v>75</c:v>
                </c:pt>
                <c:pt idx="89">
                  <c:v>75</c:v>
                </c:pt>
                <c:pt idx="90">
                  <c:v>75</c:v>
                </c:pt>
                <c:pt idx="91">
                  <c:v>75</c:v>
                </c:pt>
                <c:pt idx="92">
                  <c:v>75</c:v>
                </c:pt>
                <c:pt idx="93">
                  <c:v>75</c:v>
                </c:pt>
                <c:pt idx="94">
                  <c:v>75</c:v>
                </c:pt>
                <c:pt idx="95">
                  <c:v>75</c:v>
                </c:pt>
                <c:pt idx="96">
                  <c:v>75</c:v>
                </c:pt>
                <c:pt idx="97">
                  <c:v>75</c:v>
                </c:pt>
                <c:pt idx="98">
                  <c:v>75</c:v>
                </c:pt>
                <c:pt idx="99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5E-4AE3-92DB-015709C12427}"/>
            </c:ext>
          </c:extLst>
        </c:ser>
        <c:ser>
          <c:idx val="2"/>
          <c:order val="2"/>
          <c:tx>
            <c:strRef>
              <c:f>seria_13_06!$FR$3</c:f>
              <c:strCache>
                <c:ptCount val="1"/>
                <c:pt idx="0">
                  <c:v>R1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seria_13_06!$FR$4:$FR$103</c:f>
              <c:numCache>
                <c:formatCode>General</c:formatCode>
                <c:ptCount val="100"/>
                <c:pt idx="0">
                  <c:v>46</c:v>
                </c:pt>
                <c:pt idx="1">
                  <c:v>40</c:v>
                </c:pt>
                <c:pt idx="2">
                  <c:v>46</c:v>
                </c:pt>
                <c:pt idx="3">
                  <c:v>46</c:v>
                </c:pt>
                <c:pt idx="4">
                  <c:v>46</c:v>
                </c:pt>
                <c:pt idx="5">
                  <c:v>46</c:v>
                </c:pt>
                <c:pt idx="6">
                  <c:v>46</c:v>
                </c:pt>
                <c:pt idx="7">
                  <c:v>98</c:v>
                </c:pt>
                <c:pt idx="8">
                  <c:v>91</c:v>
                </c:pt>
                <c:pt idx="9">
                  <c:v>98</c:v>
                </c:pt>
                <c:pt idx="10">
                  <c:v>91</c:v>
                </c:pt>
                <c:pt idx="11">
                  <c:v>91</c:v>
                </c:pt>
                <c:pt idx="12">
                  <c:v>96</c:v>
                </c:pt>
                <c:pt idx="13">
                  <c:v>98</c:v>
                </c:pt>
                <c:pt idx="14">
                  <c:v>75</c:v>
                </c:pt>
                <c:pt idx="15">
                  <c:v>90</c:v>
                </c:pt>
                <c:pt idx="16">
                  <c:v>80</c:v>
                </c:pt>
                <c:pt idx="17">
                  <c:v>101</c:v>
                </c:pt>
                <c:pt idx="18">
                  <c:v>34</c:v>
                </c:pt>
                <c:pt idx="19">
                  <c:v>41</c:v>
                </c:pt>
                <c:pt idx="20">
                  <c:v>41</c:v>
                </c:pt>
                <c:pt idx="21">
                  <c:v>75</c:v>
                </c:pt>
                <c:pt idx="22">
                  <c:v>91</c:v>
                </c:pt>
                <c:pt idx="23">
                  <c:v>103</c:v>
                </c:pt>
                <c:pt idx="24">
                  <c:v>41</c:v>
                </c:pt>
                <c:pt idx="25">
                  <c:v>29</c:v>
                </c:pt>
                <c:pt idx="26">
                  <c:v>103</c:v>
                </c:pt>
                <c:pt idx="27">
                  <c:v>98</c:v>
                </c:pt>
                <c:pt idx="28">
                  <c:v>92</c:v>
                </c:pt>
                <c:pt idx="29">
                  <c:v>92</c:v>
                </c:pt>
                <c:pt idx="30">
                  <c:v>94</c:v>
                </c:pt>
                <c:pt idx="31">
                  <c:v>57</c:v>
                </c:pt>
                <c:pt idx="32">
                  <c:v>101</c:v>
                </c:pt>
                <c:pt idx="33">
                  <c:v>92</c:v>
                </c:pt>
                <c:pt idx="34">
                  <c:v>94</c:v>
                </c:pt>
                <c:pt idx="35">
                  <c:v>99</c:v>
                </c:pt>
                <c:pt idx="36">
                  <c:v>103</c:v>
                </c:pt>
                <c:pt idx="37">
                  <c:v>99</c:v>
                </c:pt>
                <c:pt idx="38">
                  <c:v>99</c:v>
                </c:pt>
                <c:pt idx="39">
                  <c:v>108</c:v>
                </c:pt>
                <c:pt idx="40">
                  <c:v>101</c:v>
                </c:pt>
                <c:pt idx="41">
                  <c:v>103</c:v>
                </c:pt>
                <c:pt idx="42">
                  <c:v>103</c:v>
                </c:pt>
                <c:pt idx="43">
                  <c:v>99</c:v>
                </c:pt>
                <c:pt idx="44">
                  <c:v>101</c:v>
                </c:pt>
                <c:pt idx="45">
                  <c:v>103</c:v>
                </c:pt>
                <c:pt idx="46">
                  <c:v>101</c:v>
                </c:pt>
                <c:pt idx="47">
                  <c:v>101</c:v>
                </c:pt>
                <c:pt idx="48">
                  <c:v>103</c:v>
                </c:pt>
                <c:pt idx="49">
                  <c:v>103</c:v>
                </c:pt>
                <c:pt idx="50">
                  <c:v>217</c:v>
                </c:pt>
                <c:pt idx="51">
                  <c:v>103</c:v>
                </c:pt>
                <c:pt idx="52">
                  <c:v>98</c:v>
                </c:pt>
                <c:pt idx="53">
                  <c:v>94</c:v>
                </c:pt>
                <c:pt idx="54">
                  <c:v>101</c:v>
                </c:pt>
                <c:pt idx="55">
                  <c:v>103</c:v>
                </c:pt>
                <c:pt idx="56">
                  <c:v>103</c:v>
                </c:pt>
                <c:pt idx="57">
                  <c:v>103</c:v>
                </c:pt>
                <c:pt idx="58">
                  <c:v>103</c:v>
                </c:pt>
                <c:pt idx="59">
                  <c:v>103</c:v>
                </c:pt>
                <c:pt idx="60">
                  <c:v>103</c:v>
                </c:pt>
                <c:pt idx="61">
                  <c:v>294</c:v>
                </c:pt>
                <c:pt idx="62">
                  <c:v>302</c:v>
                </c:pt>
                <c:pt idx="63">
                  <c:v>98</c:v>
                </c:pt>
                <c:pt idx="64">
                  <c:v>91</c:v>
                </c:pt>
                <c:pt idx="65">
                  <c:v>91</c:v>
                </c:pt>
                <c:pt idx="66">
                  <c:v>91</c:v>
                </c:pt>
                <c:pt idx="67">
                  <c:v>91</c:v>
                </c:pt>
                <c:pt idx="68">
                  <c:v>91</c:v>
                </c:pt>
                <c:pt idx="69">
                  <c:v>91</c:v>
                </c:pt>
                <c:pt idx="70">
                  <c:v>91</c:v>
                </c:pt>
                <c:pt idx="71">
                  <c:v>91</c:v>
                </c:pt>
                <c:pt idx="72">
                  <c:v>91</c:v>
                </c:pt>
                <c:pt idx="73">
                  <c:v>230</c:v>
                </c:pt>
                <c:pt idx="74">
                  <c:v>224</c:v>
                </c:pt>
                <c:pt idx="75">
                  <c:v>78</c:v>
                </c:pt>
                <c:pt idx="76">
                  <c:v>78</c:v>
                </c:pt>
                <c:pt idx="77">
                  <c:v>50</c:v>
                </c:pt>
                <c:pt idx="78">
                  <c:v>67</c:v>
                </c:pt>
                <c:pt idx="79">
                  <c:v>32</c:v>
                </c:pt>
                <c:pt idx="80">
                  <c:v>32</c:v>
                </c:pt>
                <c:pt idx="81">
                  <c:v>32</c:v>
                </c:pt>
                <c:pt idx="82">
                  <c:v>32</c:v>
                </c:pt>
                <c:pt idx="83">
                  <c:v>32</c:v>
                </c:pt>
                <c:pt idx="84">
                  <c:v>32</c:v>
                </c:pt>
                <c:pt idx="85">
                  <c:v>32</c:v>
                </c:pt>
                <c:pt idx="86">
                  <c:v>106</c:v>
                </c:pt>
                <c:pt idx="87">
                  <c:v>103</c:v>
                </c:pt>
                <c:pt idx="88">
                  <c:v>41</c:v>
                </c:pt>
                <c:pt idx="89">
                  <c:v>302</c:v>
                </c:pt>
                <c:pt idx="90">
                  <c:v>103</c:v>
                </c:pt>
                <c:pt idx="91">
                  <c:v>193</c:v>
                </c:pt>
                <c:pt idx="92">
                  <c:v>193</c:v>
                </c:pt>
                <c:pt idx="93">
                  <c:v>101</c:v>
                </c:pt>
                <c:pt idx="94">
                  <c:v>103</c:v>
                </c:pt>
                <c:pt idx="95">
                  <c:v>101</c:v>
                </c:pt>
                <c:pt idx="96">
                  <c:v>101</c:v>
                </c:pt>
                <c:pt idx="97">
                  <c:v>103</c:v>
                </c:pt>
                <c:pt idx="98">
                  <c:v>103</c:v>
                </c:pt>
                <c:pt idx="99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55E-4AE3-92DB-015709C12427}"/>
            </c:ext>
          </c:extLst>
        </c:ser>
        <c:ser>
          <c:idx val="3"/>
          <c:order val="3"/>
          <c:tx>
            <c:strRef>
              <c:f>seria_13_06!$FS$3</c:f>
              <c:strCache>
                <c:ptCount val="1"/>
                <c:pt idx="0">
                  <c:v>R2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seria_13_06!$FS$4:$FS$103</c:f>
              <c:numCache>
                <c:formatCode>General</c:formatCode>
                <c:ptCount val="100"/>
                <c:pt idx="0">
                  <c:v>108</c:v>
                </c:pt>
                <c:pt idx="1">
                  <c:v>103</c:v>
                </c:pt>
                <c:pt idx="2">
                  <c:v>108</c:v>
                </c:pt>
                <c:pt idx="3">
                  <c:v>103</c:v>
                </c:pt>
                <c:pt idx="4">
                  <c:v>105</c:v>
                </c:pt>
                <c:pt idx="5">
                  <c:v>92</c:v>
                </c:pt>
                <c:pt idx="6">
                  <c:v>108</c:v>
                </c:pt>
                <c:pt idx="7">
                  <c:v>51</c:v>
                </c:pt>
                <c:pt idx="8">
                  <c:v>43</c:v>
                </c:pt>
                <c:pt idx="9">
                  <c:v>44</c:v>
                </c:pt>
                <c:pt idx="10">
                  <c:v>47</c:v>
                </c:pt>
                <c:pt idx="11">
                  <c:v>43</c:v>
                </c:pt>
                <c:pt idx="12">
                  <c:v>47</c:v>
                </c:pt>
                <c:pt idx="13">
                  <c:v>48</c:v>
                </c:pt>
                <c:pt idx="14">
                  <c:v>45</c:v>
                </c:pt>
                <c:pt idx="15">
                  <c:v>46</c:v>
                </c:pt>
                <c:pt idx="16">
                  <c:v>40</c:v>
                </c:pt>
                <c:pt idx="17">
                  <c:v>47</c:v>
                </c:pt>
                <c:pt idx="18">
                  <c:v>50</c:v>
                </c:pt>
                <c:pt idx="19">
                  <c:v>44</c:v>
                </c:pt>
                <c:pt idx="20">
                  <c:v>60</c:v>
                </c:pt>
                <c:pt idx="21">
                  <c:v>48</c:v>
                </c:pt>
                <c:pt idx="22">
                  <c:v>71</c:v>
                </c:pt>
                <c:pt idx="23">
                  <c:v>56</c:v>
                </c:pt>
                <c:pt idx="24">
                  <c:v>38</c:v>
                </c:pt>
                <c:pt idx="25">
                  <c:v>53</c:v>
                </c:pt>
                <c:pt idx="26">
                  <c:v>40</c:v>
                </c:pt>
                <c:pt idx="27">
                  <c:v>54</c:v>
                </c:pt>
                <c:pt idx="28">
                  <c:v>43</c:v>
                </c:pt>
                <c:pt idx="29">
                  <c:v>54</c:v>
                </c:pt>
                <c:pt idx="30">
                  <c:v>49</c:v>
                </c:pt>
                <c:pt idx="31">
                  <c:v>38</c:v>
                </c:pt>
                <c:pt idx="32">
                  <c:v>74</c:v>
                </c:pt>
                <c:pt idx="33">
                  <c:v>234</c:v>
                </c:pt>
                <c:pt idx="34">
                  <c:v>224</c:v>
                </c:pt>
                <c:pt idx="35">
                  <c:v>234</c:v>
                </c:pt>
                <c:pt idx="36">
                  <c:v>234</c:v>
                </c:pt>
                <c:pt idx="37">
                  <c:v>243</c:v>
                </c:pt>
                <c:pt idx="38">
                  <c:v>237</c:v>
                </c:pt>
                <c:pt idx="39">
                  <c:v>217</c:v>
                </c:pt>
                <c:pt idx="40">
                  <c:v>221</c:v>
                </c:pt>
                <c:pt idx="41">
                  <c:v>206</c:v>
                </c:pt>
                <c:pt idx="42">
                  <c:v>212</c:v>
                </c:pt>
                <c:pt idx="43">
                  <c:v>218</c:v>
                </c:pt>
                <c:pt idx="44">
                  <c:v>223</c:v>
                </c:pt>
                <c:pt idx="45">
                  <c:v>123</c:v>
                </c:pt>
                <c:pt idx="46">
                  <c:v>223</c:v>
                </c:pt>
                <c:pt idx="47">
                  <c:v>205</c:v>
                </c:pt>
                <c:pt idx="48">
                  <c:v>53</c:v>
                </c:pt>
                <c:pt idx="49">
                  <c:v>48</c:v>
                </c:pt>
                <c:pt idx="50">
                  <c:v>57</c:v>
                </c:pt>
                <c:pt idx="51">
                  <c:v>53</c:v>
                </c:pt>
                <c:pt idx="52">
                  <c:v>41</c:v>
                </c:pt>
                <c:pt idx="53">
                  <c:v>35</c:v>
                </c:pt>
                <c:pt idx="54">
                  <c:v>94</c:v>
                </c:pt>
                <c:pt idx="55">
                  <c:v>221</c:v>
                </c:pt>
                <c:pt idx="56">
                  <c:v>212</c:v>
                </c:pt>
                <c:pt idx="57">
                  <c:v>214</c:v>
                </c:pt>
                <c:pt idx="58">
                  <c:v>231</c:v>
                </c:pt>
                <c:pt idx="59">
                  <c:v>229</c:v>
                </c:pt>
                <c:pt idx="60">
                  <c:v>224</c:v>
                </c:pt>
                <c:pt idx="61">
                  <c:v>224</c:v>
                </c:pt>
                <c:pt idx="62">
                  <c:v>228</c:v>
                </c:pt>
                <c:pt idx="63">
                  <c:v>228</c:v>
                </c:pt>
                <c:pt idx="64">
                  <c:v>236</c:v>
                </c:pt>
                <c:pt idx="65">
                  <c:v>237</c:v>
                </c:pt>
                <c:pt idx="66">
                  <c:v>50</c:v>
                </c:pt>
                <c:pt idx="67">
                  <c:v>53</c:v>
                </c:pt>
                <c:pt idx="68">
                  <c:v>47</c:v>
                </c:pt>
                <c:pt idx="69">
                  <c:v>51</c:v>
                </c:pt>
                <c:pt idx="70">
                  <c:v>58</c:v>
                </c:pt>
                <c:pt idx="71">
                  <c:v>47</c:v>
                </c:pt>
                <c:pt idx="72">
                  <c:v>54</c:v>
                </c:pt>
                <c:pt idx="73">
                  <c:v>45</c:v>
                </c:pt>
                <c:pt idx="74">
                  <c:v>73</c:v>
                </c:pt>
                <c:pt idx="75">
                  <c:v>43</c:v>
                </c:pt>
                <c:pt idx="76">
                  <c:v>51</c:v>
                </c:pt>
                <c:pt idx="77">
                  <c:v>53</c:v>
                </c:pt>
                <c:pt idx="78">
                  <c:v>47</c:v>
                </c:pt>
                <c:pt idx="79">
                  <c:v>46</c:v>
                </c:pt>
                <c:pt idx="80">
                  <c:v>45</c:v>
                </c:pt>
                <c:pt idx="81">
                  <c:v>42</c:v>
                </c:pt>
                <c:pt idx="82">
                  <c:v>48</c:v>
                </c:pt>
                <c:pt idx="83">
                  <c:v>61</c:v>
                </c:pt>
                <c:pt idx="84">
                  <c:v>45</c:v>
                </c:pt>
                <c:pt idx="85">
                  <c:v>40</c:v>
                </c:pt>
                <c:pt idx="86">
                  <c:v>57</c:v>
                </c:pt>
                <c:pt idx="87">
                  <c:v>38</c:v>
                </c:pt>
                <c:pt idx="88">
                  <c:v>48</c:v>
                </c:pt>
                <c:pt idx="89">
                  <c:v>62</c:v>
                </c:pt>
                <c:pt idx="90">
                  <c:v>41</c:v>
                </c:pt>
                <c:pt idx="91">
                  <c:v>43</c:v>
                </c:pt>
                <c:pt idx="92">
                  <c:v>40</c:v>
                </c:pt>
                <c:pt idx="93">
                  <c:v>41</c:v>
                </c:pt>
                <c:pt idx="94">
                  <c:v>13</c:v>
                </c:pt>
                <c:pt idx="95">
                  <c:v>233</c:v>
                </c:pt>
                <c:pt idx="96">
                  <c:v>231</c:v>
                </c:pt>
                <c:pt idx="97">
                  <c:v>229</c:v>
                </c:pt>
                <c:pt idx="98">
                  <c:v>56</c:v>
                </c:pt>
                <c:pt idx="99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55E-4AE3-92DB-015709C124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2721967"/>
        <c:axId val="447853183"/>
      </c:lineChart>
      <c:catAx>
        <c:axId val="6327219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47853183"/>
        <c:crosses val="autoZero"/>
        <c:auto val="1"/>
        <c:lblAlgn val="ctr"/>
        <c:lblOffset val="100"/>
        <c:noMultiLvlLbl val="0"/>
      </c:catAx>
      <c:valAx>
        <c:axId val="447853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32721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Odbiornik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seria_13_05!$BT$9:$BT$108</c:f>
              <c:numCache>
                <c:formatCode>General</c:formatCode>
                <c:ptCount val="100"/>
                <c:pt idx="0">
                  <c:v>326</c:v>
                </c:pt>
                <c:pt idx="1">
                  <c:v>331</c:v>
                </c:pt>
                <c:pt idx="2">
                  <c:v>333</c:v>
                </c:pt>
                <c:pt idx="3">
                  <c:v>331</c:v>
                </c:pt>
                <c:pt idx="4">
                  <c:v>121</c:v>
                </c:pt>
                <c:pt idx="5">
                  <c:v>333</c:v>
                </c:pt>
                <c:pt idx="6">
                  <c:v>336</c:v>
                </c:pt>
                <c:pt idx="7">
                  <c:v>336</c:v>
                </c:pt>
                <c:pt idx="8">
                  <c:v>336</c:v>
                </c:pt>
                <c:pt idx="9">
                  <c:v>317</c:v>
                </c:pt>
                <c:pt idx="10">
                  <c:v>321</c:v>
                </c:pt>
                <c:pt idx="11">
                  <c:v>333</c:v>
                </c:pt>
                <c:pt idx="12">
                  <c:v>331</c:v>
                </c:pt>
                <c:pt idx="13">
                  <c:v>336</c:v>
                </c:pt>
                <c:pt idx="14">
                  <c:v>336</c:v>
                </c:pt>
                <c:pt idx="15">
                  <c:v>333</c:v>
                </c:pt>
                <c:pt idx="16">
                  <c:v>160</c:v>
                </c:pt>
                <c:pt idx="17">
                  <c:v>333</c:v>
                </c:pt>
                <c:pt idx="18">
                  <c:v>331</c:v>
                </c:pt>
                <c:pt idx="19">
                  <c:v>326</c:v>
                </c:pt>
                <c:pt idx="20">
                  <c:v>333</c:v>
                </c:pt>
                <c:pt idx="21">
                  <c:v>333</c:v>
                </c:pt>
                <c:pt idx="22">
                  <c:v>333</c:v>
                </c:pt>
                <c:pt idx="23">
                  <c:v>333</c:v>
                </c:pt>
                <c:pt idx="24">
                  <c:v>333</c:v>
                </c:pt>
                <c:pt idx="25">
                  <c:v>333</c:v>
                </c:pt>
                <c:pt idx="26">
                  <c:v>333</c:v>
                </c:pt>
                <c:pt idx="27">
                  <c:v>326</c:v>
                </c:pt>
                <c:pt idx="28">
                  <c:v>195</c:v>
                </c:pt>
                <c:pt idx="29">
                  <c:v>333</c:v>
                </c:pt>
                <c:pt idx="30">
                  <c:v>333</c:v>
                </c:pt>
                <c:pt idx="31">
                  <c:v>333</c:v>
                </c:pt>
                <c:pt idx="32">
                  <c:v>333</c:v>
                </c:pt>
                <c:pt idx="33">
                  <c:v>333</c:v>
                </c:pt>
                <c:pt idx="34">
                  <c:v>333</c:v>
                </c:pt>
                <c:pt idx="35">
                  <c:v>333</c:v>
                </c:pt>
                <c:pt idx="36">
                  <c:v>333</c:v>
                </c:pt>
                <c:pt idx="37">
                  <c:v>333</c:v>
                </c:pt>
                <c:pt idx="38">
                  <c:v>336</c:v>
                </c:pt>
                <c:pt idx="39">
                  <c:v>117</c:v>
                </c:pt>
                <c:pt idx="40">
                  <c:v>336</c:v>
                </c:pt>
                <c:pt idx="41">
                  <c:v>336</c:v>
                </c:pt>
                <c:pt idx="42">
                  <c:v>336</c:v>
                </c:pt>
                <c:pt idx="43">
                  <c:v>336</c:v>
                </c:pt>
                <c:pt idx="44">
                  <c:v>336</c:v>
                </c:pt>
                <c:pt idx="45">
                  <c:v>336</c:v>
                </c:pt>
                <c:pt idx="46">
                  <c:v>336</c:v>
                </c:pt>
                <c:pt idx="47">
                  <c:v>336</c:v>
                </c:pt>
                <c:pt idx="48">
                  <c:v>333</c:v>
                </c:pt>
                <c:pt idx="49">
                  <c:v>336</c:v>
                </c:pt>
                <c:pt idx="50">
                  <c:v>333</c:v>
                </c:pt>
                <c:pt idx="51">
                  <c:v>333</c:v>
                </c:pt>
                <c:pt idx="52">
                  <c:v>336</c:v>
                </c:pt>
                <c:pt idx="53">
                  <c:v>333</c:v>
                </c:pt>
                <c:pt idx="54">
                  <c:v>333</c:v>
                </c:pt>
                <c:pt idx="55">
                  <c:v>328</c:v>
                </c:pt>
                <c:pt idx="56">
                  <c:v>333</c:v>
                </c:pt>
                <c:pt idx="57">
                  <c:v>333</c:v>
                </c:pt>
                <c:pt idx="58">
                  <c:v>333</c:v>
                </c:pt>
                <c:pt idx="59">
                  <c:v>333</c:v>
                </c:pt>
                <c:pt idx="60">
                  <c:v>333</c:v>
                </c:pt>
                <c:pt idx="61">
                  <c:v>297</c:v>
                </c:pt>
                <c:pt idx="62">
                  <c:v>333</c:v>
                </c:pt>
                <c:pt idx="63">
                  <c:v>333</c:v>
                </c:pt>
                <c:pt idx="64">
                  <c:v>333</c:v>
                </c:pt>
                <c:pt idx="65">
                  <c:v>333</c:v>
                </c:pt>
                <c:pt idx="66">
                  <c:v>333</c:v>
                </c:pt>
                <c:pt idx="67">
                  <c:v>333</c:v>
                </c:pt>
                <c:pt idx="68">
                  <c:v>324</c:v>
                </c:pt>
                <c:pt idx="69">
                  <c:v>333</c:v>
                </c:pt>
                <c:pt idx="70">
                  <c:v>331</c:v>
                </c:pt>
                <c:pt idx="71">
                  <c:v>336</c:v>
                </c:pt>
                <c:pt idx="72">
                  <c:v>336</c:v>
                </c:pt>
                <c:pt idx="73">
                  <c:v>331</c:v>
                </c:pt>
                <c:pt idx="74">
                  <c:v>336</c:v>
                </c:pt>
                <c:pt idx="75">
                  <c:v>336</c:v>
                </c:pt>
                <c:pt idx="76">
                  <c:v>336</c:v>
                </c:pt>
                <c:pt idx="77">
                  <c:v>328</c:v>
                </c:pt>
                <c:pt idx="78">
                  <c:v>328</c:v>
                </c:pt>
                <c:pt idx="79">
                  <c:v>336</c:v>
                </c:pt>
                <c:pt idx="80">
                  <c:v>331</c:v>
                </c:pt>
                <c:pt idx="81">
                  <c:v>336</c:v>
                </c:pt>
                <c:pt idx="82">
                  <c:v>331</c:v>
                </c:pt>
                <c:pt idx="83">
                  <c:v>336</c:v>
                </c:pt>
                <c:pt idx="84">
                  <c:v>326</c:v>
                </c:pt>
                <c:pt idx="85">
                  <c:v>331</c:v>
                </c:pt>
                <c:pt idx="86">
                  <c:v>326</c:v>
                </c:pt>
                <c:pt idx="87">
                  <c:v>328</c:v>
                </c:pt>
                <c:pt idx="88">
                  <c:v>328</c:v>
                </c:pt>
                <c:pt idx="89">
                  <c:v>331</c:v>
                </c:pt>
                <c:pt idx="90">
                  <c:v>339</c:v>
                </c:pt>
                <c:pt idx="91">
                  <c:v>333</c:v>
                </c:pt>
                <c:pt idx="92">
                  <c:v>337</c:v>
                </c:pt>
                <c:pt idx="93">
                  <c:v>331</c:v>
                </c:pt>
                <c:pt idx="94">
                  <c:v>336</c:v>
                </c:pt>
                <c:pt idx="95">
                  <c:v>336</c:v>
                </c:pt>
                <c:pt idx="96">
                  <c:v>336</c:v>
                </c:pt>
                <c:pt idx="97">
                  <c:v>336</c:v>
                </c:pt>
                <c:pt idx="98">
                  <c:v>336</c:v>
                </c:pt>
                <c:pt idx="99">
                  <c:v>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5C-4BAC-923D-FB9778E2EF6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seria_13_05!$BU$9:$BU$108</c:f>
              <c:numCache>
                <c:formatCode>General</c:formatCode>
                <c:ptCount val="100"/>
                <c:pt idx="0">
                  <c:v>-4</c:v>
                </c:pt>
                <c:pt idx="1">
                  <c:v>-4</c:v>
                </c:pt>
                <c:pt idx="2">
                  <c:v>-3</c:v>
                </c:pt>
                <c:pt idx="3">
                  <c:v>-4</c:v>
                </c:pt>
                <c:pt idx="4">
                  <c:v>17</c:v>
                </c:pt>
                <c:pt idx="5">
                  <c:v>-3</c:v>
                </c:pt>
                <c:pt idx="6">
                  <c:v>-3</c:v>
                </c:pt>
                <c:pt idx="7">
                  <c:v>1</c:v>
                </c:pt>
                <c:pt idx="8">
                  <c:v>326</c:v>
                </c:pt>
                <c:pt idx="9">
                  <c:v>328</c:v>
                </c:pt>
                <c:pt idx="10">
                  <c:v>331</c:v>
                </c:pt>
                <c:pt idx="11">
                  <c:v>309</c:v>
                </c:pt>
                <c:pt idx="12">
                  <c:v>120</c:v>
                </c:pt>
                <c:pt idx="13">
                  <c:v>333</c:v>
                </c:pt>
                <c:pt idx="14">
                  <c:v>336</c:v>
                </c:pt>
                <c:pt idx="15">
                  <c:v>335</c:v>
                </c:pt>
                <c:pt idx="16">
                  <c:v>313</c:v>
                </c:pt>
                <c:pt idx="17">
                  <c:v>318</c:v>
                </c:pt>
                <c:pt idx="18">
                  <c:v>320</c:v>
                </c:pt>
                <c:pt idx="19">
                  <c:v>332</c:v>
                </c:pt>
                <c:pt idx="20">
                  <c:v>330</c:v>
                </c:pt>
                <c:pt idx="21">
                  <c:v>335</c:v>
                </c:pt>
                <c:pt idx="22">
                  <c:v>336</c:v>
                </c:pt>
                <c:pt idx="23">
                  <c:v>357</c:v>
                </c:pt>
                <c:pt idx="24">
                  <c:v>160</c:v>
                </c:pt>
                <c:pt idx="25">
                  <c:v>333</c:v>
                </c:pt>
                <c:pt idx="26">
                  <c:v>332</c:v>
                </c:pt>
                <c:pt idx="27">
                  <c:v>325</c:v>
                </c:pt>
                <c:pt idx="28">
                  <c:v>313</c:v>
                </c:pt>
                <c:pt idx="29">
                  <c:v>333</c:v>
                </c:pt>
                <c:pt idx="30">
                  <c:v>333</c:v>
                </c:pt>
                <c:pt idx="31">
                  <c:v>333</c:v>
                </c:pt>
                <c:pt idx="32">
                  <c:v>333</c:v>
                </c:pt>
                <c:pt idx="33">
                  <c:v>333</c:v>
                </c:pt>
                <c:pt idx="34">
                  <c:v>334</c:v>
                </c:pt>
                <c:pt idx="35">
                  <c:v>345</c:v>
                </c:pt>
                <c:pt idx="36">
                  <c:v>195</c:v>
                </c:pt>
                <c:pt idx="37">
                  <c:v>333</c:v>
                </c:pt>
                <c:pt idx="38">
                  <c:v>333</c:v>
                </c:pt>
                <c:pt idx="39">
                  <c:v>353</c:v>
                </c:pt>
                <c:pt idx="40">
                  <c:v>333</c:v>
                </c:pt>
                <c:pt idx="41">
                  <c:v>333</c:v>
                </c:pt>
                <c:pt idx="42">
                  <c:v>333</c:v>
                </c:pt>
                <c:pt idx="43">
                  <c:v>333</c:v>
                </c:pt>
                <c:pt idx="44">
                  <c:v>333</c:v>
                </c:pt>
                <c:pt idx="45">
                  <c:v>333</c:v>
                </c:pt>
                <c:pt idx="46">
                  <c:v>315</c:v>
                </c:pt>
                <c:pt idx="47">
                  <c:v>117</c:v>
                </c:pt>
                <c:pt idx="48">
                  <c:v>335</c:v>
                </c:pt>
                <c:pt idx="49">
                  <c:v>336</c:v>
                </c:pt>
                <c:pt idx="50">
                  <c:v>335</c:v>
                </c:pt>
                <c:pt idx="51">
                  <c:v>335</c:v>
                </c:pt>
                <c:pt idx="52">
                  <c:v>336</c:v>
                </c:pt>
                <c:pt idx="53">
                  <c:v>335</c:v>
                </c:pt>
                <c:pt idx="54">
                  <c:v>335</c:v>
                </c:pt>
                <c:pt idx="55">
                  <c:v>335</c:v>
                </c:pt>
                <c:pt idx="56">
                  <c:v>332</c:v>
                </c:pt>
                <c:pt idx="57">
                  <c:v>336</c:v>
                </c:pt>
                <c:pt idx="58">
                  <c:v>333</c:v>
                </c:pt>
                <c:pt idx="59">
                  <c:v>332</c:v>
                </c:pt>
                <c:pt idx="60">
                  <c:v>336</c:v>
                </c:pt>
                <c:pt idx="61">
                  <c:v>327</c:v>
                </c:pt>
                <c:pt idx="62">
                  <c:v>333</c:v>
                </c:pt>
                <c:pt idx="63">
                  <c:v>328</c:v>
                </c:pt>
                <c:pt idx="64">
                  <c:v>333</c:v>
                </c:pt>
                <c:pt idx="65">
                  <c:v>333</c:v>
                </c:pt>
                <c:pt idx="66">
                  <c:v>333</c:v>
                </c:pt>
                <c:pt idx="67">
                  <c:v>333</c:v>
                </c:pt>
                <c:pt idx="68">
                  <c:v>336</c:v>
                </c:pt>
                <c:pt idx="69">
                  <c:v>297</c:v>
                </c:pt>
                <c:pt idx="70">
                  <c:v>332</c:v>
                </c:pt>
                <c:pt idx="71">
                  <c:v>333</c:v>
                </c:pt>
                <c:pt idx="72">
                  <c:v>333</c:v>
                </c:pt>
                <c:pt idx="73">
                  <c:v>332</c:v>
                </c:pt>
                <c:pt idx="74">
                  <c:v>333</c:v>
                </c:pt>
                <c:pt idx="75">
                  <c:v>334</c:v>
                </c:pt>
                <c:pt idx="76">
                  <c:v>324</c:v>
                </c:pt>
                <c:pt idx="77">
                  <c:v>332</c:v>
                </c:pt>
                <c:pt idx="78">
                  <c:v>329</c:v>
                </c:pt>
                <c:pt idx="79">
                  <c:v>336</c:v>
                </c:pt>
                <c:pt idx="80">
                  <c:v>336</c:v>
                </c:pt>
                <c:pt idx="81">
                  <c:v>331</c:v>
                </c:pt>
                <c:pt idx="82">
                  <c:v>335</c:v>
                </c:pt>
                <c:pt idx="83">
                  <c:v>336</c:v>
                </c:pt>
                <c:pt idx="84">
                  <c:v>335</c:v>
                </c:pt>
                <c:pt idx="85">
                  <c:v>328</c:v>
                </c:pt>
                <c:pt idx="86">
                  <c:v>326</c:v>
                </c:pt>
                <c:pt idx="87">
                  <c:v>335</c:v>
                </c:pt>
                <c:pt idx="88">
                  <c:v>329</c:v>
                </c:pt>
                <c:pt idx="89">
                  <c:v>336</c:v>
                </c:pt>
                <c:pt idx="90">
                  <c:v>331</c:v>
                </c:pt>
                <c:pt idx="91">
                  <c:v>337</c:v>
                </c:pt>
                <c:pt idx="92">
                  <c:v>326</c:v>
                </c:pt>
                <c:pt idx="93">
                  <c:v>331</c:v>
                </c:pt>
                <c:pt idx="94">
                  <c:v>327</c:v>
                </c:pt>
                <c:pt idx="95">
                  <c:v>329</c:v>
                </c:pt>
                <c:pt idx="96">
                  <c:v>328</c:v>
                </c:pt>
                <c:pt idx="97">
                  <c:v>330</c:v>
                </c:pt>
                <c:pt idx="98">
                  <c:v>339</c:v>
                </c:pt>
                <c:pt idx="99">
                  <c:v>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5C-4BAC-923D-FB9778E2EF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1667119"/>
        <c:axId val="1931692079"/>
      </c:lineChart>
      <c:catAx>
        <c:axId val="19316671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31692079"/>
        <c:crosses val="autoZero"/>
        <c:auto val="1"/>
        <c:lblAlgn val="ctr"/>
        <c:lblOffset val="100"/>
        <c:noMultiLvlLbl val="0"/>
      </c:catAx>
      <c:valAx>
        <c:axId val="193169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31667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_rels/drawing2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32.xml"/><Relationship Id="rId18" Type="http://schemas.openxmlformats.org/officeDocument/2006/relationships/chart" Target="../charts/chart37.xml"/><Relationship Id="rId26" Type="http://schemas.openxmlformats.org/officeDocument/2006/relationships/chart" Target="../charts/chart45.xml"/><Relationship Id="rId3" Type="http://schemas.openxmlformats.org/officeDocument/2006/relationships/image" Target="../media/image3.png"/><Relationship Id="rId21" Type="http://schemas.openxmlformats.org/officeDocument/2006/relationships/chart" Target="../charts/chart40.xml"/><Relationship Id="rId34" Type="http://schemas.openxmlformats.org/officeDocument/2006/relationships/image" Target="../media/image10.png"/><Relationship Id="rId7" Type="http://schemas.openxmlformats.org/officeDocument/2006/relationships/chart" Target="../charts/chart26.xml"/><Relationship Id="rId12" Type="http://schemas.openxmlformats.org/officeDocument/2006/relationships/chart" Target="../charts/chart31.xml"/><Relationship Id="rId17" Type="http://schemas.openxmlformats.org/officeDocument/2006/relationships/chart" Target="../charts/chart36.xml"/><Relationship Id="rId25" Type="http://schemas.openxmlformats.org/officeDocument/2006/relationships/chart" Target="../charts/chart44.xml"/><Relationship Id="rId33" Type="http://schemas.openxmlformats.org/officeDocument/2006/relationships/image" Target="../media/image9.png"/><Relationship Id="rId2" Type="http://schemas.openxmlformats.org/officeDocument/2006/relationships/image" Target="../media/image2.png"/><Relationship Id="rId16" Type="http://schemas.openxmlformats.org/officeDocument/2006/relationships/chart" Target="../charts/chart35.xml"/><Relationship Id="rId20" Type="http://schemas.openxmlformats.org/officeDocument/2006/relationships/chart" Target="../charts/chart39.xml"/><Relationship Id="rId29" Type="http://schemas.openxmlformats.org/officeDocument/2006/relationships/image" Target="../media/image5.png"/><Relationship Id="rId1" Type="http://schemas.openxmlformats.org/officeDocument/2006/relationships/image" Target="../media/image1.png"/><Relationship Id="rId6" Type="http://schemas.openxmlformats.org/officeDocument/2006/relationships/chart" Target="../charts/chart25.xml"/><Relationship Id="rId11" Type="http://schemas.openxmlformats.org/officeDocument/2006/relationships/chart" Target="../charts/chart30.xml"/><Relationship Id="rId24" Type="http://schemas.openxmlformats.org/officeDocument/2006/relationships/chart" Target="../charts/chart43.xml"/><Relationship Id="rId32" Type="http://schemas.openxmlformats.org/officeDocument/2006/relationships/image" Target="../media/image8.png"/><Relationship Id="rId5" Type="http://schemas.openxmlformats.org/officeDocument/2006/relationships/chart" Target="../charts/chart24.xml"/><Relationship Id="rId15" Type="http://schemas.openxmlformats.org/officeDocument/2006/relationships/chart" Target="../charts/chart34.xml"/><Relationship Id="rId23" Type="http://schemas.openxmlformats.org/officeDocument/2006/relationships/chart" Target="../charts/chart42.xml"/><Relationship Id="rId28" Type="http://schemas.openxmlformats.org/officeDocument/2006/relationships/image" Target="../media/image4.png"/><Relationship Id="rId10" Type="http://schemas.openxmlformats.org/officeDocument/2006/relationships/chart" Target="../charts/chart29.xml"/><Relationship Id="rId19" Type="http://schemas.openxmlformats.org/officeDocument/2006/relationships/chart" Target="../charts/chart38.xml"/><Relationship Id="rId31" Type="http://schemas.openxmlformats.org/officeDocument/2006/relationships/image" Target="../media/image7.png"/><Relationship Id="rId4" Type="http://schemas.openxmlformats.org/officeDocument/2006/relationships/chart" Target="../charts/chart23.xml"/><Relationship Id="rId9" Type="http://schemas.openxmlformats.org/officeDocument/2006/relationships/chart" Target="../charts/chart28.xml"/><Relationship Id="rId14" Type="http://schemas.openxmlformats.org/officeDocument/2006/relationships/chart" Target="../charts/chart33.xml"/><Relationship Id="rId22" Type="http://schemas.openxmlformats.org/officeDocument/2006/relationships/chart" Target="../charts/chart41.xml"/><Relationship Id="rId27" Type="http://schemas.openxmlformats.org/officeDocument/2006/relationships/chart" Target="../charts/chart46.xml"/><Relationship Id="rId30" Type="http://schemas.openxmlformats.org/officeDocument/2006/relationships/image" Target="../media/image6.png"/><Relationship Id="rId35" Type="http://schemas.openxmlformats.org/officeDocument/2006/relationships/image" Target="../media/image11.png"/><Relationship Id="rId8" Type="http://schemas.openxmlformats.org/officeDocument/2006/relationships/chart" Target="../charts/chart27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7.xml"/><Relationship Id="rId13" Type="http://schemas.openxmlformats.org/officeDocument/2006/relationships/chart" Target="../charts/chart52.xml"/><Relationship Id="rId18" Type="http://schemas.openxmlformats.org/officeDocument/2006/relationships/chart" Target="../charts/chart57.xml"/><Relationship Id="rId3" Type="http://schemas.openxmlformats.org/officeDocument/2006/relationships/image" Target="../media/image14.png"/><Relationship Id="rId7" Type="http://schemas.openxmlformats.org/officeDocument/2006/relationships/image" Target="../media/image18.png"/><Relationship Id="rId12" Type="http://schemas.openxmlformats.org/officeDocument/2006/relationships/chart" Target="../charts/chart51.xml"/><Relationship Id="rId17" Type="http://schemas.openxmlformats.org/officeDocument/2006/relationships/chart" Target="../charts/chart56.xml"/><Relationship Id="rId2" Type="http://schemas.openxmlformats.org/officeDocument/2006/relationships/image" Target="../media/image13.png"/><Relationship Id="rId16" Type="http://schemas.openxmlformats.org/officeDocument/2006/relationships/chart" Target="../charts/chart55.xml"/><Relationship Id="rId1" Type="http://schemas.openxmlformats.org/officeDocument/2006/relationships/image" Target="../media/image12.png"/><Relationship Id="rId6" Type="http://schemas.openxmlformats.org/officeDocument/2006/relationships/image" Target="../media/image17.png"/><Relationship Id="rId11" Type="http://schemas.openxmlformats.org/officeDocument/2006/relationships/chart" Target="../charts/chart50.xml"/><Relationship Id="rId5" Type="http://schemas.openxmlformats.org/officeDocument/2006/relationships/image" Target="../media/image16.png"/><Relationship Id="rId15" Type="http://schemas.openxmlformats.org/officeDocument/2006/relationships/chart" Target="../charts/chart54.xml"/><Relationship Id="rId10" Type="http://schemas.openxmlformats.org/officeDocument/2006/relationships/chart" Target="../charts/chart49.xml"/><Relationship Id="rId19" Type="http://schemas.openxmlformats.org/officeDocument/2006/relationships/chart" Target="../charts/chart58.xml"/><Relationship Id="rId4" Type="http://schemas.openxmlformats.org/officeDocument/2006/relationships/image" Target="../media/image15.jpeg"/><Relationship Id="rId9" Type="http://schemas.openxmlformats.org/officeDocument/2006/relationships/chart" Target="../charts/chart48.xml"/><Relationship Id="rId14" Type="http://schemas.openxmlformats.org/officeDocument/2006/relationships/chart" Target="../charts/chart53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6.xml"/><Relationship Id="rId13" Type="http://schemas.openxmlformats.org/officeDocument/2006/relationships/chart" Target="../charts/chart71.xml"/><Relationship Id="rId18" Type="http://schemas.openxmlformats.org/officeDocument/2006/relationships/chart" Target="../charts/chart76.xml"/><Relationship Id="rId3" Type="http://schemas.openxmlformats.org/officeDocument/2006/relationships/chart" Target="../charts/chart61.xml"/><Relationship Id="rId21" Type="http://schemas.openxmlformats.org/officeDocument/2006/relationships/chart" Target="../charts/chart79.xml"/><Relationship Id="rId7" Type="http://schemas.openxmlformats.org/officeDocument/2006/relationships/chart" Target="../charts/chart65.xml"/><Relationship Id="rId12" Type="http://schemas.openxmlformats.org/officeDocument/2006/relationships/chart" Target="../charts/chart70.xml"/><Relationship Id="rId17" Type="http://schemas.openxmlformats.org/officeDocument/2006/relationships/chart" Target="../charts/chart75.xml"/><Relationship Id="rId2" Type="http://schemas.openxmlformats.org/officeDocument/2006/relationships/chart" Target="../charts/chart60.xml"/><Relationship Id="rId16" Type="http://schemas.openxmlformats.org/officeDocument/2006/relationships/chart" Target="../charts/chart74.xml"/><Relationship Id="rId20" Type="http://schemas.openxmlformats.org/officeDocument/2006/relationships/chart" Target="../charts/chart78.xml"/><Relationship Id="rId1" Type="http://schemas.openxmlformats.org/officeDocument/2006/relationships/chart" Target="../charts/chart59.xml"/><Relationship Id="rId6" Type="http://schemas.openxmlformats.org/officeDocument/2006/relationships/chart" Target="../charts/chart64.xml"/><Relationship Id="rId11" Type="http://schemas.openxmlformats.org/officeDocument/2006/relationships/chart" Target="../charts/chart69.xml"/><Relationship Id="rId24" Type="http://schemas.openxmlformats.org/officeDocument/2006/relationships/chart" Target="../charts/chart82.xml"/><Relationship Id="rId5" Type="http://schemas.openxmlformats.org/officeDocument/2006/relationships/chart" Target="../charts/chart63.xml"/><Relationship Id="rId15" Type="http://schemas.openxmlformats.org/officeDocument/2006/relationships/chart" Target="../charts/chart73.xml"/><Relationship Id="rId23" Type="http://schemas.openxmlformats.org/officeDocument/2006/relationships/chart" Target="../charts/chart81.xml"/><Relationship Id="rId10" Type="http://schemas.openxmlformats.org/officeDocument/2006/relationships/chart" Target="../charts/chart68.xml"/><Relationship Id="rId19" Type="http://schemas.openxmlformats.org/officeDocument/2006/relationships/chart" Target="../charts/chart77.xml"/><Relationship Id="rId4" Type="http://schemas.openxmlformats.org/officeDocument/2006/relationships/chart" Target="../charts/chart62.xml"/><Relationship Id="rId9" Type="http://schemas.openxmlformats.org/officeDocument/2006/relationships/chart" Target="../charts/chart67.xml"/><Relationship Id="rId14" Type="http://schemas.openxmlformats.org/officeDocument/2006/relationships/chart" Target="../charts/chart72.xml"/><Relationship Id="rId22" Type="http://schemas.openxmlformats.org/officeDocument/2006/relationships/chart" Target="../charts/chart8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95250</xdr:colOff>
      <xdr:row>3</xdr:row>
      <xdr:rowOff>201082</xdr:rowOff>
    </xdr:from>
    <xdr:to>
      <xdr:col>13</xdr:col>
      <xdr:colOff>264584</xdr:colOff>
      <xdr:row>8</xdr:row>
      <xdr:rowOff>190499</xdr:rowOff>
    </xdr:to>
    <xdr:sp macro="" textlink="">
      <xdr:nvSpPr>
        <xdr:cNvPr id="2" name="Owal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0996083" y="804332"/>
          <a:ext cx="994834" cy="994834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l-PL" sz="1100"/>
            <a:t>1</a:t>
          </a:r>
        </a:p>
      </xdr:txBody>
    </xdr:sp>
    <xdr:clientData/>
  </xdr:twoCellAnchor>
  <xdr:twoCellAnchor>
    <xdr:from>
      <xdr:col>17</xdr:col>
      <xdr:colOff>67734</xdr:colOff>
      <xdr:row>20</xdr:row>
      <xdr:rowOff>120650</xdr:rowOff>
    </xdr:from>
    <xdr:to>
      <xdr:col>18</xdr:col>
      <xdr:colOff>237068</xdr:colOff>
      <xdr:row>25</xdr:row>
      <xdr:rowOff>110068</xdr:rowOff>
    </xdr:to>
    <xdr:sp macro="" textlink="">
      <xdr:nvSpPr>
        <xdr:cNvPr id="3" name="Owal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14926734" y="4142317"/>
          <a:ext cx="994834" cy="994834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l-PL" sz="1100"/>
            <a:t>2</a:t>
          </a:r>
        </a:p>
      </xdr:txBody>
    </xdr:sp>
    <xdr:clientData/>
  </xdr:twoCellAnchor>
  <xdr:twoCellAnchor>
    <xdr:from>
      <xdr:col>11</xdr:col>
      <xdr:colOff>804333</xdr:colOff>
      <xdr:row>20</xdr:row>
      <xdr:rowOff>31749</xdr:rowOff>
    </xdr:from>
    <xdr:to>
      <xdr:col>13</xdr:col>
      <xdr:colOff>423333</xdr:colOff>
      <xdr:row>23</xdr:row>
      <xdr:rowOff>10582</xdr:rowOff>
    </xdr:to>
    <xdr:sp macro="" textlink="">
      <xdr:nvSpPr>
        <xdr:cNvPr id="4" name="Trójką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10879666" y="4053416"/>
          <a:ext cx="1270000" cy="582083"/>
        </a:xfrm>
        <a:prstGeom prst="triangl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l-PL" sz="1100"/>
            <a:t>nadajni</a:t>
          </a:r>
        </a:p>
      </xdr:txBody>
    </xdr:sp>
    <xdr:clientData/>
  </xdr:twoCellAnchor>
  <xdr:twoCellAnchor>
    <xdr:from>
      <xdr:col>12</xdr:col>
      <xdr:colOff>592667</xdr:colOff>
      <xdr:row>8</xdr:row>
      <xdr:rowOff>190499</xdr:rowOff>
    </xdr:from>
    <xdr:to>
      <xdr:col>12</xdr:col>
      <xdr:colOff>613833</xdr:colOff>
      <xdr:row>20</xdr:row>
      <xdr:rowOff>31749</xdr:rowOff>
    </xdr:to>
    <xdr:cxnSp macro="">
      <xdr:nvCxnSpPr>
        <xdr:cNvPr id="6" name="Łącznik prosty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CxnSpPr>
          <a:stCxn id="2" idx="4"/>
          <a:endCxn id="4" idx="0"/>
        </xdr:cNvCxnSpPr>
      </xdr:nvCxnSpPr>
      <xdr:spPr>
        <a:xfrm>
          <a:off x="11493500" y="1799166"/>
          <a:ext cx="21166" cy="225425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423333</xdr:colOff>
      <xdr:row>23</xdr:row>
      <xdr:rowOff>10582</xdr:rowOff>
    </xdr:from>
    <xdr:to>
      <xdr:col>17</xdr:col>
      <xdr:colOff>67734</xdr:colOff>
      <xdr:row>23</xdr:row>
      <xdr:rowOff>14817</xdr:rowOff>
    </xdr:to>
    <xdr:cxnSp macro="">
      <xdr:nvCxnSpPr>
        <xdr:cNvPr id="9" name="Łącznik prosty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CxnSpPr>
          <a:stCxn id="4" idx="4"/>
          <a:endCxn id="3" idx="2"/>
        </xdr:cNvCxnSpPr>
      </xdr:nvCxnSpPr>
      <xdr:spPr>
        <a:xfrm>
          <a:off x="11980333" y="4635499"/>
          <a:ext cx="2946401" cy="423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95250</xdr:colOff>
      <xdr:row>5</xdr:row>
      <xdr:rowOff>201082</xdr:rowOff>
    </xdr:from>
    <xdr:to>
      <xdr:col>29</xdr:col>
      <xdr:colOff>264584</xdr:colOff>
      <xdr:row>10</xdr:row>
      <xdr:rowOff>190499</xdr:rowOff>
    </xdr:to>
    <xdr:sp macro="" textlink="">
      <xdr:nvSpPr>
        <xdr:cNvPr id="13" name="Owal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/>
      </xdr:nvSpPr>
      <xdr:spPr>
        <a:xfrm>
          <a:off x="10424583" y="804332"/>
          <a:ext cx="994834" cy="994834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l-PL" sz="1100"/>
            <a:t>1</a:t>
          </a:r>
        </a:p>
      </xdr:txBody>
    </xdr:sp>
    <xdr:clientData/>
  </xdr:twoCellAnchor>
  <xdr:twoCellAnchor>
    <xdr:from>
      <xdr:col>33</xdr:col>
      <xdr:colOff>67734</xdr:colOff>
      <xdr:row>22</xdr:row>
      <xdr:rowOff>120650</xdr:rowOff>
    </xdr:from>
    <xdr:to>
      <xdr:col>34</xdr:col>
      <xdr:colOff>237068</xdr:colOff>
      <xdr:row>27</xdr:row>
      <xdr:rowOff>110068</xdr:rowOff>
    </xdr:to>
    <xdr:sp macro="" textlink="">
      <xdr:nvSpPr>
        <xdr:cNvPr id="14" name="Owal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/>
      </xdr:nvSpPr>
      <xdr:spPr>
        <a:xfrm>
          <a:off x="27732567" y="4544483"/>
          <a:ext cx="994834" cy="994835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l-PL" sz="1100"/>
            <a:t>2</a:t>
          </a:r>
        </a:p>
      </xdr:txBody>
    </xdr:sp>
    <xdr:clientData/>
  </xdr:twoCellAnchor>
  <xdr:twoCellAnchor>
    <xdr:from>
      <xdr:col>32</xdr:col>
      <xdr:colOff>783167</xdr:colOff>
      <xdr:row>7</xdr:row>
      <xdr:rowOff>10582</xdr:rowOff>
    </xdr:from>
    <xdr:to>
      <xdr:col>34</xdr:col>
      <xdr:colOff>402167</xdr:colOff>
      <xdr:row>9</xdr:row>
      <xdr:rowOff>190498</xdr:rowOff>
    </xdr:to>
    <xdr:sp macro="" textlink="">
      <xdr:nvSpPr>
        <xdr:cNvPr id="15" name="Trójkąt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/>
      </xdr:nvSpPr>
      <xdr:spPr>
        <a:xfrm>
          <a:off x="27622500" y="1418165"/>
          <a:ext cx="1270000" cy="582083"/>
        </a:xfrm>
        <a:prstGeom prst="triangl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l-PL" sz="1100"/>
            <a:t>nadajni</a:t>
          </a:r>
        </a:p>
      </xdr:txBody>
    </xdr:sp>
    <xdr:clientData/>
  </xdr:twoCellAnchor>
  <xdr:twoCellAnchor>
    <xdr:from>
      <xdr:col>29</xdr:col>
      <xdr:colOff>264584</xdr:colOff>
      <xdr:row>8</xdr:row>
      <xdr:rowOff>95249</xdr:rowOff>
    </xdr:from>
    <xdr:to>
      <xdr:col>33</xdr:col>
      <xdr:colOff>275167</xdr:colOff>
      <xdr:row>8</xdr:row>
      <xdr:rowOff>100540</xdr:rowOff>
    </xdr:to>
    <xdr:cxnSp macro="">
      <xdr:nvCxnSpPr>
        <xdr:cNvPr id="16" name="Łącznik prosty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CxnSpPr>
          <a:stCxn id="13" idx="6"/>
          <a:endCxn id="15" idx="1"/>
        </xdr:cNvCxnSpPr>
      </xdr:nvCxnSpPr>
      <xdr:spPr>
        <a:xfrm>
          <a:off x="24627417" y="1703916"/>
          <a:ext cx="3312583" cy="5291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565151</xdr:colOff>
      <xdr:row>9</xdr:row>
      <xdr:rowOff>190498</xdr:rowOff>
    </xdr:from>
    <xdr:to>
      <xdr:col>33</xdr:col>
      <xdr:colOff>592667</xdr:colOff>
      <xdr:row>22</xdr:row>
      <xdr:rowOff>120650</xdr:rowOff>
    </xdr:to>
    <xdr:cxnSp macro="">
      <xdr:nvCxnSpPr>
        <xdr:cNvPr id="17" name="Łącznik prosty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CxnSpPr>
          <a:stCxn id="15" idx="3"/>
          <a:endCxn id="14" idx="0"/>
        </xdr:cNvCxnSpPr>
      </xdr:nvCxnSpPr>
      <xdr:spPr>
        <a:xfrm flipH="1">
          <a:off x="28229984" y="2000248"/>
          <a:ext cx="27516" cy="254423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47</xdr:col>
      <xdr:colOff>95250</xdr:colOff>
      <xdr:row>6</xdr:row>
      <xdr:rowOff>201082</xdr:rowOff>
    </xdr:from>
    <xdr:to>
      <xdr:col>48</xdr:col>
      <xdr:colOff>264584</xdr:colOff>
      <xdr:row>11</xdr:row>
      <xdr:rowOff>190499</xdr:rowOff>
    </xdr:to>
    <xdr:sp macro="" textlink="">
      <xdr:nvSpPr>
        <xdr:cNvPr id="31" name="Owal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/>
      </xdr:nvSpPr>
      <xdr:spPr>
        <a:xfrm>
          <a:off x="23632583" y="1206499"/>
          <a:ext cx="994834" cy="994833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l-PL" sz="1100"/>
            <a:t>1</a:t>
          </a:r>
        </a:p>
      </xdr:txBody>
    </xdr:sp>
    <xdr:clientData/>
  </xdr:twoCellAnchor>
  <xdr:twoCellAnchor>
    <xdr:from>
      <xdr:col>51</xdr:col>
      <xdr:colOff>512234</xdr:colOff>
      <xdr:row>21</xdr:row>
      <xdr:rowOff>88900</xdr:rowOff>
    </xdr:from>
    <xdr:to>
      <xdr:col>52</xdr:col>
      <xdr:colOff>681568</xdr:colOff>
      <xdr:row>26</xdr:row>
      <xdr:rowOff>78317</xdr:rowOff>
    </xdr:to>
    <xdr:sp macro="" textlink="">
      <xdr:nvSpPr>
        <xdr:cNvPr id="32" name="Owal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/>
      </xdr:nvSpPr>
      <xdr:spPr>
        <a:xfrm>
          <a:off x="43036067" y="4311650"/>
          <a:ext cx="994834" cy="994834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l-PL" sz="1100"/>
            <a:t>2</a:t>
          </a:r>
        </a:p>
      </xdr:txBody>
    </xdr:sp>
    <xdr:clientData/>
  </xdr:twoCellAnchor>
  <xdr:twoCellAnchor>
    <xdr:from>
      <xdr:col>46</xdr:col>
      <xdr:colOff>814917</xdr:colOff>
      <xdr:row>34</xdr:row>
      <xdr:rowOff>10582</xdr:rowOff>
    </xdr:from>
    <xdr:to>
      <xdr:col>48</xdr:col>
      <xdr:colOff>433917</xdr:colOff>
      <xdr:row>36</xdr:row>
      <xdr:rowOff>190497</xdr:rowOff>
    </xdr:to>
    <xdr:sp macro="" textlink="">
      <xdr:nvSpPr>
        <xdr:cNvPr id="33" name="Trójkąt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/>
      </xdr:nvSpPr>
      <xdr:spPr>
        <a:xfrm>
          <a:off x="39211250" y="6847415"/>
          <a:ext cx="1270000" cy="582082"/>
        </a:xfrm>
        <a:prstGeom prst="triangl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l-PL" sz="1100"/>
            <a:t>nadajni</a:t>
          </a:r>
        </a:p>
      </xdr:txBody>
    </xdr:sp>
    <xdr:clientData/>
  </xdr:twoCellAnchor>
  <xdr:twoCellAnchor>
    <xdr:from>
      <xdr:col>47</xdr:col>
      <xdr:colOff>592667</xdr:colOff>
      <xdr:row>11</xdr:row>
      <xdr:rowOff>190499</xdr:rowOff>
    </xdr:from>
    <xdr:to>
      <xdr:col>47</xdr:col>
      <xdr:colOff>624417</xdr:colOff>
      <xdr:row>34</xdr:row>
      <xdr:rowOff>10582</xdr:rowOff>
    </xdr:to>
    <xdr:cxnSp macro="">
      <xdr:nvCxnSpPr>
        <xdr:cNvPr id="34" name="Łącznik prosty 3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CxnSpPr>
          <a:stCxn id="31" idx="4"/>
          <a:endCxn id="33" idx="0"/>
        </xdr:cNvCxnSpPr>
      </xdr:nvCxnSpPr>
      <xdr:spPr>
        <a:xfrm>
          <a:off x="39814500" y="2402416"/>
          <a:ext cx="31750" cy="4444999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47</xdr:col>
      <xdr:colOff>624417</xdr:colOff>
      <xdr:row>21</xdr:row>
      <xdr:rowOff>88900</xdr:rowOff>
    </xdr:from>
    <xdr:to>
      <xdr:col>52</xdr:col>
      <xdr:colOff>184151</xdr:colOff>
      <xdr:row>36</xdr:row>
      <xdr:rowOff>190497</xdr:rowOff>
    </xdr:to>
    <xdr:cxnSp macro="">
      <xdr:nvCxnSpPr>
        <xdr:cNvPr id="35" name="Łącznik prosty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CxnSpPr>
          <a:stCxn id="33" idx="3"/>
          <a:endCxn id="32" idx="0"/>
        </xdr:cNvCxnSpPr>
      </xdr:nvCxnSpPr>
      <xdr:spPr>
        <a:xfrm flipV="1">
          <a:off x="39846250" y="4311650"/>
          <a:ext cx="3687234" cy="3117847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21167</xdr:colOff>
      <xdr:row>9</xdr:row>
      <xdr:rowOff>0</xdr:rowOff>
    </xdr:from>
    <xdr:to>
      <xdr:col>10</xdr:col>
      <xdr:colOff>21167</xdr:colOff>
      <xdr:row>13</xdr:row>
      <xdr:rowOff>42334</xdr:rowOff>
    </xdr:to>
    <xdr:cxnSp macro="">
      <xdr:nvCxnSpPr>
        <xdr:cNvPr id="42" name="Łącznik prosty ze strzałką 4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CxnSpPr/>
      </xdr:nvCxnSpPr>
      <xdr:spPr>
        <a:xfrm>
          <a:off x="8699500" y="1809750"/>
          <a:ext cx="0" cy="846667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10584</xdr:colOff>
      <xdr:row>8</xdr:row>
      <xdr:rowOff>190500</xdr:rowOff>
    </xdr:from>
    <xdr:to>
      <xdr:col>11</xdr:col>
      <xdr:colOff>42334</xdr:colOff>
      <xdr:row>8</xdr:row>
      <xdr:rowOff>190500</xdr:rowOff>
    </xdr:to>
    <xdr:cxnSp macro="">
      <xdr:nvCxnSpPr>
        <xdr:cNvPr id="43" name="Łącznik prosty ze strzałką 42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CxnSpPr/>
      </xdr:nvCxnSpPr>
      <xdr:spPr>
        <a:xfrm>
          <a:off x="8688917" y="1799167"/>
          <a:ext cx="85725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8</xdr:row>
      <xdr:rowOff>190500</xdr:rowOff>
    </xdr:from>
    <xdr:to>
      <xdr:col>10</xdr:col>
      <xdr:colOff>31750</xdr:colOff>
      <xdr:row>8</xdr:row>
      <xdr:rowOff>190500</xdr:rowOff>
    </xdr:to>
    <xdr:cxnSp macro="">
      <xdr:nvCxnSpPr>
        <xdr:cNvPr id="46" name="Łącznik prosty ze strzałką 45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CxnSpPr/>
      </xdr:nvCxnSpPr>
      <xdr:spPr>
        <a:xfrm flipH="1">
          <a:off x="7852833" y="1799167"/>
          <a:ext cx="85725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21167</xdr:colOff>
      <xdr:row>5</xdr:row>
      <xdr:rowOff>31750</xdr:rowOff>
    </xdr:from>
    <xdr:to>
      <xdr:col>10</xdr:col>
      <xdr:colOff>21167</xdr:colOff>
      <xdr:row>9</xdr:row>
      <xdr:rowOff>0</xdr:rowOff>
    </xdr:to>
    <xdr:cxnSp macro="">
      <xdr:nvCxnSpPr>
        <xdr:cNvPr id="49" name="Łącznik prosty ze strzałką 48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CxnSpPr/>
      </xdr:nvCxnSpPr>
      <xdr:spPr>
        <a:xfrm flipV="1">
          <a:off x="8699500" y="1037167"/>
          <a:ext cx="0" cy="772583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63</xdr:col>
      <xdr:colOff>95250</xdr:colOff>
      <xdr:row>6</xdr:row>
      <xdr:rowOff>201082</xdr:rowOff>
    </xdr:from>
    <xdr:to>
      <xdr:col>64</xdr:col>
      <xdr:colOff>264584</xdr:colOff>
      <xdr:row>11</xdr:row>
      <xdr:rowOff>190499</xdr:rowOff>
    </xdr:to>
    <xdr:sp macro="" textlink="">
      <xdr:nvSpPr>
        <xdr:cNvPr id="54" name="Owal 53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SpPr/>
      </xdr:nvSpPr>
      <xdr:spPr>
        <a:xfrm>
          <a:off x="39613417" y="1407582"/>
          <a:ext cx="994834" cy="994834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l-PL" sz="1100"/>
            <a:t>1</a:t>
          </a:r>
        </a:p>
      </xdr:txBody>
    </xdr:sp>
    <xdr:clientData/>
  </xdr:twoCellAnchor>
  <xdr:twoCellAnchor>
    <xdr:from>
      <xdr:col>67</xdr:col>
      <xdr:colOff>406401</xdr:colOff>
      <xdr:row>7</xdr:row>
      <xdr:rowOff>4234</xdr:rowOff>
    </xdr:from>
    <xdr:to>
      <xdr:col>68</xdr:col>
      <xdr:colOff>575735</xdr:colOff>
      <xdr:row>11</xdr:row>
      <xdr:rowOff>194734</xdr:rowOff>
    </xdr:to>
    <xdr:sp macro="" textlink="">
      <xdr:nvSpPr>
        <xdr:cNvPr id="55" name="Owal 54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SpPr/>
      </xdr:nvSpPr>
      <xdr:spPr>
        <a:xfrm>
          <a:off x="56434568" y="1411817"/>
          <a:ext cx="994834" cy="994834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l-PL" sz="1100"/>
            <a:t>2</a:t>
          </a:r>
        </a:p>
      </xdr:txBody>
    </xdr:sp>
    <xdr:clientData/>
  </xdr:twoCellAnchor>
  <xdr:twoCellAnchor>
    <xdr:from>
      <xdr:col>65</xdr:col>
      <xdr:colOff>148167</xdr:colOff>
      <xdr:row>21</xdr:row>
      <xdr:rowOff>190498</xdr:rowOff>
    </xdr:from>
    <xdr:to>
      <xdr:col>66</xdr:col>
      <xdr:colOff>592667</xdr:colOff>
      <xdr:row>24</xdr:row>
      <xdr:rowOff>169330</xdr:rowOff>
    </xdr:to>
    <xdr:sp macro="" textlink="">
      <xdr:nvSpPr>
        <xdr:cNvPr id="56" name="Trójkąt 55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SpPr/>
      </xdr:nvSpPr>
      <xdr:spPr>
        <a:xfrm>
          <a:off x="54525334" y="4413248"/>
          <a:ext cx="1270000" cy="582082"/>
        </a:xfrm>
        <a:prstGeom prst="triangl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l-PL" sz="1100"/>
            <a:t>nadajni</a:t>
          </a:r>
        </a:p>
      </xdr:txBody>
    </xdr:sp>
    <xdr:clientData/>
  </xdr:twoCellAnchor>
  <xdr:twoCellAnchor>
    <xdr:from>
      <xdr:col>63</xdr:col>
      <xdr:colOff>592667</xdr:colOff>
      <xdr:row>11</xdr:row>
      <xdr:rowOff>190499</xdr:rowOff>
    </xdr:from>
    <xdr:to>
      <xdr:col>65</xdr:col>
      <xdr:colOff>783167</xdr:colOff>
      <xdr:row>21</xdr:row>
      <xdr:rowOff>190498</xdr:rowOff>
    </xdr:to>
    <xdr:cxnSp macro="">
      <xdr:nvCxnSpPr>
        <xdr:cNvPr id="57" name="Łącznik prosty 56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CxnSpPr>
          <a:stCxn id="54" idx="4"/>
          <a:endCxn id="56" idx="0"/>
        </xdr:cNvCxnSpPr>
      </xdr:nvCxnSpPr>
      <xdr:spPr>
        <a:xfrm>
          <a:off x="53318834" y="2402416"/>
          <a:ext cx="1841500" cy="2010832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65</xdr:col>
      <xdr:colOff>783167</xdr:colOff>
      <xdr:row>11</xdr:row>
      <xdr:rowOff>194734</xdr:rowOff>
    </xdr:from>
    <xdr:to>
      <xdr:col>68</xdr:col>
      <xdr:colOff>78318</xdr:colOff>
      <xdr:row>21</xdr:row>
      <xdr:rowOff>190498</xdr:rowOff>
    </xdr:to>
    <xdr:cxnSp macro="">
      <xdr:nvCxnSpPr>
        <xdr:cNvPr id="58" name="Łącznik prosty 57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CxnSpPr>
          <a:stCxn id="56" idx="0"/>
          <a:endCxn id="55" idx="4"/>
        </xdr:cNvCxnSpPr>
      </xdr:nvCxnSpPr>
      <xdr:spPr>
        <a:xfrm flipV="1">
          <a:off x="55160334" y="2406651"/>
          <a:ext cx="1771651" cy="2006597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76</xdr:col>
      <xdr:colOff>783167</xdr:colOff>
      <xdr:row>25</xdr:row>
      <xdr:rowOff>95248</xdr:rowOff>
    </xdr:from>
    <xdr:to>
      <xdr:col>78</xdr:col>
      <xdr:colOff>127001</xdr:colOff>
      <xdr:row>30</xdr:row>
      <xdr:rowOff>84666</xdr:rowOff>
    </xdr:to>
    <xdr:sp macro="" textlink="">
      <xdr:nvSpPr>
        <xdr:cNvPr id="67" name="Owal 66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SpPr/>
      </xdr:nvSpPr>
      <xdr:spPr>
        <a:xfrm>
          <a:off x="65214500" y="4720165"/>
          <a:ext cx="994834" cy="994834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l-PL" sz="1100"/>
            <a:t>1</a:t>
          </a:r>
        </a:p>
      </xdr:txBody>
    </xdr:sp>
    <xdr:clientData/>
  </xdr:twoCellAnchor>
  <xdr:twoCellAnchor>
    <xdr:from>
      <xdr:col>81</xdr:col>
      <xdr:colOff>385234</xdr:colOff>
      <xdr:row>25</xdr:row>
      <xdr:rowOff>110067</xdr:rowOff>
    </xdr:from>
    <xdr:to>
      <xdr:col>82</xdr:col>
      <xdr:colOff>554568</xdr:colOff>
      <xdr:row>30</xdr:row>
      <xdr:rowOff>99484</xdr:rowOff>
    </xdr:to>
    <xdr:sp macro="" textlink="">
      <xdr:nvSpPr>
        <xdr:cNvPr id="68" name="Owal 67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SpPr/>
      </xdr:nvSpPr>
      <xdr:spPr>
        <a:xfrm>
          <a:off x="68944067" y="4734984"/>
          <a:ext cx="994834" cy="994833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l-PL" sz="1100"/>
            <a:t>2</a:t>
          </a:r>
        </a:p>
      </xdr:txBody>
    </xdr:sp>
    <xdr:clientData/>
  </xdr:twoCellAnchor>
  <xdr:twoCellAnchor>
    <xdr:from>
      <xdr:col>81</xdr:col>
      <xdr:colOff>243416</xdr:colOff>
      <xdr:row>10</xdr:row>
      <xdr:rowOff>148166</xdr:rowOff>
    </xdr:from>
    <xdr:to>
      <xdr:col>82</xdr:col>
      <xdr:colOff>687916</xdr:colOff>
      <xdr:row>13</xdr:row>
      <xdr:rowOff>126998</xdr:rowOff>
    </xdr:to>
    <xdr:sp macro="" textlink="">
      <xdr:nvSpPr>
        <xdr:cNvPr id="69" name="Trójkąt 68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SpPr/>
      </xdr:nvSpPr>
      <xdr:spPr>
        <a:xfrm>
          <a:off x="68802249" y="1756833"/>
          <a:ext cx="1270000" cy="582082"/>
        </a:xfrm>
        <a:prstGeom prst="triangl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l-PL" sz="1100"/>
            <a:t>nadajni</a:t>
          </a:r>
        </a:p>
      </xdr:txBody>
    </xdr:sp>
    <xdr:clientData/>
  </xdr:twoCellAnchor>
  <xdr:twoCellAnchor>
    <xdr:from>
      <xdr:col>77</xdr:col>
      <xdr:colOff>455084</xdr:colOff>
      <xdr:row>13</xdr:row>
      <xdr:rowOff>126998</xdr:rowOff>
    </xdr:from>
    <xdr:to>
      <xdr:col>81</xdr:col>
      <xdr:colOff>243416</xdr:colOff>
      <xdr:row>30</xdr:row>
      <xdr:rowOff>84666</xdr:rowOff>
    </xdr:to>
    <xdr:cxnSp macro="">
      <xdr:nvCxnSpPr>
        <xdr:cNvPr id="70" name="Łącznik prosty 69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CxnSpPr>
          <a:stCxn id="67" idx="4"/>
          <a:endCxn id="69" idx="2"/>
        </xdr:cNvCxnSpPr>
      </xdr:nvCxnSpPr>
      <xdr:spPr>
        <a:xfrm flipV="1">
          <a:off x="65711917" y="2338915"/>
          <a:ext cx="3090332" cy="3376084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82</xdr:col>
      <xdr:colOff>52916</xdr:colOff>
      <xdr:row>13</xdr:row>
      <xdr:rowOff>126998</xdr:rowOff>
    </xdr:from>
    <xdr:to>
      <xdr:col>82</xdr:col>
      <xdr:colOff>57151</xdr:colOff>
      <xdr:row>30</xdr:row>
      <xdr:rowOff>99484</xdr:rowOff>
    </xdr:to>
    <xdr:cxnSp macro="">
      <xdr:nvCxnSpPr>
        <xdr:cNvPr id="71" name="Łącznik prosty 70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CxnSpPr>
          <a:stCxn id="69" idx="3"/>
          <a:endCxn id="68" idx="4"/>
        </xdr:cNvCxnSpPr>
      </xdr:nvCxnSpPr>
      <xdr:spPr>
        <a:xfrm>
          <a:off x="69437249" y="2338915"/>
          <a:ext cx="4235" cy="3390902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93</xdr:col>
      <xdr:colOff>783167</xdr:colOff>
      <xdr:row>23</xdr:row>
      <xdr:rowOff>95248</xdr:rowOff>
    </xdr:from>
    <xdr:to>
      <xdr:col>95</xdr:col>
      <xdr:colOff>127001</xdr:colOff>
      <xdr:row>28</xdr:row>
      <xdr:rowOff>84666</xdr:rowOff>
    </xdr:to>
    <xdr:sp macro="" textlink="">
      <xdr:nvSpPr>
        <xdr:cNvPr id="80" name="Owal 79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SpPr/>
      </xdr:nvSpPr>
      <xdr:spPr>
        <a:xfrm>
          <a:off x="65362667" y="4720165"/>
          <a:ext cx="994834" cy="994834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l-PL" sz="1100"/>
            <a:t>1</a:t>
          </a:r>
        </a:p>
      </xdr:txBody>
    </xdr:sp>
    <xdr:clientData/>
  </xdr:twoCellAnchor>
  <xdr:twoCellAnchor>
    <xdr:from>
      <xdr:col>98</xdr:col>
      <xdr:colOff>385234</xdr:colOff>
      <xdr:row>23</xdr:row>
      <xdr:rowOff>110067</xdr:rowOff>
    </xdr:from>
    <xdr:to>
      <xdr:col>99</xdr:col>
      <xdr:colOff>554568</xdr:colOff>
      <xdr:row>28</xdr:row>
      <xdr:rowOff>99484</xdr:rowOff>
    </xdr:to>
    <xdr:sp macro="" textlink="">
      <xdr:nvSpPr>
        <xdr:cNvPr id="81" name="Owal 80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SpPr/>
      </xdr:nvSpPr>
      <xdr:spPr>
        <a:xfrm>
          <a:off x="69092234" y="4734984"/>
          <a:ext cx="994834" cy="994833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l-PL" sz="1100"/>
            <a:t>2</a:t>
          </a:r>
        </a:p>
      </xdr:txBody>
    </xdr:sp>
    <xdr:clientData/>
  </xdr:twoCellAnchor>
  <xdr:twoCellAnchor>
    <xdr:from>
      <xdr:col>91</xdr:col>
      <xdr:colOff>444499</xdr:colOff>
      <xdr:row>7</xdr:row>
      <xdr:rowOff>42333</xdr:rowOff>
    </xdr:from>
    <xdr:to>
      <xdr:col>93</xdr:col>
      <xdr:colOff>63499</xdr:colOff>
      <xdr:row>10</xdr:row>
      <xdr:rowOff>21165</xdr:rowOff>
    </xdr:to>
    <xdr:sp macro="" textlink="">
      <xdr:nvSpPr>
        <xdr:cNvPr id="82" name="Trójkąt 81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SpPr/>
      </xdr:nvSpPr>
      <xdr:spPr>
        <a:xfrm>
          <a:off x="76580999" y="1449916"/>
          <a:ext cx="1270000" cy="582082"/>
        </a:xfrm>
        <a:prstGeom prst="triangl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l-PL" sz="1100"/>
            <a:t>nadajni</a:t>
          </a:r>
        </a:p>
      </xdr:txBody>
    </xdr:sp>
    <xdr:clientData/>
  </xdr:twoCellAnchor>
  <xdr:twoCellAnchor>
    <xdr:from>
      <xdr:col>92</xdr:col>
      <xdr:colOff>253999</xdr:colOff>
      <xdr:row>10</xdr:row>
      <xdr:rowOff>21165</xdr:rowOff>
    </xdr:from>
    <xdr:to>
      <xdr:col>94</xdr:col>
      <xdr:colOff>455084</xdr:colOff>
      <xdr:row>28</xdr:row>
      <xdr:rowOff>84666</xdr:rowOff>
    </xdr:to>
    <xdr:cxnSp macro="">
      <xdr:nvCxnSpPr>
        <xdr:cNvPr id="83" name="Łącznik prosty 82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CxnSpPr>
          <a:stCxn id="80" idx="4"/>
          <a:endCxn id="82" idx="3"/>
        </xdr:cNvCxnSpPr>
      </xdr:nvCxnSpPr>
      <xdr:spPr>
        <a:xfrm flipH="1" flipV="1">
          <a:off x="77215999" y="2031998"/>
          <a:ext cx="1852085" cy="3683001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93</xdr:col>
      <xdr:colOff>63499</xdr:colOff>
      <xdr:row>10</xdr:row>
      <xdr:rowOff>21165</xdr:rowOff>
    </xdr:from>
    <xdr:to>
      <xdr:col>99</xdr:col>
      <xdr:colOff>57151</xdr:colOff>
      <xdr:row>28</xdr:row>
      <xdr:rowOff>99484</xdr:rowOff>
    </xdr:to>
    <xdr:cxnSp macro="">
      <xdr:nvCxnSpPr>
        <xdr:cNvPr id="84" name="Łącznik prosty 83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CxnSpPr>
          <a:stCxn id="82" idx="4"/>
          <a:endCxn id="81" idx="4"/>
        </xdr:cNvCxnSpPr>
      </xdr:nvCxnSpPr>
      <xdr:spPr>
        <a:xfrm>
          <a:off x="77850999" y="2031998"/>
          <a:ext cx="4946652" cy="3697819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109</xdr:col>
      <xdr:colOff>95250</xdr:colOff>
      <xdr:row>6</xdr:row>
      <xdr:rowOff>201082</xdr:rowOff>
    </xdr:from>
    <xdr:to>
      <xdr:col>110</xdr:col>
      <xdr:colOff>264584</xdr:colOff>
      <xdr:row>11</xdr:row>
      <xdr:rowOff>190499</xdr:rowOff>
    </xdr:to>
    <xdr:sp macro="" textlink="">
      <xdr:nvSpPr>
        <xdr:cNvPr id="89" name="Owal 88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SpPr/>
      </xdr:nvSpPr>
      <xdr:spPr>
        <a:xfrm>
          <a:off x="52969583" y="1407582"/>
          <a:ext cx="994834" cy="994834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l-PL" sz="1100"/>
            <a:t>1</a:t>
          </a:r>
        </a:p>
      </xdr:txBody>
    </xdr:sp>
    <xdr:clientData/>
  </xdr:twoCellAnchor>
  <xdr:twoCellAnchor>
    <xdr:from>
      <xdr:col>113</xdr:col>
      <xdr:colOff>406401</xdr:colOff>
      <xdr:row>7</xdr:row>
      <xdr:rowOff>4234</xdr:rowOff>
    </xdr:from>
    <xdr:to>
      <xdr:col>114</xdr:col>
      <xdr:colOff>575735</xdr:colOff>
      <xdr:row>11</xdr:row>
      <xdr:rowOff>194734</xdr:rowOff>
    </xdr:to>
    <xdr:sp macro="" textlink="">
      <xdr:nvSpPr>
        <xdr:cNvPr id="90" name="Owal 89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SpPr/>
      </xdr:nvSpPr>
      <xdr:spPr>
        <a:xfrm>
          <a:off x="94852068" y="1411817"/>
          <a:ext cx="994834" cy="994834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l-PL" sz="1100"/>
            <a:t>2</a:t>
          </a:r>
        </a:p>
      </xdr:txBody>
    </xdr:sp>
    <xdr:clientData/>
  </xdr:twoCellAnchor>
  <xdr:twoCellAnchor>
    <xdr:from>
      <xdr:col>111</xdr:col>
      <xdr:colOff>148167</xdr:colOff>
      <xdr:row>40</xdr:row>
      <xdr:rowOff>116415</xdr:rowOff>
    </xdr:from>
    <xdr:to>
      <xdr:col>112</xdr:col>
      <xdr:colOff>592667</xdr:colOff>
      <xdr:row>43</xdr:row>
      <xdr:rowOff>95247</xdr:rowOff>
    </xdr:to>
    <xdr:sp macro="" textlink="">
      <xdr:nvSpPr>
        <xdr:cNvPr id="91" name="Trójkąt 90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SpPr/>
      </xdr:nvSpPr>
      <xdr:spPr>
        <a:xfrm>
          <a:off x="92942834" y="8159748"/>
          <a:ext cx="1270000" cy="582082"/>
        </a:xfrm>
        <a:prstGeom prst="triangl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l-PL" sz="1100"/>
            <a:t>nadajni</a:t>
          </a:r>
        </a:p>
      </xdr:txBody>
    </xdr:sp>
    <xdr:clientData/>
  </xdr:twoCellAnchor>
  <xdr:twoCellAnchor>
    <xdr:from>
      <xdr:col>109</xdr:col>
      <xdr:colOff>592667</xdr:colOff>
      <xdr:row>11</xdr:row>
      <xdr:rowOff>190499</xdr:rowOff>
    </xdr:from>
    <xdr:to>
      <xdr:col>111</xdr:col>
      <xdr:colOff>783167</xdr:colOff>
      <xdr:row>40</xdr:row>
      <xdr:rowOff>116415</xdr:rowOff>
    </xdr:to>
    <xdr:cxnSp macro="">
      <xdr:nvCxnSpPr>
        <xdr:cNvPr id="92" name="Łącznik prosty 91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CxnSpPr>
          <a:stCxn id="89" idx="4"/>
          <a:endCxn id="91" idx="0"/>
        </xdr:cNvCxnSpPr>
      </xdr:nvCxnSpPr>
      <xdr:spPr>
        <a:xfrm>
          <a:off x="91736334" y="2402416"/>
          <a:ext cx="1841500" cy="5757332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111</xdr:col>
      <xdr:colOff>783167</xdr:colOff>
      <xdr:row>11</xdr:row>
      <xdr:rowOff>194734</xdr:rowOff>
    </xdr:from>
    <xdr:to>
      <xdr:col>114</xdr:col>
      <xdr:colOff>78318</xdr:colOff>
      <xdr:row>40</xdr:row>
      <xdr:rowOff>116415</xdr:rowOff>
    </xdr:to>
    <xdr:cxnSp macro="">
      <xdr:nvCxnSpPr>
        <xdr:cNvPr id="93" name="Łącznik prosty 92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CxnSpPr>
          <a:stCxn id="91" idx="0"/>
          <a:endCxn id="90" idx="4"/>
        </xdr:cNvCxnSpPr>
      </xdr:nvCxnSpPr>
      <xdr:spPr>
        <a:xfrm flipV="1">
          <a:off x="93577834" y="2406651"/>
          <a:ext cx="1771651" cy="5753097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123</xdr:col>
      <xdr:colOff>516466</xdr:colOff>
      <xdr:row>11</xdr:row>
      <xdr:rowOff>35984</xdr:rowOff>
    </xdr:from>
    <xdr:to>
      <xdr:col>124</xdr:col>
      <xdr:colOff>685800</xdr:colOff>
      <xdr:row>16</xdr:row>
      <xdr:rowOff>25402</xdr:rowOff>
    </xdr:to>
    <xdr:sp macro="" textlink="">
      <xdr:nvSpPr>
        <xdr:cNvPr id="97" name="Owal 96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SpPr/>
      </xdr:nvSpPr>
      <xdr:spPr>
        <a:xfrm>
          <a:off x="103365299" y="4660901"/>
          <a:ext cx="994834" cy="994834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pl-PL" sz="1100"/>
            <a:t>1</a:t>
          </a:r>
        </a:p>
      </xdr:txBody>
    </xdr:sp>
    <xdr:clientData/>
  </xdr:twoCellAnchor>
  <xdr:twoCellAnchor editAs="oneCell">
    <xdr:from>
      <xdr:col>128</xdr:col>
      <xdr:colOff>355600</xdr:colOff>
      <xdr:row>11</xdr:row>
      <xdr:rowOff>50800</xdr:rowOff>
    </xdr:from>
    <xdr:to>
      <xdr:col>129</xdr:col>
      <xdr:colOff>524934</xdr:colOff>
      <xdr:row>16</xdr:row>
      <xdr:rowOff>40217</xdr:rowOff>
    </xdr:to>
    <xdr:sp macro="" textlink="">
      <xdr:nvSpPr>
        <xdr:cNvPr id="98" name="Owal 97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SpPr/>
      </xdr:nvSpPr>
      <xdr:spPr>
        <a:xfrm>
          <a:off x="68266734" y="5137150"/>
          <a:ext cx="994834" cy="994833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pl-PL" sz="1100"/>
            <a:t>2</a:t>
          </a:r>
        </a:p>
      </xdr:txBody>
    </xdr:sp>
    <xdr:clientData/>
  </xdr:twoCellAnchor>
  <xdr:twoCellAnchor editAs="oneCell">
    <xdr:from>
      <xdr:col>125</xdr:col>
      <xdr:colOff>730250</xdr:colOff>
      <xdr:row>11</xdr:row>
      <xdr:rowOff>16933</xdr:rowOff>
    </xdr:from>
    <xdr:to>
      <xdr:col>127</xdr:col>
      <xdr:colOff>349250</xdr:colOff>
      <xdr:row>13</xdr:row>
      <xdr:rowOff>196849</xdr:rowOff>
    </xdr:to>
    <xdr:sp macro="" textlink="">
      <xdr:nvSpPr>
        <xdr:cNvPr id="99" name="Trójkąt 98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SpPr/>
      </xdr:nvSpPr>
      <xdr:spPr>
        <a:xfrm>
          <a:off x="105230083" y="4641850"/>
          <a:ext cx="1270000" cy="582082"/>
        </a:xfrm>
        <a:prstGeom prst="triangl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pl-PL" sz="1100"/>
            <a:t>nadajni</a:t>
          </a:r>
        </a:p>
      </xdr:txBody>
    </xdr:sp>
    <xdr:clientData/>
  </xdr:twoCellAnchor>
  <xdr:twoCellAnchor editAs="oneCell">
    <xdr:from>
      <xdr:col>124</xdr:col>
      <xdr:colOff>685800</xdr:colOff>
      <xdr:row>13</xdr:row>
      <xdr:rowOff>131235</xdr:rowOff>
    </xdr:from>
    <xdr:to>
      <xdr:col>125</xdr:col>
      <xdr:colOff>730250</xdr:colOff>
      <xdr:row>13</xdr:row>
      <xdr:rowOff>196849</xdr:rowOff>
    </xdr:to>
    <xdr:cxnSp macro="">
      <xdr:nvCxnSpPr>
        <xdr:cNvPr id="100" name="Łącznik prosty 99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CxnSpPr>
          <a:stCxn id="97" idx="6"/>
          <a:endCxn id="99" idx="2"/>
        </xdr:cNvCxnSpPr>
      </xdr:nvCxnSpPr>
      <xdr:spPr>
        <a:xfrm>
          <a:off x="104360133" y="5158318"/>
          <a:ext cx="869950" cy="65614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127</xdr:col>
      <xdr:colOff>349250</xdr:colOff>
      <xdr:row>13</xdr:row>
      <xdr:rowOff>146051</xdr:rowOff>
    </xdr:from>
    <xdr:to>
      <xdr:col>128</xdr:col>
      <xdr:colOff>355600</xdr:colOff>
      <xdr:row>13</xdr:row>
      <xdr:rowOff>196849</xdr:rowOff>
    </xdr:to>
    <xdr:cxnSp macro="">
      <xdr:nvCxnSpPr>
        <xdr:cNvPr id="103" name="Łącznik prosty 102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CxnSpPr>
          <a:stCxn id="99" idx="4"/>
          <a:endCxn id="98" idx="2"/>
        </xdr:cNvCxnSpPr>
      </xdr:nvCxnSpPr>
      <xdr:spPr>
        <a:xfrm flipV="1">
          <a:off x="106500083" y="5173134"/>
          <a:ext cx="831850" cy="50798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139</xdr:col>
      <xdr:colOff>516466</xdr:colOff>
      <xdr:row>19</xdr:row>
      <xdr:rowOff>35984</xdr:rowOff>
    </xdr:from>
    <xdr:ext cx="994834" cy="994834"/>
    <xdr:sp macro="" textlink="">
      <xdr:nvSpPr>
        <xdr:cNvPr id="108" name="Owal 107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SpPr/>
      </xdr:nvSpPr>
      <xdr:spPr>
        <a:xfrm>
          <a:off x="103513466" y="2247901"/>
          <a:ext cx="994834" cy="994834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pl-PL" sz="1100"/>
            <a:t>1</a:t>
          </a:r>
        </a:p>
      </xdr:txBody>
    </xdr:sp>
    <xdr:clientData/>
  </xdr:oneCellAnchor>
  <xdr:oneCellAnchor>
    <xdr:from>
      <xdr:col>144</xdr:col>
      <xdr:colOff>355600</xdr:colOff>
      <xdr:row>19</xdr:row>
      <xdr:rowOff>50800</xdr:rowOff>
    </xdr:from>
    <xdr:ext cx="994834" cy="994833"/>
    <xdr:sp macro="" textlink="">
      <xdr:nvSpPr>
        <xdr:cNvPr id="109" name="Owal 108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SpPr/>
      </xdr:nvSpPr>
      <xdr:spPr>
        <a:xfrm>
          <a:off x="107480100" y="2262717"/>
          <a:ext cx="994834" cy="994833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pl-PL" sz="1100"/>
            <a:t>2</a:t>
          </a:r>
        </a:p>
      </xdr:txBody>
    </xdr:sp>
    <xdr:clientData/>
  </xdr:oneCellAnchor>
  <xdr:oneCellAnchor>
    <xdr:from>
      <xdr:col>136</xdr:col>
      <xdr:colOff>687916</xdr:colOff>
      <xdr:row>8</xdr:row>
      <xdr:rowOff>0</xdr:rowOff>
    </xdr:from>
    <xdr:ext cx="1270000" cy="582082"/>
    <xdr:sp macro="" textlink="">
      <xdr:nvSpPr>
        <xdr:cNvPr id="110" name="Trójkąt 109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SpPr/>
      </xdr:nvSpPr>
      <xdr:spPr>
        <a:xfrm>
          <a:off x="113590916" y="0"/>
          <a:ext cx="1270000" cy="582082"/>
        </a:xfrm>
        <a:prstGeom prst="triangl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pl-PL" sz="1100"/>
            <a:t>nadajni</a:t>
          </a:r>
        </a:p>
      </xdr:txBody>
    </xdr:sp>
    <xdr:clientData/>
  </xdr:oneCellAnchor>
  <xdr:oneCellAnchor>
    <xdr:from>
      <xdr:col>136</xdr:col>
      <xdr:colOff>687916</xdr:colOff>
      <xdr:row>10</xdr:row>
      <xdr:rowOff>179915</xdr:rowOff>
    </xdr:from>
    <xdr:ext cx="3299884" cy="2163236"/>
    <xdr:cxnSp macro="">
      <xdr:nvCxnSpPr>
        <xdr:cNvPr id="111" name="Łącznik prosty 110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CxnSpPr>
          <a:stCxn id="108" idx="6"/>
          <a:endCxn id="110" idx="2"/>
        </xdr:cNvCxnSpPr>
      </xdr:nvCxnSpPr>
      <xdr:spPr>
        <a:xfrm flipH="1" flipV="1">
          <a:off x="113590916" y="582082"/>
          <a:ext cx="3299884" cy="2163236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138</xdr:col>
      <xdr:colOff>306916</xdr:colOff>
      <xdr:row>10</xdr:row>
      <xdr:rowOff>179915</xdr:rowOff>
    </xdr:from>
    <xdr:ext cx="5001684" cy="2178052"/>
    <xdr:cxnSp macro="">
      <xdr:nvCxnSpPr>
        <xdr:cNvPr id="112" name="Łącznik prosty 111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CxnSpPr>
          <a:stCxn id="110" idx="4"/>
          <a:endCxn id="109" idx="2"/>
        </xdr:cNvCxnSpPr>
      </xdr:nvCxnSpPr>
      <xdr:spPr>
        <a:xfrm>
          <a:off x="114860916" y="582082"/>
          <a:ext cx="5001684" cy="2178052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153</xdr:col>
      <xdr:colOff>516466</xdr:colOff>
      <xdr:row>21</xdr:row>
      <xdr:rowOff>35984</xdr:rowOff>
    </xdr:from>
    <xdr:ext cx="994834" cy="994834"/>
    <xdr:sp macro="" textlink="">
      <xdr:nvSpPr>
        <xdr:cNvPr id="127" name="Owal 126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SpPr/>
      </xdr:nvSpPr>
      <xdr:spPr>
        <a:xfrm>
          <a:off x="116869633" y="3856567"/>
          <a:ext cx="994834" cy="994834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pl-PL" sz="1100"/>
            <a:t>1</a:t>
          </a:r>
        </a:p>
      </xdr:txBody>
    </xdr:sp>
    <xdr:clientData/>
  </xdr:oneCellAnchor>
  <xdr:oneCellAnchor>
    <xdr:from>
      <xdr:col>158</xdr:col>
      <xdr:colOff>355600</xdr:colOff>
      <xdr:row>21</xdr:row>
      <xdr:rowOff>50800</xdr:rowOff>
    </xdr:from>
    <xdr:ext cx="994834" cy="994833"/>
    <xdr:sp macro="" textlink="">
      <xdr:nvSpPr>
        <xdr:cNvPr id="128" name="Owal 127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SpPr/>
      </xdr:nvSpPr>
      <xdr:spPr>
        <a:xfrm>
          <a:off x="120836267" y="3871383"/>
          <a:ext cx="994834" cy="994833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pl-PL" sz="1100"/>
            <a:t>2</a:t>
          </a:r>
        </a:p>
      </xdr:txBody>
    </xdr:sp>
    <xdr:clientData/>
  </xdr:oneCellAnchor>
  <xdr:oneCellAnchor>
    <xdr:from>
      <xdr:col>155</xdr:col>
      <xdr:colOff>507999</xdr:colOff>
      <xdr:row>9</xdr:row>
      <xdr:rowOff>116416</xdr:rowOff>
    </xdr:from>
    <xdr:ext cx="1270000" cy="582082"/>
    <xdr:sp macro="" textlink="">
      <xdr:nvSpPr>
        <xdr:cNvPr id="129" name="Trójkąt 128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SpPr/>
      </xdr:nvSpPr>
      <xdr:spPr>
        <a:xfrm>
          <a:off x="132545666" y="1926166"/>
          <a:ext cx="1270000" cy="582082"/>
        </a:xfrm>
        <a:prstGeom prst="triangl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pl-PL" sz="1100"/>
            <a:t>nadajni</a:t>
          </a:r>
        </a:p>
      </xdr:txBody>
    </xdr:sp>
    <xdr:clientData/>
  </xdr:oneCellAnchor>
  <xdr:oneCellAnchor>
    <xdr:from>
      <xdr:col>154</xdr:col>
      <xdr:colOff>685800</xdr:colOff>
      <xdr:row>12</xdr:row>
      <xdr:rowOff>95248</xdr:rowOff>
    </xdr:from>
    <xdr:ext cx="647699" cy="2247903"/>
    <xdr:cxnSp macro="">
      <xdr:nvCxnSpPr>
        <xdr:cNvPr id="130" name="Łącznik prosty 129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CxnSpPr>
          <a:stCxn id="127" idx="6"/>
          <a:endCxn id="129" idx="2"/>
        </xdr:cNvCxnSpPr>
      </xdr:nvCxnSpPr>
      <xdr:spPr>
        <a:xfrm flipV="1">
          <a:off x="131897967" y="2508248"/>
          <a:ext cx="647699" cy="2247903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157</xdr:col>
      <xdr:colOff>126999</xdr:colOff>
      <xdr:row>12</xdr:row>
      <xdr:rowOff>95248</xdr:rowOff>
    </xdr:from>
    <xdr:ext cx="1054101" cy="2262719"/>
    <xdr:cxnSp macro="">
      <xdr:nvCxnSpPr>
        <xdr:cNvPr id="131" name="Łącznik prosty 130">
          <a:extLst>
            <a:ext uri="{FF2B5EF4-FFF2-40B4-BE49-F238E27FC236}">
              <a16:creationId xmlns:a16="http://schemas.microsoft.com/office/drawing/2014/main" id="{00000000-0008-0000-0000-000083000000}"/>
            </a:ext>
          </a:extLst>
        </xdr:cNvPr>
        <xdr:cNvCxnSpPr>
          <a:stCxn id="129" idx="4"/>
          <a:endCxn id="128" idx="2"/>
        </xdr:cNvCxnSpPr>
      </xdr:nvCxnSpPr>
      <xdr:spPr>
        <a:xfrm>
          <a:off x="133815666" y="2508248"/>
          <a:ext cx="1054101" cy="2262719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8</xdr:col>
      <xdr:colOff>833436</xdr:colOff>
      <xdr:row>33</xdr:row>
      <xdr:rowOff>19050</xdr:rowOff>
    </xdr:from>
    <xdr:to>
      <xdr:col>17</xdr:col>
      <xdr:colOff>666749</xdr:colOff>
      <xdr:row>46</xdr:row>
      <xdr:rowOff>161925</xdr:rowOff>
    </xdr:to>
    <xdr:graphicFrame macro="">
      <xdr:nvGraphicFramePr>
        <xdr:cNvPr id="39" name="Wykres 6">
          <a:extLst>
            <a:ext uri="{FF2B5EF4-FFF2-40B4-BE49-F238E27FC236}">
              <a16:creationId xmlns:a16="http://schemas.microsoft.com/office/drawing/2014/main" id="{E25358A4-C9C7-B519-9150-ABC081820363}"/>
            </a:ext>
            <a:ext uri="{147F2762-F138-4A5C-976F-8EAC2B608ADB}">
              <a16:predDERef xmlns:a16="http://schemas.microsoft.com/office/drawing/2014/main" pred="{00000000-0008-0000-0000-00008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828675</xdr:colOff>
      <xdr:row>47</xdr:row>
      <xdr:rowOff>190500</xdr:rowOff>
    </xdr:from>
    <xdr:to>
      <xdr:col>17</xdr:col>
      <xdr:colOff>661988</xdr:colOff>
      <xdr:row>61</xdr:row>
      <xdr:rowOff>133350</xdr:rowOff>
    </xdr:to>
    <xdr:graphicFrame macro="">
      <xdr:nvGraphicFramePr>
        <xdr:cNvPr id="40" name="Wykres 7">
          <a:extLst>
            <a:ext uri="{FF2B5EF4-FFF2-40B4-BE49-F238E27FC236}">
              <a16:creationId xmlns:a16="http://schemas.microsoft.com/office/drawing/2014/main" id="{D5A4BC0A-723A-4C35-B68B-8802AE100C50}"/>
            </a:ext>
            <a:ext uri="{147F2762-F138-4A5C-976F-8EAC2B608ADB}">
              <a16:predDERef xmlns:a16="http://schemas.microsoft.com/office/drawing/2014/main" pred="{E25358A4-C9C7-B519-9150-ABC0818203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4761</xdr:colOff>
      <xdr:row>31</xdr:row>
      <xdr:rowOff>9525</xdr:rowOff>
    </xdr:from>
    <xdr:to>
      <xdr:col>36</xdr:col>
      <xdr:colOff>676274</xdr:colOff>
      <xdr:row>44</xdr:row>
      <xdr:rowOff>152400</xdr:rowOff>
    </xdr:to>
    <xdr:graphicFrame macro="">
      <xdr:nvGraphicFramePr>
        <xdr:cNvPr id="41" name="Wykres 9">
          <a:extLst>
            <a:ext uri="{FF2B5EF4-FFF2-40B4-BE49-F238E27FC236}">
              <a16:creationId xmlns:a16="http://schemas.microsoft.com/office/drawing/2014/main" id="{34032B72-4A74-4221-ACCA-9C0471A0C1C9}"/>
            </a:ext>
            <a:ext uri="{147F2762-F138-4A5C-976F-8EAC2B608ADB}">
              <a16:predDERef xmlns:a16="http://schemas.microsoft.com/office/drawing/2014/main" pred="{D5A4BC0A-723A-4C35-B68B-8802AE100C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4762</xdr:colOff>
      <xdr:row>44</xdr:row>
      <xdr:rowOff>142875</xdr:rowOff>
    </xdr:from>
    <xdr:to>
      <xdr:col>36</xdr:col>
      <xdr:colOff>685800</xdr:colOff>
      <xdr:row>58</xdr:row>
      <xdr:rowOff>85725</xdr:rowOff>
    </xdr:to>
    <xdr:graphicFrame macro="">
      <xdr:nvGraphicFramePr>
        <xdr:cNvPr id="44" name="Wykres 11">
          <a:extLst>
            <a:ext uri="{FF2B5EF4-FFF2-40B4-BE49-F238E27FC236}">
              <a16:creationId xmlns:a16="http://schemas.microsoft.com/office/drawing/2014/main" id="{F131239C-4E0C-A2B7-A23D-778CDAA6B13B}"/>
            </a:ext>
            <a:ext uri="{147F2762-F138-4A5C-976F-8EAC2B608ADB}">
              <a16:predDERef xmlns:a16="http://schemas.microsoft.com/office/drawing/2014/main" pred="{34032B72-4A74-4221-ACCA-9C0471A0C1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45</xdr:col>
      <xdr:colOff>747712</xdr:colOff>
      <xdr:row>38</xdr:row>
      <xdr:rowOff>104775</xdr:rowOff>
    </xdr:from>
    <xdr:to>
      <xdr:col>53</xdr:col>
      <xdr:colOff>323850</xdr:colOff>
      <xdr:row>52</xdr:row>
      <xdr:rowOff>47625</xdr:rowOff>
    </xdr:to>
    <xdr:graphicFrame macro="">
      <xdr:nvGraphicFramePr>
        <xdr:cNvPr id="45" name="Wykres 17">
          <a:extLst>
            <a:ext uri="{FF2B5EF4-FFF2-40B4-BE49-F238E27FC236}">
              <a16:creationId xmlns:a16="http://schemas.microsoft.com/office/drawing/2014/main" id="{4973EF58-D478-50A1-8DB5-C1D9C3A3F695}"/>
            </a:ext>
            <a:ext uri="{147F2762-F138-4A5C-976F-8EAC2B608ADB}">
              <a16:predDERef xmlns:a16="http://schemas.microsoft.com/office/drawing/2014/main" pred="{F131239C-4E0C-A2B7-A23D-778CDAA6B1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45</xdr:col>
      <xdr:colOff>719136</xdr:colOff>
      <xdr:row>53</xdr:row>
      <xdr:rowOff>133350</xdr:rowOff>
    </xdr:from>
    <xdr:to>
      <xdr:col>53</xdr:col>
      <xdr:colOff>361949</xdr:colOff>
      <xdr:row>67</xdr:row>
      <xdr:rowOff>76200</xdr:rowOff>
    </xdr:to>
    <xdr:graphicFrame macro="">
      <xdr:nvGraphicFramePr>
        <xdr:cNvPr id="47" name="Wykres 18">
          <a:extLst>
            <a:ext uri="{FF2B5EF4-FFF2-40B4-BE49-F238E27FC236}">
              <a16:creationId xmlns:a16="http://schemas.microsoft.com/office/drawing/2014/main" id="{DE3463AD-8C67-8193-256C-EA538EDC7925}"/>
            </a:ext>
            <a:ext uri="{147F2762-F138-4A5C-976F-8EAC2B608ADB}">
              <a16:predDERef xmlns:a16="http://schemas.microsoft.com/office/drawing/2014/main" pred="{4973EF58-D478-50A1-8DB5-C1D9C3A3F6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61</xdr:col>
      <xdr:colOff>90486</xdr:colOff>
      <xdr:row>25</xdr:row>
      <xdr:rowOff>66675</xdr:rowOff>
    </xdr:from>
    <xdr:to>
      <xdr:col>69</xdr:col>
      <xdr:colOff>76199</xdr:colOff>
      <xdr:row>39</xdr:row>
      <xdr:rowOff>9525</xdr:rowOff>
    </xdr:to>
    <xdr:graphicFrame macro="">
      <xdr:nvGraphicFramePr>
        <xdr:cNvPr id="50" name="Wykres 19">
          <a:extLst>
            <a:ext uri="{FF2B5EF4-FFF2-40B4-BE49-F238E27FC236}">
              <a16:creationId xmlns:a16="http://schemas.microsoft.com/office/drawing/2014/main" id="{6C4B361A-87B0-1EB9-18FB-5DB6CBF851F6}"/>
            </a:ext>
            <a:ext uri="{147F2762-F138-4A5C-976F-8EAC2B608ADB}">
              <a16:predDERef xmlns:a16="http://schemas.microsoft.com/office/drawing/2014/main" pred="{DE3463AD-8C67-8193-256C-EA538EDC79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61</xdr:col>
      <xdr:colOff>90486</xdr:colOff>
      <xdr:row>39</xdr:row>
      <xdr:rowOff>152400</xdr:rowOff>
    </xdr:from>
    <xdr:to>
      <xdr:col>69</xdr:col>
      <xdr:colOff>114299</xdr:colOff>
      <xdr:row>53</xdr:row>
      <xdr:rowOff>95250</xdr:rowOff>
    </xdr:to>
    <xdr:graphicFrame macro="">
      <xdr:nvGraphicFramePr>
        <xdr:cNvPr id="48" name="Wykres 20">
          <a:extLst>
            <a:ext uri="{FF2B5EF4-FFF2-40B4-BE49-F238E27FC236}">
              <a16:creationId xmlns:a16="http://schemas.microsoft.com/office/drawing/2014/main" id="{8D6CDFBB-ED30-00D9-7CE0-E23E45716D7D}"/>
            </a:ext>
            <a:ext uri="{147F2762-F138-4A5C-976F-8EAC2B608ADB}">
              <a16:predDERef xmlns:a16="http://schemas.microsoft.com/office/drawing/2014/main" pred="{6C4B361A-87B0-1EB9-18FB-5DB6CBF851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76</xdr:col>
      <xdr:colOff>738187</xdr:colOff>
      <xdr:row>32</xdr:row>
      <xdr:rowOff>142875</xdr:rowOff>
    </xdr:from>
    <xdr:to>
      <xdr:col>84</xdr:col>
      <xdr:colOff>257175</xdr:colOff>
      <xdr:row>46</xdr:row>
      <xdr:rowOff>85725</xdr:rowOff>
    </xdr:to>
    <xdr:graphicFrame macro="">
      <xdr:nvGraphicFramePr>
        <xdr:cNvPr id="51" name="Wykres 21">
          <a:extLst>
            <a:ext uri="{FF2B5EF4-FFF2-40B4-BE49-F238E27FC236}">
              <a16:creationId xmlns:a16="http://schemas.microsoft.com/office/drawing/2014/main" id="{0661C5C0-4DB0-CCF3-E0F8-A859716E6479}"/>
            </a:ext>
            <a:ext uri="{147F2762-F138-4A5C-976F-8EAC2B608ADB}">
              <a16:predDERef xmlns:a16="http://schemas.microsoft.com/office/drawing/2014/main" pred="{8D6CDFBB-ED30-00D9-7CE0-E23E45716D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76</xdr:col>
      <xdr:colOff>747712</xdr:colOff>
      <xdr:row>47</xdr:row>
      <xdr:rowOff>95250</xdr:rowOff>
    </xdr:from>
    <xdr:to>
      <xdr:col>84</xdr:col>
      <xdr:colOff>266700</xdr:colOff>
      <xdr:row>61</xdr:row>
      <xdr:rowOff>38100</xdr:rowOff>
    </xdr:to>
    <xdr:graphicFrame macro="">
      <xdr:nvGraphicFramePr>
        <xdr:cNvPr id="52" name="Wykres 22">
          <a:extLst>
            <a:ext uri="{FF2B5EF4-FFF2-40B4-BE49-F238E27FC236}">
              <a16:creationId xmlns:a16="http://schemas.microsoft.com/office/drawing/2014/main" id="{B7C6A58D-5ACB-8104-2260-C6F0659E2808}"/>
            </a:ext>
            <a:ext uri="{147F2762-F138-4A5C-976F-8EAC2B608ADB}">
              <a16:predDERef xmlns:a16="http://schemas.microsoft.com/office/drawing/2014/main" pred="{0661C5C0-4DB0-CCF3-E0F8-A859716E64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91</xdr:col>
      <xdr:colOff>519112</xdr:colOff>
      <xdr:row>30</xdr:row>
      <xdr:rowOff>104775</xdr:rowOff>
    </xdr:from>
    <xdr:to>
      <xdr:col>98</xdr:col>
      <xdr:colOff>438150</xdr:colOff>
      <xdr:row>44</xdr:row>
      <xdr:rowOff>47625</xdr:rowOff>
    </xdr:to>
    <xdr:graphicFrame macro="">
      <xdr:nvGraphicFramePr>
        <xdr:cNvPr id="53" name="Wykres 23">
          <a:extLst>
            <a:ext uri="{FF2B5EF4-FFF2-40B4-BE49-F238E27FC236}">
              <a16:creationId xmlns:a16="http://schemas.microsoft.com/office/drawing/2014/main" id="{405E4F15-A787-3E23-AC65-AAAFD3994EC4}"/>
            </a:ext>
            <a:ext uri="{147F2762-F138-4A5C-976F-8EAC2B608ADB}">
              <a16:predDERef xmlns:a16="http://schemas.microsoft.com/office/drawing/2014/main" pred="{B7C6A58D-5ACB-8104-2260-C6F0659E28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91</xdr:col>
      <xdr:colOff>528636</xdr:colOff>
      <xdr:row>45</xdr:row>
      <xdr:rowOff>190500</xdr:rowOff>
    </xdr:from>
    <xdr:to>
      <xdr:col>98</xdr:col>
      <xdr:colOff>419099</xdr:colOff>
      <xdr:row>59</xdr:row>
      <xdr:rowOff>133350</xdr:rowOff>
    </xdr:to>
    <xdr:graphicFrame macro="">
      <xdr:nvGraphicFramePr>
        <xdr:cNvPr id="59" name="Wykres 24">
          <a:extLst>
            <a:ext uri="{FF2B5EF4-FFF2-40B4-BE49-F238E27FC236}">
              <a16:creationId xmlns:a16="http://schemas.microsoft.com/office/drawing/2014/main" id="{0578A923-4C8D-5BE3-0AD6-2148232F1F5D}"/>
            </a:ext>
            <a:ext uri="{147F2762-F138-4A5C-976F-8EAC2B608ADB}">
              <a16:predDERef xmlns:a16="http://schemas.microsoft.com/office/drawing/2014/main" pred="{405E4F15-A787-3E23-AC65-AAAFD3994E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107</xdr:col>
      <xdr:colOff>528637</xdr:colOff>
      <xdr:row>44</xdr:row>
      <xdr:rowOff>142875</xdr:rowOff>
    </xdr:from>
    <xdr:to>
      <xdr:col>114</xdr:col>
      <xdr:colOff>371475</xdr:colOff>
      <xdr:row>58</xdr:row>
      <xdr:rowOff>85725</xdr:rowOff>
    </xdr:to>
    <xdr:graphicFrame macro="">
      <xdr:nvGraphicFramePr>
        <xdr:cNvPr id="60" name="Wykres 25">
          <a:extLst>
            <a:ext uri="{FF2B5EF4-FFF2-40B4-BE49-F238E27FC236}">
              <a16:creationId xmlns:a16="http://schemas.microsoft.com/office/drawing/2014/main" id="{6F0F10C0-A267-54BF-5D98-598C405BDF93}"/>
            </a:ext>
            <a:ext uri="{147F2762-F138-4A5C-976F-8EAC2B608ADB}">
              <a16:predDERef xmlns:a16="http://schemas.microsoft.com/office/drawing/2014/main" pred="{0578A923-4C8D-5BE3-0AD6-2148232F1F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107</xdr:col>
      <xdr:colOff>528636</xdr:colOff>
      <xdr:row>58</xdr:row>
      <xdr:rowOff>190500</xdr:rowOff>
    </xdr:from>
    <xdr:to>
      <xdr:col>114</xdr:col>
      <xdr:colOff>400050</xdr:colOff>
      <xdr:row>72</xdr:row>
      <xdr:rowOff>133350</xdr:rowOff>
    </xdr:to>
    <xdr:graphicFrame macro="">
      <xdr:nvGraphicFramePr>
        <xdr:cNvPr id="61" name="Wykres 26">
          <a:extLst>
            <a:ext uri="{FF2B5EF4-FFF2-40B4-BE49-F238E27FC236}">
              <a16:creationId xmlns:a16="http://schemas.microsoft.com/office/drawing/2014/main" id="{75CE96C7-58B7-691E-8F32-41B06495D183}"/>
            </a:ext>
            <a:ext uri="{147F2762-F138-4A5C-976F-8EAC2B608ADB}">
              <a16:predDERef xmlns:a16="http://schemas.microsoft.com/office/drawing/2014/main" pred="{6F0F10C0-A267-54BF-5D98-598C405BDF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122</xdr:col>
      <xdr:colOff>414336</xdr:colOff>
      <xdr:row>18</xdr:row>
      <xdr:rowOff>152400</xdr:rowOff>
    </xdr:from>
    <xdr:to>
      <xdr:col>129</xdr:col>
      <xdr:colOff>819149</xdr:colOff>
      <xdr:row>32</xdr:row>
      <xdr:rowOff>95250</xdr:rowOff>
    </xdr:to>
    <xdr:graphicFrame macro="">
      <xdr:nvGraphicFramePr>
        <xdr:cNvPr id="62" name="Wykres 27">
          <a:extLst>
            <a:ext uri="{FF2B5EF4-FFF2-40B4-BE49-F238E27FC236}">
              <a16:creationId xmlns:a16="http://schemas.microsoft.com/office/drawing/2014/main" id="{4D91B69C-4E5C-F475-82D0-E7CB249B55FF}"/>
            </a:ext>
            <a:ext uri="{147F2762-F138-4A5C-976F-8EAC2B608ADB}">
              <a16:predDERef xmlns:a16="http://schemas.microsoft.com/office/drawing/2014/main" pred="{75CE96C7-58B7-691E-8F32-41B06495D1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122</xdr:col>
      <xdr:colOff>395287</xdr:colOff>
      <xdr:row>33</xdr:row>
      <xdr:rowOff>19050</xdr:rowOff>
    </xdr:from>
    <xdr:to>
      <xdr:col>130</xdr:col>
      <xdr:colOff>9525</xdr:colOff>
      <xdr:row>46</xdr:row>
      <xdr:rowOff>161925</xdr:rowOff>
    </xdr:to>
    <xdr:graphicFrame macro="">
      <xdr:nvGraphicFramePr>
        <xdr:cNvPr id="63" name="Wykres 28">
          <a:extLst>
            <a:ext uri="{FF2B5EF4-FFF2-40B4-BE49-F238E27FC236}">
              <a16:creationId xmlns:a16="http://schemas.microsoft.com/office/drawing/2014/main" id="{EA6510C1-44AF-4D7A-F1EA-B75A6127125A}"/>
            </a:ext>
            <a:ext uri="{147F2762-F138-4A5C-976F-8EAC2B608ADB}">
              <a16:predDERef xmlns:a16="http://schemas.microsoft.com/office/drawing/2014/main" pred="{4D91B69C-4E5C-F475-82D0-E7CB249B55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136</xdr:col>
      <xdr:colOff>461961</xdr:colOff>
      <xdr:row>25</xdr:row>
      <xdr:rowOff>161925</xdr:rowOff>
    </xdr:from>
    <xdr:to>
      <xdr:col>145</xdr:col>
      <xdr:colOff>9524</xdr:colOff>
      <xdr:row>39</xdr:row>
      <xdr:rowOff>104775</xdr:rowOff>
    </xdr:to>
    <xdr:graphicFrame macro="">
      <xdr:nvGraphicFramePr>
        <xdr:cNvPr id="64" name="Wykres 29">
          <a:extLst>
            <a:ext uri="{FF2B5EF4-FFF2-40B4-BE49-F238E27FC236}">
              <a16:creationId xmlns:a16="http://schemas.microsoft.com/office/drawing/2014/main" id="{56092707-4689-73B3-4B12-F2BFCFE8CC51}"/>
            </a:ext>
            <a:ext uri="{147F2762-F138-4A5C-976F-8EAC2B608ADB}">
              <a16:predDERef xmlns:a16="http://schemas.microsoft.com/office/drawing/2014/main" pred="{EA6510C1-44AF-4D7A-F1EA-B75A612712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136</xdr:col>
      <xdr:colOff>452436</xdr:colOff>
      <xdr:row>40</xdr:row>
      <xdr:rowOff>114300</xdr:rowOff>
    </xdr:from>
    <xdr:to>
      <xdr:col>145</xdr:col>
      <xdr:colOff>19049</xdr:colOff>
      <xdr:row>54</xdr:row>
      <xdr:rowOff>57150</xdr:rowOff>
    </xdr:to>
    <xdr:graphicFrame macro="">
      <xdr:nvGraphicFramePr>
        <xdr:cNvPr id="65" name="Wykres 35">
          <a:extLst>
            <a:ext uri="{FF2B5EF4-FFF2-40B4-BE49-F238E27FC236}">
              <a16:creationId xmlns:a16="http://schemas.microsoft.com/office/drawing/2014/main" id="{C72C3100-B146-4E61-A6AC-3FCAD3240F47}"/>
            </a:ext>
            <a:ext uri="{147F2762-F138-4A5C-976F-8EAC2B608ADB}">
              <a16:predDERef xmlns:a16="http://schemas.microsoft.com/office/drawing/2014/main" pred="{56092707-4689-73B3-4B12-F2BFCFE8CC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152</xdr:col>
      <xdr:colOff>833437</xdr:colOff>
      <xdr:row>29</xdr:row>
      <xdr:rowOff>9525</xdr:rowOff>
    </xdr:from>
    <xdr:to>
      <xdr:col>159</xdr:col>
      <xdr:colOff>600075</xdr:colOff>
      <xdr:row>42</xdr:row>
      <xdr:rowOff>152400</xdr:rowOff>
    </xdr:to>
    <xdr:graphicFrame macro="">
      <xdr:nvGraphicFramePr>
        <xdr:cNvPr id="66" name="Wykres 36">
          <a:extLst>
            <a:ext uri="{FF2B5EF4-FFF2-40B4-BE49-F238E27FC236}">
              <a16:creationId xmlns:a16="http://schemas.microsoft.com/office/drawing/2014/main" id="{CE10E13F-C619-DC02-C232-B814D359125A}"/>
            </a:ext>
            <a:ext uri="{147F2762-F138-4A5C-976F-8EAC2B608ADB}">
              <a16:predDERef xmlns:a16="http://schemas.microsoft.com/office/drawing/2014/main" pred="{C72C3100-B146-4E61-A6AC-3FCAD3240F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153</xdr:col>
      <xdr:colOff>4762</xdr:colOff>
      <xdr:row>43</xdr:row>
      <xdr:rowOff>152400</xdr:rowOff>
    </xdr:from>
    <xdr:to>
      <xdr:col>159</xdr:col>
      <xdr:colOff>628650</xdr:colOff>
      <xdr:row>57</xdr:row>
      <xdr:rowOff>95250</xdr:rowOff>
    </xdr:to>
    <xdr:graphicFrame macro="">
      <xdr:nvGraphicFramePr>
        <xdr:cNvPr id="72" name="Wykres 37">
          <a:extLst>
            <a:ext uri="{FF2B5EF4-FFF2-40B4-BE49-F238E27FC236}">
              <a16:creationId xmlns:a16="http://schemas.microsoft.com/office/drawing/2014/main" id="{10DDC231-73D4-613A-485F-9DF3AF944F1A}"/>
            </a:ext>
            <a:ext uri="{147F2762-F138-4A5C-976F-8EAC2B608ADB}">
              <a16:predDERef xmlns:a16="http://schemas.microsoft.com/office/drawing/2014/main" pred="{CE10E13F-C619-DC02-C232-B814D35912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9</xdr:col>
      <xdr:colOff>21165</xdr:colOff>
      <xdr:row>63</xdr:row>
      <xdr:rowOff>4233</xdr:rowOff>
    </xdr:from>
    <xdr:to>
      <xdr:col>17</xdr:col>
      <xdr:colOff>370416</xdr:colOff>
      <xdr:row>83</xdr:row>
      <xdr:rowOff>21165</xdr:rowOff>
    </xdr:to>
    <xdr:graphicFrame macro="">
      <xdr:nvGraphicFramePr>
        <xdr:cNvPr id="73" name="Wykres 4">
          <a:extLst>
            <a:ext uri="{FF2B5EF4-FFF2-40B4-BE49-F238E27FC236}">
              <a16:creationId xmlns:a16="http://schemas.microsoft.com/office/drawing/2014/main" id="{F7FFB7E9-B498-0215-358A-28B9345DC9AB}"/>
            </a:ext>
            <a:ext uri="{147F2762-F138-4A5C-976F-8EAC2B608ADB}">
              <a16:predDERef xmlns:a16="http://schemas.microsoft.com/office/drawing/2014/main" pred="{10DDC231-73D4-613A-485F-9DF3AF944F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45</xdr:col>
      <xdr:colOff>825501</xdr:colOff>
      <xdr:row>68</xdr:row>
      <xdr:rowOff>78316</xdr:rowOff>
    </xdr:from>
    <xdr:to>
      <xdr:col>53</xdr:col>
      <xdr:colOff>222250</xdr:colOff>
      <xdr:row>82</xdr:row>
      <xdr:rowOff>6350</xdr:rowOff>
    </xdr:to>
    <xdr:graphicFrame macro="">
      <xdr:nvGraphicFramePr>
        <xdr:cNvPr id="74" name="Wykres 10">
          <a:extLst>
            <a:ext uri="{FF2B5EF4-FFF2-40B4-BE49-F238E27FC236}">
              <a16:creationId xmlns:a16="http://schemas.microsoft.com/office/drawing/2014/main" id="{277AD125-B7B6-77AC-CD97-C7876EF2ED28}"/>
            </a:ext>
            <a:ext uri="{147F2762-F138-4A5C-976F-8EAC2B608ADB}">
              <a16:predDERef xmlns:a16="http://schemas.microsoft.com/office/drawing/2014/main" pred="{F7FFB7E9-B498-0215-358A-28B9345DC9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95250</xdr:colOff>
      <xdr:row>5</xdr:row>
      <xdr:rowOff>201082</xdr:rowOff>
    </xdr:from>
    <xdr:to>
      <xdr:col>12</xdr:col>
      <xdr:colOff>264584</xdr:colOff>
      <xdr:row>10</xdr:row>
      <xdr:rowOff>190499</xdr:rowOff>
    </xdr:to>
    <xdr:sp macro="" textlink="">
      <xdr:nvSpPr>
        <xdr:cNvPr id="2" name="Owal 1">
          <a:extLst>
            <a:ext uri="{FF2B5EF4-FFF2-40B4-BE49-F238E27FC236}">
              <a16:creationId xmlns:a16="http://schemas.microsoft.com/office/drawing/2014/main" id="{B50A57A5-CB7C-A44F-95D2-1093E4DAF1D6}"/>
            </a:ext>
          </a:extLst>
        </xdr:cNvPr>
        <xdr:cNvSpPr/>
      </xdr:nvSpPr>
      <xdr:spPr>
        <a:xfrm>
          <a:off x="10534650" y="810682"/>
          <a:ext cx="1007534" cy="1005417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l-PL" sz="1100"/>
            <a:t>1</a:t>
          </a:r>
        </a:p>
      </xdr:txBody>
    </xdr:sp>
    <xdr:clientData/>
  </xdr:twoCellAnchor>
  <xdr:twoCellAnchor>
    <xdr:from>
      <xdr:col>16</xdr:col>
      <xdr:colOff>67734</xdr:colOff>
      <xdr:row>22</xdr:row>
      <xdr:rowOff>120650</xdr:rowOff>
    </xdr:from>
    <xdr:to>
      <xdr:col>17</xdr:col>
      <xdr:colOff>237068</xdr:colOff>
      <xdr:row>27</xdr:row>
      <xdr:rowOff>110068</xdr:rowOff>
    </xdr:to>
    <xdr:sp macro="" textlink="">
      <xdr:nvSpPr>
        <xdr:cNvPr id="3" name="Owal 2">
          <a:extLst>
            <a:ext uri="{FF2B5EF4-FFF2-40B4-BE49-F238E27FC236}">
              <a16:creationId xmlns:a16="http://schemas.microsoft.com/office/drawing/2014/main" id="{9CE1F0FF-D0BA-EC44-9D8D-A3584FF94591}"/>
            </a:ext>
          </a:extLst>
        </xdr:cNvPr>
        <xdr:cNvSpPr/>
      </xdr:nvSpPr>
      <xdr:spPr>
        <a:xfrm>
          <a:off x="14698134" y="4184650"/>
          <a:ext cx="1007534" cy="1005418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l-PL" sz="1100"/>
            <a:t>2</a:t>
          </a:r>
        </a:p>
      </xdr:txBody>
    </xdr:sp>
    <xdr:clientData/>
  </xdr:twoCellAnchor>
  <xdr:twoCellAnchor>
    <xdr:from>
      <xdr:col>10</xdr:col>
      <xdr:colOff>804333</xdr:colOff>
      <xdr:row>22</xdr:row>
      <xdr:rowOff>31749</xdr:rowOff>
    </xdr:from>
    <xdr:to>
      <xdr:col>12</xdr:col>
      <xdr:colOff>423333</xdr:colOff>
      <xdr:row>25</xdr:row>
      <xdr:rowOff>10582</xdr:rowOff>
    </xdr:to>
    <xdr:sp macro="" textlink="">
      <xdr:nvSpPr>
        <xdr:cNvPr id="4" name="Trójkąt 3">
          <a:extLst>
            <a:ext uri="{FF2B5EF4-FFF2-40B4-BE49-F238E27FC236}">
              <a16:creationId xmlns:a16="http://schemas.microsoft.com/office/drawing/2014/main" id="{E58E10F7-0270-B549-B101-3772362C0368}"/>
            </a:ext>
          </a:extLst>
        </xdr:cNvPr>
        <xdr:cNvSpPr/>
      </xdr:nvSpPr>
      <xdr:spPr>
        <a:xfrm>
          <a:off x="10405533" y="4095749"/>
          <a:ext cx="1295400" cy="588433"/>
        </a:xfrm>
        <a:prstGeom prst="triangl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l-PL" sz="1100"/>
            <a:t>nadajni</a:t>
          </a:r>
        </a:p>
      </xdr:txBody>
    </xdr:sp>
    <xdr:clientData/>
  </xdr:twoCellAnchor>
  <xdr:twoCellAnchor>
    <xdr:from>
      <xdr:col>11</xdr:col>
      <xdr:colOff>592667</xdr:colOff>
      <xdr:row>10</xdr:row>
      <xdr:rowOff>190499</xdr:rowOff>
    </xdr:from>
    <xdr:to>
      <xdr:col>11</xdr:col>
      <xdr:colOff>613833</xdr:colOff>
      <xdr:row>22</xdr:row>
      <xdr:rowOff>31749</xdr:rowOff>
    </xdr:to>
    <xdr:cxnSp macro="">
      <xdr:nvCxnSpPr>
        <xdr:cNvPr id="5" name="Łącznik prosty 4">
          <a:extLst>
            <a:ext uri="{FF2B5EF4-FFF2-40B4-BE49-F238E27FC236}">
              <a16:creationId xmlns:a16="http://schemas.microsoft.com/office/drawing/2014/main" id="{2DD5B10C-F07B-264A-AE0B-A42853D5CF62}"/>
            </a:ext>
          </a:extLst>
        </xdr:cNvPr>
        <xdr:cNvCxnSpPr>
          <a:stCxn id="2" idx="4"/>
          <a:endCxn id="4" idx="0"/>
        </xdr:cNvCxnSpPr>
      </xdr:nvCxnSpPr>
      <xdr:spPr>
        <a:xfrm>
          <a:off x="11032067" y="1816099"/>
          <a:ext cx="21166" cy="227965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423333</xdr:colOff>
      <xdr:row>25</xdr:row>
      <xdr:rowOff>10582</xdr:rowOff>
    </xdr:from>
    <xdr:to>
      <xdr:col>16</xdr:col>
      <xdr:colOff>67734</xdr:colOff>
      <xdr:row>25</xdr:row>
      <xdr:rowOff>14817</xdr:rowOff>
    </xdr:to>
    <xdr:cxnSp macro="">
      <xdr:nvCxnSpPr>
        <xdr:cNvPr id="6" name="Łącznik prosty 5">
          <a:extLst>
            <a:ext uri="{FF2B5EF4-FFF2-40B4-BE49-F238E27FC236}">
              <a16:creationId xmlns:a16="http://schemas.microsoft.com/office/drawing/2014/main" id="{076A6DEF-D55A-DF4B-A900-7571EC0355F2}"/>
            </a:ext>
          </a:extLst>
        </xdr:cNvPr>
        <xdr:cNvCxnSpPr>
          <a:stCxn id="4" idx="4"/>
          <a:endCxn id="3" idx="2"/>
        </xdr:cNvCxnSpPr>
      </xdr:nvCxnSpPr>
      <xdr:spPr>
        <a:xfrm>
          <a:off x="11700933" y="4684182"/>
          <a:ext cx="2997201" cy="423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21167</xdr:colOff>
      <xdr:row>11</xdr:row>
      <xdr:rowOff>0</xdr:rowOff>
    </xdr:from>
    <xdr:to>
      <xdr:col>9</xdr:col>
      <xdr:colOff>21167</xdr:colOff>
      <xdr:row>15</xdr:row>
      <xdr:rowOff>42334</xdr:rowOff>
    </xdr:to>
    <xdr:cxnSp macro="">
      <xdr:nvCxnSpPr>
        <xdr:cNvPr id="7" name="Łącznik prosty ze strzałką 6">
          <a:extLst>
            <a:ext uri="{FF2B5EF4-FFF2-40B4-BE49-F238E27FC236}">
              <a16:creationId xmlns:a16="http://schemas.microsoft.com/office/drawing/2014/main" id="{71C5B641-1F24-164F-BAF8-666F67456D4D}"/>
            </a:ext>
          </a:extLst>
        </xdr:cNvPr>
        <xdr:cNvCxnSpPr/>
      </xdr:nvCxnSpPr>
      <xdr:spPr>
        <a:xfrm>
          <a:off x="8784167" y="1828800"/>
          <a:ext cx="0" cy="855134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10584</xdr:colOff>
      <xdr:row>10</xdr:row>
      <xdr:rowOff>190500</xdr:rowOff>
    </xdr:from>
    <xdr:to>
      <xdr:col>10</xdr:col>
      <xdr:colOff>42334</xdr:colOff>
      <xdr:row>10</xdr:row>
      <xdr:rowOff>190500</xdr:rowOff>
    </xdr:to>
    <xdr:cxnSp macro="">
      <xdr:nvCxnSpPr>
        <xdr:cNvPr id="8" name="Łącznik prosty ze strzałką 7">
          <a:extLst>
            <a:ext uri="{FF2B5EF4-FFF2-40B4-BE49-F238E27FC236}">
              <a16:creationId xmlns:a16="http://schemas.microsoft.com/office/drawing/2014/main" id="{D6491057-106B-D241-91B4-E5BB6FE7A3F9}"/>
            </a:ext>
          </a:extLst>
        </xdr:cNvPr>
        <xdr:cNvCxnSpPr/>
      </xdr:nvCxnSpPr>
      <xdr:spPr>
        <a:xfrm>
          <a:off x="8773584" y="1816100"/>
          <a:ext cx="86995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10</xdr:row>
      <xdr:rowOff>190500</xdr:rowOff>
    </xdr:from>
    <xdr:to>
      <xdr:col>9</xdr:col>
      <xdr:colOff>31750</xdr:colOff>
      <xdr:row>10</xdr:row>
      <xdr:rowOff>190500</xdr:rowOff>
    </xdr:to>
    <xdr:cxnSp macro="">
      <xdr:nvCxnSpPr>
        <xdr:cNvPr id="9" name="Łącznik prosty ze strzałką 8">
          <a:extLst>
            <a:ext uri="{FF2B5EF4-FFF2-40B4-BE49-F238E27FC236}">
              <a16:creationId xmlns:a16="http://schemas.microsoft.com/office/drawing/2014/main" id="{4E0B45AD-4172-954F-BCBB-2CF52B1B0C25}"/>
            </a:ext>
          </a:extLst>
        </xdr:cNvPr>
        <xdr:cNvCxnSpPr/>
      </xdr:nvCxnSpPr>
      <xdr:spPr>
        <a:xfrm flipH="1">
          <a:off x="7924800" y="1816100"/>
          <a:ext cx="86995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21167</xdr:colOff>
      <xdr:row>7</xdr:row>
      <xdr:rowOff>31750</xdr:rowOff>
    </xdr:from>
    <xdr:to>
      <xdr:col>9</xdr:col>
      <xdr:colOff>21167</xdr:colOff>
      <xdr:row>11</xdr:row>
      <xdr:rowOff>0</xdr:rowOff>
    </xdr:to>
    <xdr:cxnSp macro="">
      <xdr:nvCxnSpPr>
        <xdr:cNvPr id="10" name="Łącznik prosty ze strzałką 9">
          <a:extLst>
            <a:ext uri="{FF2B5EF4-FFF2-40B4-BE49-F238E27FC236}">
              <a16:creationId xmlns:a16="http://schemas.microsoft.com/office/drawing/2014/main" id="{093D970F-071E-1F43-95E4-4D4F2B25F58F}"/>
            </a:ext>
          </a:extLst>
        </xdr:cNvPr>
        <xdr:cNvCxnSpPr/>
      </xdr:nvCxnSpPr>
      <xdr:spPr>
        <a:xfrm flipV="1">
          <a:off x="8784167" y="1047750"/>
          <a:ext cx="0" cy="7810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95250</xdr:colOff>
      <xdr:row>5</xdr:row>
      <xdr:rowOff>201082</xdr:rowOff>
    </xdr:from>
    <xdr:to>
      <xdr:col>28</xdr:col>
      <xdr:colOff>264584</xdr:colOff>
      <xdr:row>10</xdr:row>
      <xdr:rowOff>190499</xdr:rowOff>
    </xdr:to>
    <xdr:sp macro="" textlink="">
      <xdr:nvSpPr>
        <xdr:cNvPr id="11" name="Owal 10">
          <a:extLst>
            <a:ext uri="{FF2B5EF4-FFF2-40B4-BE49-F238E27FC236}">
              <a16:creationId xmlns:a16="http://schemas.microsoft.com/office/drawing/2014/main" id="{D53610E2-569E-FE4F-8241-91305D85C60A}"/>
            </a:ext>
          </a:extLst>
        </xdr:cNvPr>
        <xdr:cNvSpPr/>
      </xdr:nvSpPr>
      <xdr:spPr>
        <a:xfrm>
          <a:off x="24072850" y="1217082"/>
          <a:ext cx="1007534" cy="1005417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l-PL" sz="1100"/>
            <a:t>1</a:t>
          </a:r>
        </a:p>
      </xdr:txBody>
    </xdr:sp>
    <xdr:clientData/>
  </xdr:twoCellAnchor>
  <xdr:twoCellAnchor>
    <xdr:from>
      <xdr:col>32</xdr:col>
      <xdr:colOff>67734</xdr:colOff>
      <xdr:row>22</xdr:row>
      <xdr:rowOff>120650</xdr:rowOff>
    </xdr:from>
    <xdr:to>
      <xdr:col>33</xdr:col>
      <xdr:colOff>237068</xdr:colOff>
      <xdr:row>27</xdr:row>
      <xdr:rowOff>110068</xdr:rowOff>
    </xdr:to>
    <xdr:sp macro="" textlink="">
      <xdr:nvSpPr>
        <xdr:cNvPr id="12" name="Owal 11">
          <a:extLst>
            <a:ext uri="{FF2B5EF4-FFF2-40B4-BE49-F238E27FC236}">
              <a16:creationId xmlns:a16="http://schemas.microsoft.com/office/drawing/2014/main" id="{D0164710-CEF6-BB44-A746-7FE59C310B66}"/>
            </a:ext>
          </a:extLst>
        </xdr:cNvPr>
        <xdr:cNvSpPr/>
      </xdr:nvSpPr>
      <xdr:spPr>
        <a:xfrm>
          <a:off x="28236334" y="4591050"/>
          <a:ext cx="1007534" cy="1005418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l-PL" sz="1100"/>
            <a:t>2</a:t>
          </a:r>
        </a:p>
      </xdr:txBody>
    </xdr:sp>
    <xdr:clientData/>
  </xdr:twoCellAnchor>
  <xdr:twoCellAnchor>
    <xdr:from>
      <xdr:col>31</xdr:col>
      <xdr:colOff>783167</xdr:colOff>
      <xdr:row>7</xdr:row>
      <xdr:rowOff>10582</xdr:rowOff>
    </xdr:from>
    <xdr:to>
      <xdr:col>33</xdr:col>
      <xdr:colOff>402167</xdr:colOff>
      <xdr:row>9</xdr:row>
      <xdr:rowOff>190498</xdr:rowOff>
    </xdr:to>
    <xdr:sp macro="" textlink="">
      <xdr:nvSpPr>
        <xdr:cNvPr id="13" name="Trójkąt 12">
          <a:extLst>
            <a:ext uri="{FF2B5EF4-FFF2-40B4-BE49-F238E27FC236}">
              <a16:creationId xmlns:a16="http://schemas.microsoft.com/office/drawing/2014/main" id="{EC7C6415-53CB-C641-A3BA-BA7B7302D61C}"/>
            </a:ext>
          </a:extLst>
        </xdr:cNvPr>
        <xdr:cNvSpPr/>
      </xdr:nvSpPr>
      <xdr:spPr>
        <a:xfrm>
          <a:off x="28113567" y="1432982"/>
          <a:ext cx="1295400" cy="586316"/>
        </a:xfrm>
        <a:prstGeom prst="triangl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l-PL" sz="1100"/>
            <a:t>nadajni</a:t>
          </a:r>
        </a:p>
      </xdr:txBody>
    </xdr:sp>
    <xdr:clientData/>
  </xdr:twoCellAnchor>
  <xdr:twoCellAnchor>
    <xdr:from>
      <xdr:col>28</xdr:col>
      <xdr:colOff>264584</xdr:colOff>
      <xdr:row>8</xdr:row>
      <xdr:rowOff>95249</xdr:rowOff>
    </xdr:from>
    <xdr:to>
      <xdr:col>32</xdr:col>
      <xdr:colOff>275167</xdr:colOff>
      <xdr:row>8</xdr:row>
      <xdr:rowOff>100540</xdr:rowOff>
    </xdr:to>
    <xdr:cxnSp macro="">
      <xdr:nvCxnSpPr>
        <xdr:cNvPr id="14" name="Łącznik prosty 13">
          <a:extLst>
            <a:ext uri="{FF2B5EF4-FFF2-40B4-BE49-F238E27FC236}">
              <a16:creationId xmlns:a16="http://schemas.microsoft.com/office/drawing/2014/main" id="{8768C580-B38E-5D48-A58D-3E9DA108FF01}"/>
            </a:ext>
          </a:extLst>
        </xdr:cNvPr>
        <xdr:cNvCxnSpPr>
          <a:stCxn id="11" idx="6"/>
          <a:endCxn id="13" idx="1"/>
        </xdr:cNvCxnSpPr>
      </xdr:nvCxnSpPr>
      <xdr:spPr>
        <a:xfrm>
          <a:off x="25080384" y="1720849"/>
          <a:ext cx="3363383" cy="5291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565151</xdr:colOff>
      <xdr:row>9</xdr:row>
      <xdr:rowOff>190498</xdr:rowOff>
    </xdr:from>
    <xdr:to>
      <xdr:col>32</xdr:col>
      <xdr:colOff>592667</xdr:colOff>
      <xdr:row>22</xdr:row>
      <xdr:rowOff>120650</xdr:rowOff>
    </xdr:to>
    <xdr:cxnSp macro="">
      <xdr:nvCxnSpPr>
        <xdr:cNvPr id="15" name="Łącznik prosty 14">
          <a:extLst>
            <a:ext uri="{FF2B5EF4-FFF2-40B4-BE49-F238E27FC236}">
              <a16:creationId xmlns:a16="http://schemas.microsoft.com/office/drawing/2014/main" id="{06D8314E-7D3B-B747-8583-79BFEC4A6F9A}"/>
            </a:ext>
          </a:extLst>
        </xdr:cNvPr>
        <xdr:cNvCxnSpPr>
          <a:stCxn id="13" idx="3"/>
          <a:endCxn id="12" idx="0"/>
        </xdr:cNvCxnSpPr>
      </xdr:nvCxnSpPr>
      <xdr:spPr>
        <a:xfrm flipH="1">
          <a:off x="28733751" y="2019298"/>
          <a:ext cx="27516" cy="2571752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95250</xdr:colOff>
      <xdr:row>4</xdr:row>
      <xdr:rowOff>201082</xdr:rowOff>
    </xdr:from>
    <xdr:to>
      <xdr:col>44</xdr:col>
      <xdr:colOff>264584</xdr:colOff>
      <xdr:row>9</xdr:row>
      <xdr:rowOff>190499</xdr:rowOff>
    </xdr:to>
    <xdr:sp macro="" textlink="">
      <xdr:nvSpPr>
        <xdr:cNvPr id="192" name="Owal 15">
          <a:extLst>
            <a:ext uri="{FF2B5EF4-FFF2-40B4-BE49-F238E27FC236}">
              <a16:creationId xmlns:a16="http://schemas.microsoft.com/office/drawing/2014/main" id="{AFCFED93-3721-B842-ACB6-ED8FD489F860}"/>
            </a:ext>
          </a:extLst>
        </xdr:cNvPr>
        <xdr:cNvSpPr/>
      </xdr:nvSpPr>
      <xdr:spPr>
        <a:xfrm>
          <a:off x="40125650" y="1420282"/>
          <a:ext cx="1007534" cy="1005417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l-PL" sz="1100"/>
            <a:t>1</a:t>
          </a:r>
        </a:p>
      </xdr:txBody>
    </xdr:sp>
    <xdr:clientData/>
  </xdr:twoCellAnchor>
  <xdr:twoCellAnchor>
    <xdr:from>
      <xdr:col>47</xdr:col>
      <xdr:colOff>512234</xdr:colOff>
      <xdr:row>19</xdr:row>
      <xdr:rowOff>88900</xdr:rowOff>
    </xdr:from>
    <xdr:to>
      <xdr:col>48</xdr:col>
      <xdr:colOff>681568</xdr:colOff>
      <xdr:row>24</xdr:row>
      <xdr:rowOff>78317</xdr:rowOff>
    </xdr:to>
    <xdr:sp macro="" textlink="">
      <xdr:nvSpPr>
        <xdr:cNvPr id="17" name="Owal 16">
          <a:extLst>
            <a:ext uri="{FF2B5EF4-FFF2-40B4-BE49-F238E27FC236}">
              <a16:creationId xmlns:a16="http://schemas.microsoft.com/office/drawing/2014/main" id="{3308F7D1-1421-9447-B4DD-4501D840C9C9}"/>
            </a:ext>
          </a:extLst>
        </xdr:cNvPr>
        <xdr:cNvSpPr/>
      </xdr:nvSpPr>
      <xdr:spPr>
        <a:xfrm>
          <a:off x="43895434" y="4356100"/>
          <a:ext cx="1007534" cy="1005417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l-PL" sz="1100"/>
            <a:t>2</a:t>
          </a:r>
        </a:p>
      </xdr:txBody>
    </xdr:sp>
    <xdr:clientData/>
  </xdr:twoCellAnchor>
  <xdr:twoCellAnchor>
    <xdr:from>
      <xdr:col>42</xdr:col>
      <xdr:colOff>814917</xdr:colOff>
      <xdr:row>32</xdr:row>
      <xdr:rowOff>10582</xdr:rowOff>
    </xdr:from>
    <xdr:to>
      <xdr:col>44</xdr:col>
      <xdr:colOff>433917</xdr:colOff>
      <xdr:row>34</xdr:row>
      <xdr:rowOff>190497</xdr:rowOff>
    </xdr:to>
    <xdr:sp macro="" textlink="">
      <xdr:nvSpPr>
        <xdr:cNvPr id="18" name="Trójkąt 17">
          <a:extLst>
            <a:ext uri="{FF2B5EF4-FFF2-40B4-BE49-F238E27FC236}">
              <a16:creationId xmlns:a16="http://schemas.microsoft.com/office/drawing/2014/main" id="{B8A0AA04-5E4C-734B-B94E-4B7EC6AE04AA}"/>
            </a:ext>
          </a:extLst>
        </xdr:cNvPr>
        <xdr:cNvSpPr/>
      </xdr:nvSpPr>
      <xdr:spPr>
        <a:xfrm>
          <a:off x="40007117" y="6919382"/>
          <a:ext cx="1295400" cy="586315"/>
        </a:xfrm>
        <a:prstGeom prst="triangl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l-PL" sz="1100"/>
            <a:t>nadajni</a:t>
          </a:r>
        </a:p>
      </xdr:txBody>
    </xdr:sp>
    <xdr:clientData/>
  </xdr:twoCellAnchor>
  <xdr:twoCellAnchor>
    <xdr:from>
      <xdr:col>43</xdr:col>
      <xdr:colOff>600605</xdr:colOff>
      <xdr:row>9</xdr:row>
      <xdr:rowOff>190499</xdr:rowOff>
    </xdr:from>
    <xdr:to>
      <xdr:col>43</xdr:col>
      <xdr:colOff>624417</xdr:colOff>
      <xdr:row>32</xdr:row>
      <xdr:rowOff>10582</xdr:rowOff>
    </xdr:to>
    <xdr:cxnSp macro="">
      <xdr:nvCxnSpPr>
        <xdr:cNvPr id="19" name="Łącznik prosty 18">
          <a:extLst>
            <a:ext uri="{FF2B5EF4-FFF2-40B4-BE49-F238E27FC236}">
              <a16:creationId xmlns:a16="http://schemas.microsoft.com/office/drawing/2014/main" id="{60173E44-25FF-7C4B-93C7-81DCC064A36B}"/>
            </a:ext>
          </a:extLst>
        </xdr:cNvPr>
        <xdr:cNvCxnSpPr>
          <a:stCxn id="192" idx="4"/>
          <a:endCxn id="18" idx="0"/>
        </xdr:cNvCxnSpPr>
      </xdr:nvCxnSpPr>
      <xdr:spPr>
        <a:xfrm>
          <a:off x="39160980" y="2047874"/>
          <a:ext cx="23812" cy="4566708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624417</xdr:colOff>
      <xdr:row>19</xdr:row>
      <xdr:rowOff>88900</xdr:rowOff>
    </xdr:from>
    <xdr:to>
      <xdr:col>48</xdr:col>
      <xdr:colOff>184151</xdr:colOff>
      <xdr:row>34</xdr:row>
      <xdr:rowOff>190497</xdr:rowOff>
    </xdr:to>
    <xdr:cxnSp macro="">
      <xdr:nvCxnSpPr>
        <xdr:cNvPr id="20" name="Łącznik prosty 19">
          <a:extLst>
            <a:ext uri="{FF2B5EF4-FFF2-40B4-BE49-F238E27FC236}">
              <a16:creationId xmlns:a16="http://schemas.microsoft.com/office/drawing/2014/main" id="{758FF74D-E980-5E49-98F9-FD28A8222554}"/>
            </a:ext>
          </a:extLst>
        </xdr:cNvPr>
        <xdr:cNvCxnSpPr>
          <a:stCxn id="18" idx="3"/>
          <a:endCxn id="17" idx="0"/>
        </xdr:cNvCxnSpPr>
      </xdr:nvCxnSpPr>
      <xdr:spPr>
        <a:xfrm flipV="1">
          <a:off x="40654817" y="4356100"/>
          <a:ext cx="3750734" cy="3149597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57</xdr:col>
      <xdr:colOff>95250</xdr:colOff>
      <xdr:row>4</xdr:row>
      <xdr:rowOff>201082</xdr:rowOff>
    </xdr:from>
    <xdr:to>
      <xdr:col>58</xdr:col>
      <xdr:colOff>264584</xdr:colOff>
      <xdr:row>9</xdr:row>
      <xdr:rowOff>190499</xdr:rowOff>
    </xdr:to>
    <xdr:sp macro="" textlink="">
      <xdr:nvSpPr>
        <xdr:cNvPr id="21" name="Owal 20">
          <a:extLst>
            <a:ext uri="{FF2B5EF4-FFF2-40B4-BE49-F238E27FC236}">
              <a16:creationId xmlns:a16="http://schemas.microsoft.com/office/drawing/2014/main" id="{E21445A3-7541-6949-9702-1807228C03B2}"/>
            </a:ext>
          </a:extLst>
        </xdr:cNvPr>
        <xdr:cNvSpPr/>
      </xdr:nvSpPr>
      <xdr:spPr>
        <a:xfrm>
          <a:off x="53663850" y="1420282"/>
          <a:ext cx="1007534" cy="1005417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l-PL" sz="1100"/>
            <a:t>1</a:t>
          </a:r>
        </a:p>
      </xdr:txBody>
    </xdr:sp>
    <xdr:clientData/>
  </xdr:twoCellAnchor>
  <xdr:twoCellAnchor>
    <xdr:from>
      <xdr:col>61</xdr:col>
      <xdr:colOff>406401</xdr:colOff>
      <xdr:row>5</xdr:row>
      <xdr:rowOff>4234</xdr:rowOff>
    </xdr:from>
    <xdr:to>
      <xdr:col>62</xdr:col>
      <xdr:colOff>575735</xdr:colOff>
      <xdr:row>9</xdr:row>
      <xdr:rowOff>194734</xdr:rowOff>
    </xdr:to>
    <xdr:sp macro="" textlink="">
      <xdr:nvSpPr>
        <xdr:cNvPr id="22" name="Owal 21">
          <a:extLst>
            <a:ext uri="{FF2B5EF4-FFF2-40B4-BE49-F238E27FC236}">
              <a16:creationId xmlns:a16="http://schemas.microsoft.com/office/drawing/2014/main" id="{3A89DD3B-F0E6-C04F-B833-51AFF0D2C896}"/>
            </a:ext>
          </a:extLst>
        </xdr:cNvPr>
        <xdr:cNvSpPr/>
      </xdr:nvSpPr>
      <xdr:spPr>
        <a:xfrm>
          <a:off x="57327801" y="1426634"/>
          <a:ext cx="1007534" cy="1003300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l-PL" sz="1100"/>
            <a:t>2</a:t>
          </a:r>
        </a:p>
      </xdr:txBody>
    </xdr:sp>
    <xdr:clientData/>
  </xdr:twoCellAnchor>
  <xdr:twoCellAnchor>
    <xdr:from>
      <xdr:col>59</xdr:col>
      <xdr:colOff>148167</xdr:colOff>
      <xdr:row>19</xdr:row>
      <xdr:rowOff>190498</xdr:rowOff>
    </xdr:from>
    <xdr:to>
      <xdr:col>60</xdr:col>
      <xdr:colOff>592667</xdr:colOff>
      <xdr:row>22</xdr:row>
      <xdr:rowOff>169330</xdr:rowOff>
    </xdr:to>
    <xdr:sp macro="" textlink="">
      <xdr:nvSpPr>
        <xdr:cNvPr id="23" name="Trójkąt 22">
          <a:extLst>
            <a:ext uri="{FF2B5EF4-FFF2-40B4-BE49-F238E27FC236}">
              <a16:creationId xmlns:a16="http://schemas.microsoft.com/office/drawing/2014/main" id="{D4C6E014-4714-264D-8E2E-E3A584C77A31}"/>
            </a:ext>
          </a:extLst>
        </xdr:cNvPr>
        <xdr:cNvSpPr/>
      </xdr:nvSpPr>
      <xdr:spPr>
        <a:xfrm>
          <a:off x="55393167" y="4457698"/>
          <a:ext cx="1282700" cy="588432"/>
        </a:xfrm>
        <a:prstGeom prst="triangl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l-PL" sz="1100"/>
            <a:t>nadajni</a:t>
          </a:r>
        </a:p>
      </xdr:txBody>
    </xdr:sp>
    <xdr:clientData/>
  </xdr:twoCellAnchor>
  <xdr:twoCellAnchor>
    <xdr:from>
      <xdr:col>57</xdr:col>
      <xdr:colOff>592667</xdr:colOff>
      <xdr:row>9</xdr:row>
      <xdr:rowOff>190499</xdr:rowOff>
    </xdr:from>
    <xdr:to>
      <xdr:col>59</xdr:col>
      <xdr:colOff>783167</xdr:colOff>
      <xdr:row>19</xdr:row>
      <xdr:rowOff>190498</xdr:rowOff>
    </xdr:to>
    <xdr:cxnSp macro="">
      <xdr:nvCxnSpPr>
        <xdr:cNvPr id="24" name="Łącznik prosty 23">
          <a:extLst>
            <a:ext uri="{FF2B5EF4-FFF2-40B4-BE49-F238E27FC236}">
              <a16:creationId xmlns:a16="http://schemas.microsoft.com/office/drawing/2014/main" id="{E7542303-5A51-2C42-988F-9471F1FF6392}"/>
            </a:ext>
          </a:extLst>
        </xdr:cNvPr>
        <xdr:cNvCxnSpPr>
          <a:stCxn id="21" idx="4"/>
          <a:endCxn id="23" idx="0"/>
        </xdr:cNvCxnSpPr>
      </xdr:nvCxnSpPr>
      <xdr:spPr>
        <a:xfrm>
          <a:off x="54161267" y="2425699"/>
          <a:ext cx="1866900" cy="2031999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59</xdr:col>
      <xdr:colOff>783167</xdr:colOff>
      <xdr:row>9</xdr:row>
      <xdr:rowOff>194734</xdr:rowOff>
    </xdr:from>
    <xdr:to>
      <xdr:col>62</xdr:col>
      <xdr:colOff>78318</xdr:colOff>
      <xdr:row>19</xdr:row>
      <xdr:rowOff>190498</xdr:rowOff>
    </xdr:to>
    <xdr:cxnSp macro="">
      <xdr:nvCxnSpPr>
        <xdr:cNvPr id="25" name="Łącznik prosty 24">
          <a:extLst>
            <a:ext uri="{FF2B5EF4-FFF2-40B4-BE49-F238E27FC236}">
              <a16:creationId xmlns:a16="http://schemas.microsoft.com/office/drawing/2014/main" id="{3A607D7D-5B5E-2345-BD35-8BF46A54A5FF}"/>
            </a:ext>
          </a:extLst>
        </xdr:cNvPr>
        <xdr:cNvCxnSpPr>
          <a:stCxn id="23" idx="0"/>
          <a:endCxn id="22" idx="4"/>
        </xdr:cNvCxnSpPr>
      </xdr:nvCxnSpPr>
      <xdr:spPr>
        <a:xfrm flipV="1">
          <a:off x="56028167" y="2429934"/>
          <a:ext cx="1809751" cy="2027764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70</xdr:col>
      <xdr:colOff>783167</xdr:colOff>
      <xdr:row>22</xdr:row>
      <xdr:rowOff>95248</xdr:rowOff>
    </xdr:from>
    <xdr:to>
      <xdr:col>72</xdr:col>
      <xdr:colOff>127001</xdr:colOff>
      <xdr:row>27</xdr:row>
      <xdr:rowOff>84666</xdr:rowOff>
    </xdr:to>
    <xdr:sp macro="" textlink="">
      <xdr:nvSpPr>
        <xdr:cNvPr id="35" name="Owal 34">
          <a:extLst>
            <a:ext uri="{FF2B5EF4-FFF2-40B4-BE49-F238E27FC236}">
              <a16:creationId xmlns:a16="http://schemas.microsoft.com/office/drawing/2014/main" id="{49287220-03A2-0341-B3C2-B523188BF792}"/>
            </a:ext>
          </a:extLst>
        </xdr:cNvPr>
        <xdr:cNvSpPr/>
      </xdr:nvSpPr>
      <xdr:spPr>
        <a:xfrm>
          <a:off x="65375367" y="5175248"/>
          <a:ext cx="1020234" cy="1005418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l-PL" sz="1100"/>
            <a:t>1</a:t>
          </a:r>
        </a:p>
      </xdr:txBody>
    </xdr:sp>
    <xdr:clientData/>
  </xdr:twoCellAnchor>
  <xdr:twoCellAnchor>
    <xdr:from>
      <xdr:col>75</xdr:col>
      <xdr:colOff>385234</xdr:colOff>
      <xdr:row>22</xdr:row>
      <xdr:rowOff>110067</xdr:rowOff>
    </xdr:from>
    <xdr:to>
      <xdr:col>76</xdr:col>
      <xdr:colOff>554568</xdr:colOff>
      <xdr:row>27</xdr:row>
      <xdr:rowOff>99484</xdr:rowOff>
    </xdr:to>
    <xdr:sp macro="" textlink="">
      <xdr:nvSpPr>
        <xdr:cNvPr id="36" name="Owal 35">
          <a:extLst>
            <a:ext uri="{FF2B5EF4-FFF2-40B4-BE49-F238E27FC236}">
              <a16:creationId xmlns:a16="http://schemas.microsoft.com/office/drawing/2014/main" id="{F437FBB8-C2D9-C74B-813E-DD52FD2CD22E}"/>
            </a:ext>
          </a:extLst>
        </xdr:cNvPr>
        <xdr:cNvSpPr/>
      </xdr:nvSpPr>
      <xdr:spPr>
        <a:xfrm>
          <a:off x="69168434" y="5190067"/>
          <a:ext cx="1007534" cy="1005417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l-PL" sz="1100"/>
            <a:t>2</a:t>
          </a:r>
        </a:p>
      </xdr:txBody>
    </xdr:sp>
    <xdr:clientData/>
  </xdr:twoCellAnchor>
  <xdr:twoCellAnchor>
    <xdr:from>
      <xdr:col>75</xdr:col>
      <xdr:colOff>243416</xdr:colOff>
      <xdr:row>7</xdr:row>
      <xdr:rowOff>148166</xdr:rowOff>
    </xdr:from>
    <xdr:to>
      <xdr:col>76</xdr:col>
      <xdr:colOff>687916</xdr:colOff>
      <xdr:row>10</xdr:row>
      <xdr:rowOff>126998</xdr:rowOff>
    </xdr:to>
    <xdr:sp macro="" textlink="">
      <xdr:nvSpPr>
        <xdr:cNvPr id="37" name="Trójkąt 36">
          <a:extLst>
            <a:ext uri="{FF2B5EF4-FFF2-40B4-BE49-F238E27FC236}">
              <a16:creationId xmlns:a16="http://schemas.microsoft.com/office/drawing/2014/main" id="{3DB56B58-914B-D94A-BB1E-51C4317DBACF}"/>
            </a:ext>
          </a:extLst>
        </xdr:cNvPr>
        <xdr:cNvSpPr/>
      </xdr:nvSpPr>
      <xdr:spPr>
        <a:xfrm>
          <a:off x="69026616" y="2180166"/>
          <a:ext cx="1282700" cy="588432"/>
        </a:xfrm>
        <a:prstGeom prst="triangl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l-PL" sz="1100"/>
            <a:t>nadajni</a:t>
          </a:r>
        </a:p>
      </xdr:txBody>
    </xdr:sp>
    <xdr:clientData/>
  </xdr:twoCellAnchor>
  <xdr:twoCellAnchor>
    <xdr:from>
      <xdr:col>71</xdr:col>
      <xdr:colOff>455084</xdr:colOff>
      <xdr:row>10</xdr:row>
      <xdr:rowOff>126998</xdr:rowOff>
    </xdr:from>
    <xdr:to>
      <xdr:col>75</xdr:col>
      <xdr:colOff>243416</xdr:colOff>
      <xdr:row>27</xdr:row>
      <xdr:rowOff>84666</xdr:rowOff>
    </xdr:to>
    <xdr:cxnSp macro="">
      <xdr:nvCxnSpPr>
        <xdr:cNvPr id="38" name="Łącznik prosty 37">
          <a:extLst>
            <a:ext uri="{FF2B5EF4-FFF2-40B4-BE49-F238E27FC236}">
              <a16:creationId xmlns:a16="http://schemas.microsoft.com/office/drawing/2014/main" id="{0C788E21-A9D9-F94D-8DAD-EBB10230EA20}"/>
            </a:ext>
          </a:extLst>
        </xdr:cNvPr>
        <xdr:cNvCxnSpPr>
          <a:stCxn id="35" idx="4"/>
          <a:endCxn id="37" idx="2"/>
        </xdr:cNvCxnSpPr>
      </xdr:nvCxnSpPr>
      <xdr:spPr>
        <a:xfrm flipV="1">
          <a:off x="65885484" y="2768598"/>
          <a:ext cx="3141132" cy="3412068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76</xdr:col>
      <xdr:colOff>52916</xdr:colOff>
      <xdr:row>10</xdr:row>
      <xdr:rowOff>126998</xdr:rowOff>
    </xdr:from>
    <xdr:to>
      <xdr:col>76</xdr:col>
      <xdr:colOff>57151</xdr:colOff>
      <xdr:row>27</xdr:row>
      <xdr:rowOff>99484</xdr:rowOff>
    </xdr:to>
    <xdr:cxnSp macro="">
      <xdr:nvCxnSpPr>
        <xdr:cNvPr id="39" name="Łącznik prosty 38">
          <a:extLst>
            <a:ext uri="{FF2B5EF4-FFF2-40B4-BE49-F238E27FC236}">
              <a16:creationId xmlns:a16="http://schemas.microsoft.com/office/drawing/2014/main" id="{00EFF603-1520-0D4C-AE18-8CFFBADA4F9F}"/>
            </a:ext>
          </a:extLst>
        </xdr:cNvPr>
        <xdr:cNvCxnSpPr>
          <a:stCxn id="37" idx="3"/>
          <a:endCxn id="36" idx="4"/>
        </xdr:cNvCxnSpPr>
      </xdr:nvCxnSpPr>
      <xdr:spPr>
        <a:xfrm>
          <a:off x="69674316" y="2768598"/>
          <a:ext cx="4235" cy="3426886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86</xdr:col>
      <xdr:colOff>783167</xdr:colOff>
      <xdr:row>20</xdr:row>
      <xdr:rowOff>95248</xdr:rowOff>
    </xdr:from>
    <xdr:to>
      <xdr:col>88</xdr:col>
      <xdr:colOff>127001</xdr:colOff>
      <xdr:row>25</xdr:row>
      <xdr:rowOff>84666</xdr:rowOff>
    </xdr:to>
    <xdr:sp macro="" textlink="">
      <xdr:nvSpPr>
        <xdr:cNvPr id="40" name="Owal 39">
          <a:extLst>
            <a:ext uri="{FF2B5EF4-FFF2-40B4-BE49-F238E27FC236}">
              <a16:creationId xmlns:a16="http://schemas.microsoft.com/office/drawing/2014/main" id="{10482FB6-19CD-4448-8E05-15F1951F20C4}"/>
            </a:ext>
          </a:extLst>
        </xdr:cNvPr>
        <xdr:cNvSpPr/>
      </xdr:nvSpPr>
      <xdr:spPr>
        <a:xfrm>
          <a:off x="79751767" y="4768848"/>
          <a:ext cx="1020234" cy="1005418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l-PL" sz="1100"/>
            <a:t>1</a:t>
          </a:r>
        </a:p>
      </xdr:txBody>
    </xdr:sp>
    <xdr:clientData/>
  </xdr:twoCellAnchor>
  <xdr:twoCellAnchor>
    <xdr:from>
      <xdr:col>90</xdr:col>
      <xdr:colOff>627689</xdr:colOff>
      <xdr:row>20</xdr:row>
      <xdr:rowOff>110067</xdr:rowOff>
    </xdr:from>
    <xdr:to>
      <xdr:col>91</xdr:col>
      <xdr:colOff>797022</xdr:colOff>
      <xdr:row>25</xdr:row>
      <xdr:rowOff>99484</xdr:rowOff>
    </xdr:to>
    <xdr:sp macro="" textlink="">
      <xdr:nvSpPr>
        <xdr:cNvPr id="41" name="Owal 40">
          <a:extLst>
            <a:ext uri="{FF2B5EF4-FFF2-40B4-BE49-F238E27FC236}">
              <a16:creationId xmlns:a16="http://schemas.microsoft.com/office/drawing/2014/main" id="{C9815959-0235-7B48-9D70-1EE304D6E763}"/>
            </a:ext>
          </a:extLst>
        </xdr:cNvPr>
        <xdr:cNvSpPr/>
      </xdr:nvSpPr>
      <xdr:spPr>
        <a:xfrm>
          <a:off x="80429871" y="4266431"/>
          <a:ext cx="1000606" cy="1028508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l-PL" sz="1100"/>
            <a:t>2</a:t>
          </a:r>
        </a:p>
      </xdr:txBody>
    </xdr:sp>
    <xdr:clientData/>
  </xdr:twoCellAnchor>
  <xdr:twoCellAnchor>
    <xdr:from>
      <xdr:col>84</xdr:col>
      <xdr:colOff>444499</xdr:colOff>
      <xdr:row>4</xdr:row>
      <xdr:rowOff>42333</xdr:rowOff>
    </xdr:from>
    <xdr:to>
      <xdr:col>86</xdr:col>
      <xdr:colOff>63499</xdr:colOff>
      <xdr:row>7</xdr:row>
      <xdr:rowOff>21165</xdr:rowOff>
    </xdr:to>
    <xdr:sp macro="" textlink="">
      <xdr:nvSpPr>
        <xdr:cNvPr id="42" name="Trójkąt 41">
          <a:extLst>
            <a:ext uri="{FF2B5EF4-FFF2-40B4-BE49-F238E27FC236}">
              <a16:creationId xmlns:a16="http://schemas.microsoft.com/office/drawing/2014/main" id="{38D2EE65-A76E-DA4D-93D3-B0185BA4F701}"/>
            </a:ext>
          </a:extLst>
        </xdr:cNvPr>
        <xdr:cNvSpPr/>
      </xdr:nvSpPr>
      <xdr:spPr>
        <a:xfrm>
          <a:off x="77736699" y="1464733"/>
          <a:ext cx="1295400" cy="588432"/>
        </a:xfrm>
        <a:prstGeom prst="triangl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l-PL" sz="1100"/>
            <a:t>nadajni</a:t>
          </a:r>
        </a:p>
      </xdr:txBody>
    </xdr:sp>
    <xdr:clientData/>
  </xdr:twoCellAnchor>
  <xdr:twoCellAnchor>
    <xdr:from>
      <xdr:col>85</xdr:col>
      <xdr:colOff>253999</xdr:colOff>
      <xdr:row>7</xdr:row>
      <xdr:rowOff>21165</xdr:rowOff>
    </xdr:from>
    <xdr:to>
      <xdr:col>87</xdr:col>
      <xdr:colOff>455084</xdr:colOff>
      <xdr:row>25</xdr:row>
      <xdr:rowOff>84666</xdr:rowOff>
    </xdr:to>
    <xdr:cxnSp macro="">
      <xdr:nvCxnSpPr>
        <xdr:cNvPr id="43" name="Łącznik prosty 42">
          <a:extLst>
            <a:ext uri="{FF2B5EF4-FFF2-40B4-BE49-F238E27FC236}">
              <a16:creationId xmlns:a16="http://schemas.microsoft.com/office/drawing/2014/main" id="{A3365068-7CD9-7146-BDFB-C231F2829FAB}"/>
            </a:ext>
          </a:extLst>
        </xdr:cNvPr>
        <xdr:cNvCxnSpPr>
          <a:stCxn id="40" idx="4"/>
          <a:endCxn id="42" idx="3"/>
        </xdr:cNvCxnSpPr>
      </xdr:nvCxnSpPr>
      <xdr:spPr>
        <a:xfrm flipH="1" flipV="1">
          <a:off x="78384399" y="2053165"/>
          <a:ext cx="1877485" cy="3721101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86</xdr:col>
      <xdr:colOff>63499</xdr:colOff>
      <xdr:row>7</xdr:row>
      <xdr:rowOff>21165</xdr:rowOff>
    </xdr:from>
    <xdr:to>
      <xdr:col>91</xdr:col>
      <xdr:colOff>296719</xdr:colOff>
      <xdr:row>25</xdr:row>
      <xdr:rowOff>99484</xdr:rowOff>
    </xdr:to>
    <xdr:cxnSp macro="">
      <xdr:nvCxnSpPr>
        <xdr:cNvPr id="44" name="Łącznik prosty 43">
          <a:extLst>
            <a:ext uri="{FF2B5EF4-FFF2-40B4-BE49-F238E27FC236}">
              <a16:creationId xmlns:a16="http://schemas.microsoft.com/office/drawing/2014/main" id="{6EB6D178-31E5-764E-BAC1-B4848BA2CC87}"/>
            </a:ext>
          </a:extLst>
        </xdr:cNvPr>
        <xdr:cNvCxnSpPr>
          <a:stCxn id="42" idx="4"/>
          <a:endCxn id="41" idx="4"/>
        </xdr:cNvCxnSpPr>
      </xdr:nvCxnSpPr>
      <xdr:spPr>
        <a:xfrm>
          <a:off x="76540590" y="1475892"/>
          <a:ext cx="4389584" cy="3819047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100</xdr:col>
      <xdr:colOff>95250</xdr:colOff>
      <xdr:row>4</xdr:row>
      <xdr:rowOff>201082</xdr:rowOff>
    </xdr:from>
    <xdr:to>
      <xdr:col>101</xdr:col>
      <xdr:colOff>264584</xdr:colOff>
      <xdr:row>9</xdr:row>
      <xdr:rowOff>190499</xdr:rowOff>
    </xdr:to>
    <xdr:sp macro="" textlink="">
      <xdr:nvSpPr>
        <xdr:cNvPr id="45" name="Owal 44">
          <a:extLst>
            <a:ext uri="{FF2B5EF4-FFF2-40B4-BE49-F238E27FC236}">
              <a16:creationId xmlns:a16="http://schemas.microsoft.com/office/drawing/2014/main" id="{C3E57D7B-BCCB-334C-B216-8379651538C4}"/>
            </a:ext>
          </a:extLst>
        </xdr:cNvPr>
        <xdr:cNvSpPr/>
      </xdr:nvSpPr>
      <xdr:spPr>
        <a:xfrm>
          <a:off x="92602050" y="1420282"/>
          <a:ext cx="1007534" cy="1005417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l-PL" sz="1100"/>
            <a:t>1</a:t>
          </a:r>
        </a:p>
      </xdr:txBody>
    </xdr:sp>
    <xdr:clientData/>
  </xdr:twoCellAnchor>
  <xdr:twoCellAnchor>
    <xdr:from>
      <xdr:col>104</xdr:col>
      <xdr:colOff>406401</xdr:colOff>
      <xdr:row>5</xdr:row>
      <xdr:rowOff>4234</xdr:rowOff>
    </xdr:from>
    <xdr:to>
      <xdr:col>105</xdr:col>
      <xdr:colOff>575735</xdr:colOff>
      <xdr:row>9</xdr:row>
      <xdr:rowOff>194734</xdr:rowOff>
    </xdr:to>
    <xdr:sp macro="" textlink="">
      <xdr:nvSpPr>
        <xdr:cNvPr id="29" name="Owal 45">
          <a:extLst>
            <a:ext uri="{FF2B5EF4-FFF2-40B4-BE49-F238E27FC236}">
              <a16:creationId xmlns:a16="http://schemas.microsoft.com/office/drawing/2014/main" id="{6485E0D9-669C-6848-927B-2D8286C9971B}"/>
            </a:ext>
            <a:ext uri="{147F2762-F138-4A5C-976F-8EAC2B608ADB}">
              <a16:predDERef xmlns:a16="http://schemas.microsoft.com/office/drawing/2014/main" pred="{C3E57D7B-BCCB-334C-B216-8379651538C4}"/>
            </a:ext>
          </a:extLst>
        </xdr:cNvPr>
        <xdr:cNvSpPr/>
      </xdr:nvSpPr>
      <xdr:spPr>
        <a:xfrm>
          <a:off x="96266001" y="1426634"/>
          <a:ext cx="1007534" cy="1003300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>
              <a:solidFill>
                <a:schemeClr val="lt1"/>
              </a:solidFill>
              <a:latin typeface="+mn-lt"/>
              <a:ea typeface="+mn-lt"/>
              <a:cs typeface="+mn-lt"/>
            </a:rPr>
            <a:t>2</a:t>
          </a:r>
        </a:p>
      </xdr:txBody>
    </xdr:sp>
    <xdr:clientData/>
  </xdr:twoCellAnchor>
  <xdr:twoCellAnchor>
    <xdr:from>
      <xdr:col>102</xdr:col>
      <xdr:colOff>148167</xdr:colOff>
      <xdr:row>38</xdr:row>
      <xdr:rowOff>116415</xdr:rowOff>
    </xdr:from>
    <xdr:to>
      <xdr:col>103</xdr:col>
      <xdr:colOff>592667</xdr:colOff>
      <xdr:row>41</xdr:row>
      <xdr:rowOff>95247</xdr:rowOff>
    </xdr:to>
    <xdr:sp macro="" textlink="">
      <xdr:nvSpPr>
        <xdr:cNvPr id="47" name="Trójkąt 46">
          <a:extLst>
            <a:ext uri="{FF2B5EF4-FFF2-40B4-BE49-F238E27FC236}">
              <a16:creationId xmlns:a16="http://schemas.microsoft.com/office/drawing/2014/main" id="{FA059245-78BD-8946-A855-68A329D8CCE2}"/>
            </a:ext>
          </a:extLst>
        </xdr:cNvPr>
        <xdr:cNvSpPr/>
      </xdr:nvSpPr>
      <xdr:spPr>
        <a:xfrm>
          <a:off x="94331367" y="8244415"/>
          <a:ext cx="1282700" cy="588432"/>
        </a:xfrm>
        <a:prstGeom prst="triangl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l-PL" sz="1100"/>
            <a:t>nadajni</a:t>
          </a:r>
        </a:p>
      </xdr:txBody>
    </xdr:sp>
    <xdr:clientData/>
  </xdr:twoCellAnchor>
  <xdr:twoCellAnchor>
    <xdr:from>
      <xdr:col>100</xdr:col>
      <xdr:colOff>592667</xdr:colOff>
      <xdr:row>9</xdr:row>
      <xdr:rowOff>190499</xdr:rowOff>
    </xdr:from>
    <xdr:to>
      <xdr:col>102</xdr:col>
      <xdr:colOff>783167</xdr:colOff>
      <xdr:row>38</xdr:row>
      <xdr:rowOff>116415</xdr:rowOff>
    </xdr:to>
    <xdr:cxnSp macro="">
      <xdr:nvCxnSpPr>
        <xdr:cNvPr id="48" name="Łącznik prosty 47">
          <a:extLst>
            <a:ext uri="{FF2B5EF4-FFF2-40B4-BE49-F238E27FC236}">
              <a16:creationId xmlns:a16="http://schemas.microsoft.com/office/drawing/2014/main" id="{B08D519C-0857-5846-851B-85176465F5D3}"/>
            </a:ext>
          </a:extLst>
        </xdr:cNvPr>
        <xdr:cNvCxnSpPr>
          <a:stCxn id="45" idx="4"/>
          <a:endCxn id="47" idx="0"/>
        </xdr:cNvCxnSpPr>
      </xdr:nvCxnSpPr>
      <xdr:spPr>
        <a:xfrm>
          <a:off x="93099467" y="2425699"/>
          <a:ext cx="1866900" cy="5818716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102</xdr:col>
      <xdr:colOff>791105</xdr:colOff>
      <xdr:row>9</xdr:row>
      <xdr:rowOff>194734</xdr:rowOff>
    </xdr:from>
    <xdr:to>
      <xdr:col>105</xdr:col>
      <xdr:colOff>70381</xdr:colOff>
      <xdr:row>38</xdr:row>
      <xdr:rowOff>116415</xdr:rowOff>
    </xdr:to>
    <xdr:cxnSp macro="">
      <xdr:nvCxnSpPr>
        <xdr:cNvPr id="49" name="Łącznik prosty 48">
          <a:extLst>
            <a:ext uri="{FF2B5EF4-FFF2-40B4-BE49-F238E27FC236}">
              <a16:creationId xmlns:a16="http://schemas.microsoft.com/office/drawing/2014/main" id="{8A24EDEA-D8A9-6049-9335-A475E215E1D1}"/>
            </a:ext>
          </a:extLst>
        </xdr:cNvPr>
        <xdr:cNvCxnSpPr>
          <a:stCxn id="47" idx="0"/>
          <a:endCxn id="29" idx="4"/>
        </xdr:cNvCxnSpPr>
      </xdr:nvCxnSpPr>
      <xdr:spPr>
        <a:xfrm flipV="1">
          <a:off x="92167605" y="2052109"/>
          <a:ext cx="1803401" cy="5906556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113</xdr:col>
      <xdr:colOff>516466</xdr:colOff>
      <xdr:row>6</xdr:row>
      <xdr:rowOff>35984</xdr:rowOff>
    </xdr:from>
    <xdr:to>
      <xdr:col>114</xdr:col>
      <xdr:colOff>698500</xdr:colOff>
      <xdr:row>11</xdr:row>
      <xdr:rowOff>25402</xdr:rowOff>
    </xdr:to>
    <xdr:sp macro="" textlink="">
      <xdr:nvSpPr>
        <xdr:cNvPr id="50" name="Owal 49">
          <a:extLst>
            <a:ext uri="{FF2B5EF4-FFF2-40B4-BE49-F238E27FC236}">
              <a16:creationId xmlns:a16="http://schemas.microsoft.com/office/drawing/2014/main" id="{3630B401-8F01-6945-BE21-813BA417D481}"/>
            </a:ext>
          </a:extLst>
        </xdr:cNvPr>
        <xdr:cNvSpPr/>
      </xdr:nvSpPr>
      <xdr:spPr>
        <a:xfrm>
          <a:off x="104885066" y="2271184"/>
          <a:ext cx="1007534" cy="1005418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pl-PL" sz="1100"/>
            <a:t>1</a:t>
          </a:r>
        </a:p>
      </xdr:txBody>
    </xdr:sp>
    <xdr:clientData/>
  </xdr:twoCellAnchor>
  <xdr:twoCellAnchor editAs="oneCell">
    <xdr:from>
      <xdr:col>118</xdr:col>
      <xdr:colOff>355600</xdr:colOff>
      <xdr:row>6</xdr:row>
      <xdr:rowOff>50800</xdr:rowOff>
    </xdr:from>
    <xdr:to>
      <xdr:col>119</xdr:col>
      <xdr:colOff>537634</xdr:colOff>
      <xdr:row>11</xdr:row>
      <xdr:rowOff>40217</xdr:rowOff>
    </xdr:to>
    <xdr:sp macro="" textlink="">
      <xdr:nvSpPr>
        <xdr:cNvPr id="51" name="Owal 50">
          <a:extLst>
            <a:ext uri="{FF2B5EF4-FFF2-40B4-BE49-F238E27FC236}">
              <a16:creationId xmlns:a16="http://schemas.microsoft.com/office/drawing/2014/main" id="{8D8DFD4C-3427-9541-BA51-67B9FC92B995}"/>
            </a:ext>
          </a:extLst>
        </xdr:cNvPr>
        <xdr:cNvSpPr/>
      </xdr:nvSpPr>
      <xdr:spPr>
        <a:xfrm>
          <a:off x="108915200" y="2286000"/>
          <a:ext cx="1007534" cy="1005417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pl-PL" sz="1100"/>
            <a:t>2</a:t>
          </a:r>
        </a:p>
      </xdr:txBody>
    </xdr:sp>
    <xdr:clientData/>
  </xdr:twoCellAnchor>
  <xdr:twoCellAnchor editAs="oneCell">
    <xdr:from>
      <xdr:col>115</xdr:col>
      <xdr:colOff>730250</xdr:colOff>
      <xdr:row>6</xdr:row>
      <xdr:rowOff>16933</xdr:rowOff>
    </xdr:from>
    <xdr:to>
      <xdr:col>117</xdr:col>
      <xdr:colOff>374650</xdr:colOff>
      <xdr:row>8</xdr:row>
      <xdr:rowOff>196849</xdr:rowOff>
    </xdr:to>
    <xdr:sp macro="" textlink="">
      <xdr:nvSpPr>
        <xdr:cNvPr id="52" name="Trójkąt 51">
          <a:extLst>
            <a:ext uri="{FF2B5EF4-FFF2-40B4-BE49-F238E27FC236}">
              <a16:creationId xmlns:a16="http://schemas.microsoft.com/office/drawing/2014/main" id="{36FA27E8-1ADE-F041-A784-D4C6A267D2F9}"/>
            </a:ext>
          </a:extLst>
        </xdr:cNvPr>
        <xdr:cNvSpPr/>
      </xdr:nvSpPr>
      <xdr:spPr>
        <a:xfrm>
          <a:off x="106775250" y="2252133"/>
          <a:ext cx="1295400" cy="586316"/>
        </a:xfrm>
        <a:prstGeom prst="triangl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pl-PL" sz="1100"/>
            <a:t>nadajni</a:t>
          </a:r>
        </a:p>
      </xdr:txBody>
    </xdr:sp>
    <xdr:clientData/>
  </xdr:twoCellAnchor>
  <xdr:twoCellAnchor editAs="oneCell">
    <xdr:from>
      <xdr:col>114</xdr:col>
      <xdr:colOff>685800</xdr:colOff>
      <xdr:row>8</xdr:row>
      <xdr:rowOff>131235</xdr:rowOff>
    </xdr:from>
    <xdr:to>
      <xdr:col>115</xdr:col>
      <xdr:colOff>742950</xdr:colOff>
      <xdr:row>8</xdr:row>
      <xdr:rowOff>196849</xdr:rowOff>
    </xdr:to>
    <xdr:cxnSp macro="">
      <xdr:nvCxnSpPr>
        <xdr:cNvPr id="53" name="Łącznik prosty 52">
          <a:extLst>
            <a:ext uri="{FF2B5EF4-FFF2-40B4-BE49-F238E27FC236}">
              <a16:creationId xmlns:a16="http://schemas.microsoft.com/office/drawing/2014/main" id="{9C155CC5-E91D-8F46-B011-AA9D32C6BAC8}"/>
            </a:ext>
          </a:extLst>
        </xdr:cNvPr>
        <xdr:cNvCxnSpPr>
          <a:stCxn id="50" idx="6"/>
          <a:endCxn id="52" idx="2"/>
        </xdr:cNvCxnSpPr>
      </xdr:nvCxnSpPr>
      <xdr:spPr>
        <a:xfrm>
          <a:off x="105892600" y="2772835"/>
          <a:ext cx="882650" cy="65614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117</xdr:col>
      <xdr:colOff>349250</xdr:colOff>
      <xdr:row>8</xdr:row>
      <xdr:rowOff>146051</xdr:rowOff>
    </xdr:from>
    <xdr:to>
      <xdr:col>118</xdr:col>
      <xdr:colOff>368300</xdr:colOff>
      <xdr:row>8</xdr:row>
      <xdr:rowOff>196849</xdr:rowOff>
    </xdr:to>
    <xdr:cxnSp macro="">
      <xdr:nvCxnSpPr>
        <xdr:cNvPr id="54" name="Łącznik prosty 53">
          <a:extLst>
            <a:ext uri="{FF2B5EF4-FFF2-40B4-BE49-F238E27FC236}">
              <a16:creationId xmlns:a16="http://schemas.microsoft.com/office/drawing/2014/main" id="{A8856099-D6D8-D94A-8370-4869657020D6}"/>
            </a:ext>
          </a:extLst>
        </xdr:cNvPr>
        <xdr:cNvCxnSpPr>
          <a:stCxn id="52" idx="4"/>
          <a:endCxn id="51" idx="2"/>
        </xdr:cNvCxnSpPr>
      </xdr:nvCxnSpPr>
      <xdr:spPr>
        <a:xfrm flipV="1">
          <a:off x="108070650" y="2787651"/>
          <a:ext cx="844550" cy="50798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130</xdr:col>
      <xdr:colOff>516466</xdr:colOff>
      <xdr:row>15</xdr:row>
      <xdr:rowOff>35984</xdr:rowOff>
    </xdr:from>
    <xdr:ext cx="994834" cy="994834"/>
    <xdr:sp macro="" textlink="">
      <xdr:nvSpPr>
        <xdr:cNvPr id="55" name="Owal 54">
          <a:extLst>
            <a:ext uri="{FF2B5EF4-FFF2-40B4-BE49-F238E27FC236}">
              <a16:creationId xmlns:a16="http://schemas.microsoft.com/office/drawing/2014/main" id="{ECB9B5AA-0DC8-924C-A437-85A29937F6DF}"/>
            </a:ext>
          </a:extLst>
        </xdr:cNvPr>
        <xdr:cNvSpPr/>
      </xdr:nvSpPr>
      <xdr:spPr>
        <a:xfrm>
          <a:off x="118423266" y="3896784"/>
          <a:ext cx="994834" cy="994834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pl-PL" sz="1100"/>
            <a:t>1</a:t>
          </a:r>
        </a:p>
      </xdr:txBody>
    </xdr:sp>
    <xdr:clientData/>
  </xdr:oneCellAnchor>
  <xdr:oneCellAnchor>
    <xdr:from>
      <xdr:col>135</xdr:col>
      <xdr:colOff>355600</xdr:colOff>
      <xdr:row>15</xdr:row>
      <xdr:rowOff>50800</xdr:rowOff>
    </xdr:from>
    <xdr:ext cx="994834" cy="994833"/>
    <xdr:sp macro="" textlink="">
      <xdr:nvSpPr>
        <xdr:cNvPr id="56" name="Owal 55">
          <a:extLst>
            <a:ext uri="{FF2B5EF4-FFF2-40B4-BE49-F238E27FC236}">
              <a16:creationId xmlns:a16="http://schemas.microsoft.com/office/drawing/2014/main" id="{1F6A2C4C-D254-2145-8FB4-7C61AF9D698F}"/>
            </a:ext>
          </a:extLst>
        </xdr:cNvPr>
        <xdr:cNvSpPr/>
      </xdr:nvSpPr>
      <xdr:spPr>
        <a:xfrm>
          <a:off x="122453400" y="3911600"/>
          <a:ext cx="994834" cy="994833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pl-PL" sz="1100"/>
            <a:t>2</a:t>
          </a:r>
        </a:p>
      </xdr:txBody>
    </xdr:sp>
    <xdr:clientData/>
  </xdr:oneCellAnchor>
  <xdr:oneCellAnchor>
    <xdr:from>
      <xdr:col>127</xdr:col>
      <xdr:colOff>687916</xdr:colOff>
      <xdr:row>4</xdr:row>
      <xdr:rowOff>0</xdr:rowOff>
    </xdr:from>
    <xdr:ext cx="1270000" cy="582082"/>
    <xdr:sp macro="" textlink="">
      <xdr:nvSpPr>
        <xdr:cNvPr id="57" name="Trójkąt 56">
          <a:extLst>
            <a:ext uri="{FF2B5EF4-FFF2-40B4-BE49-F238E27FC236}">
              <a16:creationId xmlns:a16="http://schemas.microsoft.com/office/drawing/2014/main" id="{6F7071D8-62F4-5C4C-89DA-8ABB92FAD6BC}"/>
            </a:ext>
          </a:extLst>
        </xdr:cNvPr>
        <xdr:cNvSpPr/>
      </xdr:nvSpPr>
      <xdr:spPr>
        <a:xfrm>
          <a:off x="116080116" y="1625600"/>
          <a:ext cx="1270000" cy="582082"/>
        </a:xfrm>
        <a:prstGeom prst="triangl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pl-PL" sz="1100"/>
            <a:t>nadajni</a:t>
          </a:r>
        </a:p>
      </xdr:txBody>
    </xdr:sp>
    <xdr:clientData/>
  </xdr:oneCellAnchor>
  <xdr:oneCellAnchor>
    <xdr:from>
      <xdr:col>127</xdr:col>
      <xdr:colOff>687916</xdr:colOff>
      <xdr:row>6</xdr:row>
      <xdr:rowOff>179915</xdr:rowOff>
    </xdr:from>
    <xdr:ext cx="3299884" cy="2163236"/>
    <xdr:cxnSp macro="">
      <xdr:nvCxnSpPr>
        <xdr:cNvPr id="58" name="Łącznik prosty 57">
          <a:extLst>
            <a:ext uri="{FF2B5EF4-FFF2-40B4-BE49-F238E27FC236}">
              <a16:creationId xmlns:a16="http://schemas.microsoft.com/office/drawing/2014/main" id="{BA08B944-6941-4E4B-9561-D44973F10811}"/>
            </a:ext>
          </a:extLst>
        </xdr:cNvPr>
        <xdr:cNvCxnSpPr>
          <a:stCxn id="55" idx="6"/>
          <a:endCxn id="57" idx="2"/>
        </xdr:cNvCxnSpPr>
      </xdr:nvCxnSpPr>
      <xdr:spPr>
        <a:xfrm flipH="1" flipV="1">
          <a:off x="116080116" y="2211915"/>
          <a:ext cx="3299884" cy="2163236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129</xdr:col>
      <xdr:colOff>306916</xdr:colOff>
      <xdr:row>6</xdr:row>
      <xdr:rowOff>179915</xdr:rowOff>
    </xdr:from>
    <xdr:ext cx="5001684" cy="2178052"/>
    <xdr:cxnSp macro="">
      <xdr:nvCxnSpPr>
        <xdr:cNvPr id="59" name="Łącznik prosty 58">
          <a:extLst>
            <a:ext uri="{FF2B5EF4-FFF2-40B4-BE49-F238E27FC236}">
              <a16:creationId xmlns:a16="http://schemas.microsoft.com/office/drawing/2014/main" id="{78AD5B58-5813-8B41-81E2-7287C3FEDA3E}"/>
            </a:ext>
          </a:extLst>
        </xdr:cNvPr>
        <xdr:cNvCxnSpPr>
          <a:stCxn id="57" idx="4"/>
          <a:endCxn id="56" idx="2"/>
        </xdr:cNvCxnSpPr>
      </xdr:nvCxnSpPr>
      <xdr:spPr>
        <a:xfrm>
          <a:off x="117375516" y="2211915"/>
          <a:ext cx="5001684" cy="2178052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144</xdr:col>
      <xdr:colOff>516466</xdr:colOff>
      <xdr:row>16</xdr:row>
      <xdr:rowOff>35984</xdr:rowOff>
    </xdr:from>
    <xdr:ext cx="994834" cy="994834"/>
    <xdr:sp macro="" textlink="">
      <xdr:nvSpPr>
        <xdr:cNvPr id="60" name="Owal 59">
          <a:extLst>
            <a:ext uri="{FF2B5EF4-FFF2-40B4-BE49-F238E27FC236}">
              <a16:creationId xmlns:a16="http://schemas.microsoft.com/office/drawing/2014/main" id="{353EEAAD-18AC-8A43-9D1E-A9F8D5B61BBB}"/>
            </a:ext>
          </a:extLst>
        </xdr:cNvPr>
        <xdr:cNvSpPr/>
      </xdr:nvSpPr>
      <xdr:spPr>
        <a:xfrm>
          <a:off x="130285066" y="4303184"/>
          <a:ext cx="994834" cy="994834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pl-PL" sz="1100"/>
            <a:t>1</a:t>
          </a:r>
        </a:p>
      </xdr:txBody>
    </xdr:sp>
    <xdr:clientData/>
  </xdr:oneCellAnchor>
  <xdr:oneCellAnchor>
    <xdr:from>
      <xdr:col>149</xdr:col>
      <xdr:colOff>355600</xdr:colOff>
      <xdr:row>16</xdr:row>
      <xdr:rowOff>50800</xdr:rowOff>
    </xdr:from>
    <xdr:ext cx="994834" cy="994833"/>
    <xdr:sp macro="" textlink="">
      <xdr:nvSpPr>
        <xdr:cNvPr id="61" name="Owal 60">
          <a:extLst>
            <a:ext uri="{FF2B5EF4-FFF2-40B4-BE49-F238E27FC236}">
              <a16:creationId xmlns:a16="http://schemas.microsoft.com/office/drawing/2014/main" id="{5962C4A7-8D1F-5F44-89AB-755842FA8BC2}"/>
            </a:ext>
          </a:extLst>
        </xdr:cNvPr>
        <xdr:cNvSpPr/>
      </xdr:nvSpPr>
      <xdr:spPr>
        <a:xfrm>
          <a:off x="134315200" y="4318000"/>
          <a:ext cx="994834" cy="994833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pl-PL" sz="1100"/>
            <a:t>2</a:t>
          </a:r>
        </a:p>
      </xdr:txBody>
    </xdr:sp>
    <xdr:clientData/>
  </xdr:oneCellAnchor>
  <xdr:oneCellAnchor>
    <xdr:from>
      <xdr:col>146</xdr:col>
      <xdr:colOff>507999</xdr:colOff>
      <xdr:row>4</xdr:row>
      <xdr:rowOff>116416</xdr:rowOff>
    </xdr:from>
    <xdr:ext cx="1270000" cy="582082"/>
    <xdr:sp macro="" textlink="">
      <xdr:nvSpPr>
        <xdr:cNvPr id="62" name="Trójkąt 61">
          <a:extLst>
            <a:ext uri="{FF2B5EF4-FFF2-40B4-BE49-F238E27FC236}">
              <a16:creationId xmlns:a16="http://schemas.microsoft.com/office/drawing/2014/main" id="{07BCE9E1-D69E-A549-A0A3-EB869A4552A3}"/>
            </a:ext>
          </a:extLst>
        </xdr:cNvPr>
        <xdr:cNvSpPr/>
      </xdr:nvSpPr>
      <xdr:spPr>
        <a:xfrm>
          <a:off x="131952999" y="1945216"/>
          <a:ext cx="1270000" cy="582082"/>
        </a:xfrm>
        <a:prstGeom prst="triangl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pl-PL" sz="1100"/>
            <a:t>nadajni</a:t>
          </a:r>
        </a:p>
      </xdr:txBody>
    </xdr:sp>
    <xdr:clientData/>
  </xdr:oneCellAnchor>
  <xdr:oneCellAnchor>
    <xdr:from>
      <xdr:col>145</xdr:col>
      <xdr:colOff>685800</xdr:colOff>
      <xdr:row>7</xdr:row>
      <xdr:rowOff>95248</xdr:rowOff>
    </xdr:from>
    <xdr:ext cx="647699" cy="2247903"/>
    <xdr:cxnSp macro="">
      <xdr:nvCxnSpPr>
        <xdr:cNvPr id="63" name="Łącznik prosty 62">
          <a:extLst>
            <a:ext uri="{FF2B5EF4-FFF2-40B4-BE49-F238E27FC236}">
              <a16:creationId xmlns:a16="http://schemas.microsoft.com/office/drawing/2014/main" id="{4A0E2634-0006-7E42-9BC2-150BE9F50549}"/>
            </a:ext>
          </a:extLst>
        </xdr:cNvPr>
        <xdr:cNvCxnSpPr>
          <a:stCxn id="60" idx="6"/>
          <a:endCxn id="62" idx="2"/>
        </xdr:cNvCxnSpPr>
      </xdr:nvCxnSpPr>
      <xdr:spPr>
        <a:xfrm flipV="1">
          <a:off x="131292600" y="2533648"/>
          <a:ext cx="647699" cy="2247903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148</xdr:col>
      <xdr:colOff>126999</xdr:colOff>
      <xdr:row>7</xdr:row>
      <xdr:rowOff>95248</xdr:rowOff>
    </xdr:from>
    <xdr:ext cx="1054101" cy="2262719"/>
    <xdr:cxnSp macro="">
      <xdr:nvCxnSpPr>
        <xdr:cNvPr id="64" name="Łącznik prosty 63">
          <a:extLst>
            <a:ext uri="{FF2B5EF4-FFF2-40B4-BE49-F238E27FC236}">
              <a16:creationId xmlns:a16="http://schemas.microsoft.com/office/drawing/2014/main" id="{EBE0F1F0-6FBF-8A48-8DEC-022D3BE18AB3}"/>
            </a:ext>
          </a:extLst>
        </xdr:cNvPr>
        <xdr:cNvCxnSpPr>
          <a:stCxn id="62" idx="4"/>
          <a:endCxn id="61" idx="2"/>
        </xdr:cNvCxnSpPr>
      </xdr:nvCxnSpPr>
      <xdr:spPr>
        <a:xfrm>
          <a:off x="133248399" y="2533648"/>
          <a:ext cx="1054101" cy="2262719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158</xdr:col>
      <xdr:colOff>516466</xdr:colOff>
      <xdr:row>6</xdr:row>
      <xdr:rowOff>35984</xdr:rowOff>
    </xdr:from>
    <xdr:ext cx="994834" cy="994834"/>
    <xdr:sp macro="" textlink="">
      <xdr:nvSpPr>
        <xdr:cNvPr id="65" name="Owal 64">
          <a:extLst>
            <a:ext uri="{FF2B5EF4-FFF2-40B4-BE49-F238E27FC236}">
              <a16:creationId xmlns:a16="http://schemas.microsoft.com/office/drawing/2014/main" id="{493FF80E-ACC3-0C48-8D54-1C922B3FDCE5}"/>
            </a:ext>
          </a:extLst>
        </xdr:cNvPr>
        <xdr:cNvSpPr/>
      </xdr:nvSpPr>
      <xdr:spPr>
        <a:xfrm>
          <a:off x="128024466" y="3287184"/>
          <a:ext cx="994834" cy="994834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pl-PL" sz="1100"/>
            <a:t>1</a:t>
          </a:r>
        </a:p>
      </xdr:txBody>
    </xdr:sp>
    <xdr:clientData/>
  </xdr:oneCellAnchor>
  <xdr:oneCellAnchor>
    <xdr:from>
      <xdr:col>163</xdr:col>
      <xdr:colOff>355600</xdr:colOff>
      <xdr:row>6</xdr:row>
      <xdr:rowOff>50800</xdr:rowOff>
    </xdr:from>
    <xdr:ext cx="994834" cy="994833"/>
    <xdr:sp macro="" textlink="">
      <xdr:nvSpPr>
        <xdr:cNvPr id="66" name="Owal 65">
          <a:extLst>
            <a:ext uri="{FF2B5EF4-FFF2-40B4-BE49-F238E27FC236}">
              <a16:creationId xmlns:a16="http://schemas.microsoft.com/office/drawing/2014/main" id="{78E2B679-1934-1D47-951B-A75BB8EB973E}"/>
            </a:ext>
          </a:extLst>
        </xdr:cNvPr>
        <xdr:cNvSpPr/>
      </xdr:nvSpPr>
      <xdr:spPr>
        <a:xfrm>
          <a:off x="131991100" y="3302000"/>
          <a:ext cx="994834" cy="994833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pl-PL" sz="1100"/>
            <a:t>2</a:t>
          </a:r>
        </a:p>
      </xdr:txBody>
    </xdr:sp>
    <xdr:clientData/>
  </xdr:oneCellAnchor>
  <xdr:oneCellAnchor>
    <xdr:from>
      <xdr:col>160</xdr:col>
      <xdr:colOff>698499</xdr:colOff>
      <xdr:row>17</xdr:row>
      <xdr:rowOff>27516</xdr:rowOff>
    </xdr:from>
    <xdr:ext cx="1270000" cy="582082"/>
    <xdr:sp macro="" textlink="">
      <xdr:nvSpPr>
        <xdr:cNvPr id="67" name="Trójkąt 66">
          <a:extLst>
            <a:ext uri="{FF2B5EF4-FFF2-40B4-BE49-F238E27FC236}">
              <a16:creationId xmlns:a16="http://schemas.microsoft.com/office/drawing/2014/main" id="{97E039AF-FD8A-CB43-845C-5A7988C7C5B5}"/>
            </a:ext>
          </a:extLst>
        </xdr:cNvPr>
        <xdr:cNvSpPr/>
      </xdr:nvSpPr>
      <xdr:spPr>
        <a:xfrm>
          <a:off x="143890999" y="5717116"/>
          <a:ext cx="1270000" cy="582082"/>
        </a:xfrm>
        <a:prstGeom prst="triangl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pl-PL" sz="1100"/>
            <a:t>nadajni</a:t>
          </a:r>
        </a:p>
      </xdr:txBody>
    </xdr:sp>
    <xdr:clientData/>
  </xdr:oneCellAnchor>
  <xdr:oneCellAnchor>
    <xdr:from>
      <xdr:col>159</xdr:col>
      <xdr:colOff>685800</xdr:colOff>
      <xdr:row>8</xdr:row>
      <xdr:rowOff>127001</xdr:rowOff>
    </xdr:from>
    <xdr:ext cx="838199" cy="2311397"/>
    <xdr:cxnSp macro="">
      <xdr:nvCxnSpPr>
        <xdr:cNvPr id="68" name="Łącznik prosty 67">
          <a:extLst>
            <a:ext uri="{FF2B5EF4-FFF2-40B4-BE49-F238E27FC236}">
              <a16:creationId xmlns:a16="http://schemas.microsoft.com/office/drawing/2014/main" id="{3793DF08-4C4F-D744-B11D-EE57388F5E45}"/>
            </a:ext>
          </a:extLst>
        </xdr:cNvPr>
        <xdr:cNvCxnSpPr>
          <a:stCxn id="65" idx="6"/>
          <a:endCxn id="67" idx="2"/>
        </xdr:cNvCxnSpPr>
      </xdr:nvCxnSpPr>
      <xdr:spPr>
        <a:xfrm>
          <a:off x="143052800" y="3987801"/>
          <a:ext cx="838199" cy="2311397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162</xdr:col>
      <xdr:colOff>317499</xdr:colOff>
      <xdr:row>8</xdr:row>
      <xdr:rowOff>141817</xdr:rowOff>
    </xdr:from>
    <xdr:ext cx="863601" cy="2296581"/>
    <xdr:cxnSp macro="">
      <xdr:nvCxnSpPr>
        <xdr:cNvPr id="69" name="Łącznik prosty 68">
          <a:extLst>
            <a:ext uri="{FF2B5EF4-FFF2-40B4-BE49-F238E27FC236}">
              <a16:creationId xmlns:a16="http://schemas.microsoft.com/office/drawing/2014/main" id="{7EEBB825-6DC3-C24D-BDB1-ECCDD9F8923B}"/>
            </a:ext>
          </a:extLst>
        </xdr:cNvPr>
        <xdr:cNvCxnSpPr>
          <a:stCxn id="67" idx="4"/>
          <a:endCxn id="66" idx="2"/>
        </xdr:cNvCxnSpPr>
      </xdr:nvCxnSpPr>
      <xdr:spPr>
        <a:xfrm flipV="1">
          <a:off x="145160999" y="4002617"/>
          <a:ext cx="863601" cy="2296581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172</xdr:col>
      <xdr:colOff>516466</xdr:colOff>
      <xdr:row>5</xdr:row>
      <xdr:rowOff>35984</xdr:rowOff>
    </xdr:from>
    <xdr:ext cx="994834" cy="994834"/>
    <xdr:sp macro="" textlink="">
      <xdr:nvSpPr>
        <xdr:cNvPr id="72" name="Owal 71">
          <a:extLst>
            <a:ext uri="{FF2B5EF4-FFF2-40B4-BE49-F238E27FC236}">
              <a16:creationId xmlns:a16="http://schemas.microsoft.com/office/drawing/2014/main" id="{1CC4807C-44C7-3E44-ADB9-B0D13931C4D8}"/>
            </a:ext>
          </a:extLst>
        </xdr:cNvPr>
        <xdr:cNvSpPr/>
      </xdr:nvSpPr>
      <xdr:spPr>
        <a:xfrm>
          <a:off x="140445066" y="1255184"/>
          <a:ext cx="994834" cy="994834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pl-PL" sz="1100"/>
            <a:t>1</a:t>
          </a:r>
        </a:p>
      </xdr:txBody>
    </xdr:sp>
    <xdr:clientData/>
  </xdr:oneCellAnchor>
  <xdr:oneCellAnchor>
    <xdr:from>
      <xdr:col>177</xdr:col>
      <xdr:colOff>355600</xdr:colOff>
      <xdr:row>5</xdr:row>
      <xdr:rowOff>50800</xdr:rowOff>
    </xdr:from>
    <xdr:ext cx="994834" cy="994833"/>
    <xdr:sp macro="" textlink="">
      <xdr:nvSpPr>
        <xdr:cNvPr id="73" name="Owal 72">
          <a:extLst>
            <a:ext uri="{FF2B5EF4-FFF2-40B4-BE49-F238E27FC236}">
              <a16:creationId xmlns:a16="http://schemas.microsoft.com/office/drawing/2014/main" id="{BD5C3EE4-4E89-ED42-9180-4A8CF3470F1B}"/>
            </a:ext>
          </a:extLst>
        </xdr:cNvPr>
        <xdr:cNvSpPr/>
      </xdr:nvSpPr>
      <xdr:spPr>
        <a:xfrm>
          <a:off x="144411700" y="1270000"/>
          <a:ext cx="994834" cy="994833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pl-PL" sz="1100"/>
            <a:t>2</a:t>
          </a:r>
        </a:p>
      </xdr:txBody>
    </xdr:sp>
    <xdr:clientData/>
  </xdr:oneCellAnchor>
  <xdr:oneCellAnchor>
    <xdr:from>
      <xdr:col>174</xdr:col>
      <xdr:colOff>698499</xdr:colOff>
      <xdr:row>16</xdr:row>
      <xdr:rowOff>27516</xdr:rowOff>
    </xdr:from>
    <xdr:ext cx="1270000" cy="582082"/>
    <xdr:sp macro="" textlink="">
      <xdr:nvSpPr>
        <xdr:cNvPr id="74" name="Trójkąt 73">
          <a:extLst>
            <a:ext uri="{FF2B5EF4-FFF2-40B4-BE49-F238E27FC236}">
              <a16:creationId xmlns:a16="http://schemas.microsoft.com/office/drawing/2014/main" id="{35E25D31-EB15-7848-9AD5-57BD66E3F443}"/>
            </a:ext>
          </a:extLst>
        </xdr:cNvPr>
        <xdr:cNvSpPr/>
      </xdr:nvSpPr>
      <xdr:spPr>
        <a:xfrm>
          <a:off x="142278099" y="3481916"/>
          <a:ext cx="1270000" cy="582082"/>
        </a:xfrm>
        <a:prstGeom prst="triangl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pl-PL" sz="1100"/>
            <a:t>nadajni</a:t>
          </a:r>
        </a:p>
      </xdr:txBody>
    </xdr:sp>
    <xdr:clientData/>
  </xdr:oneCellAnchor>
  <xdr:oneCellAnchor>
    <xdr:from>
      <xdr:col>173</xdr:col>
      <xdr:colOff>685800</xdr:colOff>
      <xdr:row>7</xdr:row>
      <xdr:rowOff>127001</xdr:rowOff>
    </xdr:from>
    <xdr:ext cx="838199" cy="2311397"/>
    <xdr:cxnSp macro="">
      <xdr:nvCxnSpPr>
        <xdr:cNvPr id="75" name="Łącznik prosty 74">
          <a:extLst>
            <a:ext uri="{FF2B5EF4-FFF2-40B4-BE49-F238E27FC236}">
              <a16:creationId xmlns:a16="http://schemas.microsoft.com/office/drawing/2014/main" id="{C9E86871-7EFB-7E41-848F-F84023DFB03B}"/>
            </a:ext>
          </a:extLst>
        </xdr:cNvPr>
        <xdr:cNvCxnSpPr>
          <a:stCxn id="72" idx="6"/>
          <a:endCxn id="74" idx="2"/>
        </xdr:cNvCxnSpPr>
      </xdr:nvCxnSpPr>
      <xdr:spPr>
        <a:xfrm>
          <a:off x="141439900" y="1752601"/>
          <a:ext cx="838199" cy="2311397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176</xdr:col>
      <xdr:colOff>317499</xdr:colOff>
      <xdr:row>7</xdr:row>
      <xdr:rowOff>141817</xdr:rowOff>
    </xdr:from>
    <xdr:ext cx="863601" cy="2296581"/>
    <xdr:cxnSp macro="">
      <xdr:nvCxnSpPr>
        <xdr:cNvPr id="76" name="Łącznik prosty 75">
          <a:extLst>
            <a:ext uri="{FF2B5EF4-FFF2-40B4-BE49-F238E27FC236}">
              <a16:creationId xmlns:a16="http://schemas.microsoft.com/office/drawing/2014/main" id="{0B39E649-B116-C744-87BA-CEB7E92D1C12}"/>
            </a:ext>
          </a:extLst>
        </xdr:cNvPr>
        <xdr:cNvCxnSpPr>
          <a:stCxn id="74" idx="4"/>
          <a:endCxn id="73" idx="2"/>
        </xdr:cNvCxnSpPr>
      </xdr:nvCxnSpPr>
      <xdr:spPr>
        <a:xfrm flipV="1">
          <a:off x="143548099" y="1767417"/>
          <a:ext cx="863601" cy="2296581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oneCellAnchor>
  <xdr:twoCellAnchor editAs="oneCell">
    <xdr:from>
      <xdr:col>7</xdr:col>
      <xdr:colOff>619125</xdr:colOff>
      <xdr:row>88</xdr:row>
      <xdr:rowOff>66675</xdr:rowOff>
    </xdr:from>
    <xdr:to>
      <xdr:col>14</xdr:col>
      <xdr:colOff>814387</xdr:colOff>
      <xdr:row>111</xdr:row>
      <xdr:rowOff>92869</xdr:rowOff>
    </xdr:to>
    <xdr:pic>
      <xdr:nvPicPr>
        <xdr:cNvPr id="31" name="Obraz 25">
          <a:extLst>
            <a:ext uri="{FF2B5EF4-FFF2-40B4-BE49-F238E27FC236}">
              <a16:creationId xmlns:a16="http://schemas.microsoft.com/office/drawing/2014/main" id="{2937AE99-0434-CB8B-03C3-A49817F48CA6}"/>
            </a:ext>
            <a:ext uri="{147F2762-F138-4A5C-976F-8EAC2B608ADB}">
              <a16:predDERef xmlns:a16="http://schemas.microsoft.com/office/drawing/2014/main" pred="{0B39E649-B116-C744-87BA-CEB7E92D1C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05675" y="17668875"/>
          <a:ext cx="6062662" cy="46267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56</xdr:col>
      <xdr:colOff>166687</xdr:colOff>
      <xdr:row>25</xdr:row>
      <xdr:rowOff>95250</xdr:rowOff>
    </xdr:from>
    <xdr:to>
      <xdr:col>63</xdr:col>
      <xdr:colOff>395287</xdr:colOff>
      <xdr:row>48</xdr:row>
      <xdr:rowOff>64294</xdr:rowOff>
    </xdr:to>
    <xdr:pic>
      <xdr:nvPicPr>
        <xdr:cNvPr id="27" name="Obraz 26">
          <a:extLst>
            <a:ext uri="{FF2B5EF4-FFF2-40B4-BE49-F238E27FC236}">
              <a16:creationId xmlns:a16="http://schemas.microsoft.com/office/drawing/2014/main" id="{D3A59FA9-4A9C-ED22-B059-8C314D852E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172937" y="5155406"/>
          <a:ext cx="6062663" cy="46243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143</xdr:col>
      <xdr:colOff>345281</xdr:colOff>
      <xdr:row>24</xdr:row>
      <xdr:rowOff>190500</xdr:rowOff>
    </xdr:from>
    <xdr:to>
      <xdr:col>150</xdr:col>
      <xdr:colOff>583406</xdr:colOff>
      <xdr:row>47</xdr:row>
      <xdr:rowOff>159543</xdr:rowOff>
    </xdr:to>
    <xdr:pic>
      <xdr:nvPicPr>
        <xdr:cNvPr id="28" name="Obraz 27">
          <a:extLst>
            <a:ext uri="{FF2B5EF4-FFF2-40B4-BE49-F238E27FC236}">
              <a16:creationId xmlns:a16="http://schemas.microsoft.com/office/drawing/2014/main" id="{E79A2243-D96F-BEC0-16F5-FBAB5C5A82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861219" y="5048250"/>
          <a:ext cx="6072187" cy="46243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83342</xdr:colOff>
      <xdr:row>56</xdr:row>
      <xdr:rowOff>134539</xdr:rowOff>
    </xdr:from>
    <xdr:to>
      <xdr:col>16</xdr:col>
      <xdr:colOff>47623</xdr:colOff>
      <xdr:row>70</xdr:row>
      <xdr:rowOff>44051</xdr:rowOff>
    </xdr:to>
    <xdr:graphicFrame macro="">
      <xdr:nvGraphicFramePr>
        <xdr:cNvPr id="193" name="Wykres 29">
          <a:extLst>
            <a:ext uri="{FF2B5EF4-FFF2-40B4-BE49-F238E27FC236}">
              <a16:creationId xmlns:a16="http://schemas.microsoft.com/office/drawing/2014/main" id="{CFA83286-9A66-37D2-F8A7-F8AE406E7C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642936</xdr:colOff>
      <xdr:row>30</xdr:row>
      <xdr:rowOff>182165</xdr:rowOff>
    </xdr:from>
    <xdr:to>
      <xdr:col>33</xdr:col>
      <xdr:colOff>250029</xdr:colOff>
      <xdr:row>44</xdr:row>
      <xdr:rowOff>91678</xdr:rowOff>
    </xdr:to>
    <xdr:graphicFrame macro="">
      <xdr:nvGraphicFramePr>
        <xdr:cNvPr id="194" name="Wykres 30">
          <a:extLst>
            <a:ext uri="{FF2B5EF4-FFF2-40B4-BE49-F238E27FC236}">
              <a16:creationId xmlns:a16="http://schemas.microsoft.com/office/drawing/2014/main" id="{9D749532-911A-46B2-4DAB-7E37E59F08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178593</xdr:colOff>
      <xdr:row>71</xdr:row>
      <xdr:rowOff>110727</xdr:rowOff>
    </xdr:from>
    <xdr:to>
      <xdr:col>16</xdr:col>
      <xdr:colOff>59531</xdr:colOff>
      <xdr:row>85</xdr:row>
      <xdr:rowOff>20240</xdr:rowOff>
    </xdr:to>
    <xdr:graphicFrame macro="">
      <xdr:nvGraphicFramePr>
        <xdr:cNvPr id="109" name="Wykres 31">
          <a:extLst>
            <a:ext uri="{FF2B5EF4-FFF2-40B4-BE49-F238E27FC236}">
              <a16:creationId xmlns:a16="http://schemas.microsoft.com/office/drawing/2014/main" id="{0AFE9E36-32D5-794E-B91B-575DB4D2D5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619123</xdr:colOff>
      <xdr:row>49</xdr:row>
      <xdr:rowOff>3572</xdr:rowOff>
    </xdr:from>
    <xdr:to>
      <xdr:col>33</xdr:col>
      <xdr:colOff>273842</xdr:colOff>
      <xdr:row>62</xdr:row>
      <xdr:rowOff>115490</xdr:rowOff>
    </xdr:to>
    <xdr:graphicFrame macro="">
      <xdr:nvGraphicFramePr>
        <xdr:cNvPr id="169" name="Wykres 32">
          <a:extLst>
            <a:ext uri="{FF2B5EF4-FFF2-40B4-BE49-F238E27FC236}">
              <a16:creationId xmlns:a16="http://schemas.microsoft.com/office/drawing/2014/main" id="{377ADBF5-1AEF-5A71-61DB-1634DCE810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40</xdr:col>
      <xdr:colOff>785812</xdr:colOff>
      <xdr:row>37</xdr:row>
      <xdr:rowOff>170261</xdr:rowOff>
    </xdr:from>
    <xdr:to>
      <xdr:col>48</xdr:col>
      <xdr:colOff>428624</xdr:colOff>
      <xdr:row>51</xdr:row>
      <xdr:rowOff>79773</xdr:rowOff>
    </xdr:to>
    <xdr:graphicFrame macro="">
      <xdr:nvGraphicFramePr>
        <xdr:cNvPr id="195" name="Wykres 33">
          <a:extLst>
            <a:ext uri="{FF2B5EF4-FFF2-40B4-BE49-F238E27FC236}">
              <a16:creationId xmlns:a16="http://schemas.microsoft.com/office/drawing/2014/main" id="{69D407D4-AA1F-3F17-7AE5-67C78A0C7B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40</xdr:col>
      <xdr:colOff>761999</xdr:colOff>
      <xdr:row>53</xdr:row>
      <xdr:rowOff>122635</xdr:rowOff>
    </xdr:from>
    <xdr:to>
      <xdr:col>48</xdr:col>
      <xdr:colOff>476249</xdr:colOff>
      <xdr:row>67</xdr:row>
      <xdr:rowOff>32147</xdr:rowOff>
    </xdr:to>
    <xdr:graphicFrame macro="">
      <xdr:nvGraphicFramePr>
        <xdr:cNvPr id="215" name="Wykres 69">
          <a:extLst>
            <a:ext uri="{FF2B5EF4-FFF2-40B4-BE49-F238E27FC236}">
              <a16:creationId xmlns:a16="http://schemas.microsoft.com/office/drawing/2014/main" id="{C48073C8-C8C2-A0D1-E6A0-810760BD6F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56</xdr:col>
      <xdr:colOff>11906</xdr:colOff>
      <xdr:row>51</xdr:row>
      <xdr:rowOff>158352</xdr:rowOff>
    </xdr:from>
    <xdr:to>
      <xdr:col>63</xdr:col>
      <xdr:colOff>154781</xdr:colOff>
      <xdr:row>65</xdr:row>
      <xdr:rowOff>67865</xdr:rowOff>
    </xdr:to>
    <xdr:graphicFrame macro="">
      <xdr:nvGraphicFramePr>
        <xdr:cNvPr id="238" name="Wykres 70">
          <a:extLst>
            <a:ext uri="{FF2B5EF4-FFF2-40B4-BE49-F238E27FC236}">
              <a16:creationId xmlns:a16="http://schemas.microsoft.com/office/drawing/2014/main" id="{5AE140E1-60B2-B98B-EC7B-C0D46CD0EF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55</xdr:col>
      <xdr:colOff>809623</xdr:colOff>
      <xdr:row>66</xdr:row>
      <xdr:rowOff>15478</xdr:rowOff>
    </xdr:from>
    <xdr:to>
      <xdr:col>63</xdr:col>
      <xdr:colOff>166686</xdr:colOff>
      <xdr:row>79</xdr:row>
      <xdr:rowOff>127397</xdr:rowOff>
    </xdr:to>
    <xdr:graphicFrame macro="">
      <xdr:nvGraphicFramePr>
        <xdr:cNvPr id="257" name="Wykres 77">
          <a:extLst>
            <a:ext uri="{FF2B5EF4-FFF2-40B4-BE49-F238E27FC236}">
              <a16:creationId xmlns:a16="http://schemas.microsoft.com/office/drawing/2014/main" id="{D7F1A423-42E1-9058-5416-CEF98BD726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70</xdr:col>
      <xdr:colOff>369092</xdr:colOff>
      <xdr:row>30</xdr:row>
      <xdr:rowOff>134539</xdr:rowOff>
    </xdr:from>
    <xdr:to>
      <xdr:col>76</xdr:col>
      <xdr:colOff>833436</xdr:colOff>
      <xdr:row>44</xdr:row>
      <xdr:rowOff>44052</xdr:rowOff>
    </xdr:to>
    <xdr:graphicFrame macro="">
      <xdr:nvGraphicFramePr>
        <xdr:cNvPr id="277" name="Wykres 78">
          <a:extLst>
            <a:ext uri="{FF2B5EF4-FFF2-40B4-BE49-F238E27FC236}">
              <a16:creationId xmlns:a16="http://schemas.microsoft.com/office/drawing/2014/main" id="{9FDC8B1E-5082-9474-9AF2-923674D419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70</xdr:col>
      <xdr:colOff>404811</xdr:colOff>
      <xdr:row>46</xdr:row>
      <xdr:rowOff>3570</xdr:rowOff>
    </xdr:from>
    <xdr:to>
      <xdr:col>77</xdr:col>
      <xdr:colOff>130968</xdr:colOff>
      <xdr:row>59</xdr:row>
      <xdr:rowOff>115489</xdr:rowOff>
    </xdr:to>
    <xdr:graphicFrame macro="">
      <xdr:nvGraphicFramePr>
        <xdr:cNvPr id="296" name="Wykres 79">
          <a:extLst>
            <a:ext uri="{FF2B5EF4-FFF2-40B4-BE49-F238E27FC236}">
              <a16:creationId xmlns:a16="http://schemas.microsoft.com/office/drawing/2014/main" id="{6A8CD280-3B11-0DB2-5770-89E43E0391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83</xdr:col>
      <xdr:colOff>559593</xdr:colOff>
      <xdr:row>30</xdr:row>
      <xdr:rowOff>170258</xdr:rowOff>
    </xdr:from>
    <xdr:to>
      <xdr:col>91</xdr:col>
      <xdr:colOff>357186</xdr:colOff>
      <xdr:row>44</xdr:row>
      <xdr:rowOff>79771</xdr:rowOff>
    </xdr:to>
    <xdr:graphicFrame macro="">
      <xdr:nvGraphicFramePr>
        <xdr:cNvPr id="316" name="Wykres 80">
          <a:extLst>
            <a:ext uri="{FF2B5EF4-FFF2-40B4-BE49-F238E27FC236}">
              <a16:creationId xmlns:a16="http://schemas.microsoft.com/office/drawing/2014/main" id="{D83DA826-ECE0-FB9C-1AAE-16570B7697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83</xdr:col>
      <xdr:colOff>535781</xdr:colOff>
      <xdr:row>45</xdr:row>
      <xdr:rowOff>194073</xdr:rowOff>
    </xdr:from>
    <xdr:to>
      <xdr:col>91</xdr:col>
      <xdr:colOff>357187</xdr:colOff>
      <xdr:row>59</xdr:row>
      <xdr:rowOff>103585</xdr:rowOff>
    </xdr:to>
    <xdr:graphicFrame macro="">
      <xdr:nvGraphicFramePr>
        <xdr:cNvPr id="335" name="Wykres 81">
          <a:extLst>
            <a:ext uri="{FF2B5EF4-FFF2-40B4-BE49-F238E27FC236}">
              <a16:creationId xmlns:a16="http://schemas.microsoft.com/office/drawing/2014/main" id="{BF479D78-170C-1AF6-092C-19D7844F15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98</xdr:col>
      <xdr:colOff>345280</xdr:colOff>
      <xdr:row>43</xdr:row>
      <xdr:rowOff>15477</xdr:rowOff>
    </xdr:from>
    <xdr:to>
      <xdr:col>105</xdr:col>
      <xdr:colOff>690561</xdr:colOff>
      <xdr:row>56</xdr:row>
      <xdr:rowOff>127396</xdr:rowOff>
    </xdr:to>
    <xdr:graphicFrame macro="">
      <xdr:nvGraphicFramePr>
        <xdr:cNvPr id="357" name="Wykres 83">
          <a:extLst>
            <a:ext uri="{FF2B5EF4-FFF2-40B4-BE49-F238E27FC236}">
              <a16:creationId xmlns:a16="http://schemas.microsoft.com/office/drawing/2014/main" id="{C16AA45B-E4CB-BD7E-80E4-9E96FD8E0F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98</xdr:col>
      <xdr:colOff>381000</xdr:colOff>
      <xdr:row>58</xdr:row>
      <xdr:rowOff>98822</xdr:rowOff>
    </xdr:from>
    <xdr:to>
      <xdr:col>105</xdr:col>
      <xdr:colOff>678656</xdr:colOff>
      <xdr:row>72</xdr:row>
      <xdr:rowOff>8335</xdr:rowOff>
    </xdr:to>
    <xdr:graphicFrame macro="">
      <xdr:nvGraphicFramePr>
        <xdr:cNvPr id="377" name="Wykres 84">
          <a:extLst>
            <a:ext uri="{FF2B5EF4-FFF2-40B4-BE49-F238E27FC236}">
              <a16:creationId xmlns:a16="http://schemas.microsoft.com/office/drawing/2014/main" id="{CFDBF7A4-440D-25D0-2325-8C54BA9DBE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112</xdr:col>
      <xdr:colOff>690562</xdr:colOff>
      <xdr:row>16</xdr:row>
      <xdr:rowOff>27383</xdr:rowOff>
    </xdr:from>
    <xdr:to>
      <xdr:col>119</xdr:col>
      <xdr:colOff>642937</xdr:colOff>
      <xdr:row>29</xdr:row>
      <xdr:rowOff>139302</xdr:rowOff>
    </xdr:to>
    <xdr:graphicFrame macro="">
      <xdr:nvGraphicFramePr>
        <xdr:cNvPr id="401" name="Wykres 85">
          <a:extLst>
            <a:ext uri="{FF2B5EF4-FFF2-40B4-BE49-F238E27FC236}">
              <a16:creationId xmlns:a16="http://schemas.microsoft.com/office/drawing/2014/main" id="{1F490996-1F39-1976-D214-B1EEA87110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112</xdr:col>
      <xdr:colOff>678655</xdr:colOff>
      <xdr:row>31</xdr:row>
      <xdr:rowOff>86915</xdr:rowOff>
    </xdr:from>
    <xdr:to>
      <xdr:col>119</xdr:col>
      <xdr:colOff>690561</xdr:colOff>
      <xdr:row>44</xdr:row>
      <xdr:rowOff>198834</xdr:rowOff>
    </xdr:to>
    <xdr:graphicFrame macro="">
      <xdr:nvGraphicFramePr>
        <xdr:cNvPr id="426" name="Wykres 87">
          <a:extLst>
            <a:ext uri="{FF2B5EF4-FFF2-40B4-BE49-F238E27FC236}">
              <a16:creationId xmlns:a16="http://schemas.microsoft.com/office/drawing/2014/main" id="{F2B18B2E-9072-9FB0-955A-53BA517FE2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126</xdr:col>
      <xdr:colOff>511969</xdr:colOff>
      <xdr:row>24</xdr:row>
      <xdr:rowOff>98821</xdr:rowOff>
    </xdr:from>
    <xdr:to>
      <xdr:col>135</xdr:col>
      <xdr:colOff>23812</xdr:colOff>
      <xdr:row>38</xdr:row>
      <xdr:rowOff>8333</xdr:rowOff>
    </xdr:to>
    <xdr:graphicFrame macro="">
      <xdr:nvGraphicFramePr>
        <xdr:cNvPr id="446" name="Wykres 88">
          <a:extLst>
            <a:ext uri="{FF2B5EF4-FFF2-40B4-BE49-F238E27FC236}">
              <a16:creationId xmlns:a16="http://schemas.microsoft.com/office/drawing/2014/main" id="{4BE43D2C-B888-60FB-19B7-588756EE31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126</xdr:col>
      <xdr:colOff>523873</xdr:colOff>
      <xdr:row>39</xdr:row>
      <xdr:rowOff>75009</xdr:rowOff>
    </xdr:from>
    <xdr:to>
      <xdr:col>134</xdr:col>
      <xdr:colOff>821530</xdr:colOff>
      <xdr:row>52</xdr:row>
      <xdr:rowOff>186928</xdr:rowOff>
    </xdr:to>
    <xdr:graphicFrame macro="">
      <xdr:nvGraphicFramePr>
        <xdr:cNvPr id="464" name="Wykres 89">
          <a:extLst>
            <a:ext uri="{FF2B5EF4-FFF2-40B4-BE49-F238E27FC236}">
              <a16:creationId xmlns:a16="http://schemas.microsoft.com/office/drawing/2014/main" id="{3DBDFA92-577C-784E-C0D1-552D8D2384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143</xdr:col>
      <xdr:colOff>428624</xdr:colOff>
      <xdr:row>50</xdr:row>
      <xdr:rowOff>3571</xdr:rowOff>
    </xdr:from>
    <xdr:to>
      <xdr:col>150</xdr:col>
      <xdr:colOff>559593</xdr:colOff>
      <xdr:row>63</xdr:row>
      <xdr:rowOff>115490</xdr:rowOff>
    </xdr:to>
    <xdr:graphicFrame macro="">
      <xdr:nvGraphicFramePr>
        <xdr:cNvPr id="485" name="Wykres 90">
          <a:extLst>
            <a:ext uri="{FF2B5EF4-FFF2-40B4-BE49-F238E27FC236}">
              <a16:creationId xmlns:a16="http://schemas.microsoft.com/office/drawing/2014/main" id="{21E0483F-BE8E-83F1-FED4-8E3189E30E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143</xdr:col>
      <xdr:colOff>428625</xdr:colOff>
      <xdr:row>64</xdr:row>
      <xdr:rowOff>86915</xdr:rowOff>
    </xdr:from>
    <xdr:to>
      <xdr:col>150</xdr:col>
      <xdr:colOff>547687</xdr:colOff>
      <xdr:row>77</xdr:row>
      <xdr:rowOff>198834</xdr:rowOff>
    </xdr:to>
    <xdr:graphicFrame macro="">
      <xdr:nvGraphicFramePr>
        <xdr:cNvPr id="505" name="Wykres 91">
          <a:extLst>
            <a:ext uri="{FF2B5EF4-FFF2-40B4-BE49-F238E27FC236}">
              <a16:creationId xmlns:a16="http://schemas.microsoft.com/office/drawing/2014/main" id="{83B97B60-CB0A-7E1E-0633-42CB69BE77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157</xdr:col>
      <xdr:colOff>511967</xdr:colOff>
      <xdr:row>23</xdr:row>
      <xdr:rowOff>39290</xdr:rowOff>
    </xdr:from>
    <xdr:to>
      <xdr:col>164</xdr:col>
      <xdr:colOff>416717</xdr:colOff>
      <xdr:row>36</xdr:row>
      <xdr:rowOff>151209</xdr:rowOff>
    </xdr:to>
    <xdr:graphicFrame macro="">
      <xdr:nvGraphicFramePr>
        <xdr:cNvPr id="459" name="Wykres 92">
          <a:extLst>
            <a:ext uri="{FF2B5EF4-FFF2-40B4-BE49-F238E27FC236}">
              <a16:creationId xmlns:a16="http://schemas.microsoft.com/office/drawing/2014/main" id="{445934E7-3283-3F16-C775-534104889F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157</xdr:col>
      <xdr:colOff>488155</xdr:colOff>
      <xdr:row>37</xdr:row>
      <xdr:rowOff>194072</xdr:rowOff>
    </xdr:from>
    <xdr:to>
      <xdr:col>164</xdr:col>
      <xdr:colOff>416717</xdr:colOff>
      <xdr:row>51</xdr:row>
      <xdr:rowOff>103584</xdr:rowOff>
    </xdr:to>
    <xdr:graphicFrame macro="">
      <xdr:nvGraphicFramePr>
        <xdr:cNvPr id="478" name="Wykres 93">
          <a:extLst>
            <a:ext uri="{FF2B5EF4-FFF2-40B4-BE49-F238E27FC236}">
              <a16:creationId xmlns:a16="http://schemas.microsoft.com/office/drawing/2014/main" id="{DD6FB99C-03CD-17DD-5119-A903862A1E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171</xdr:col>
      <xdr:colOff>809625</xdr:colOff>
      <xdr:row>23</xdr:row>
      <xdr:rowOff>146446</xdr:rowOff>
    </xdr:from>
    <xdr:to>
      <xdr:col>179</xdr:col>
      <xdr:colOff>166687</xdr:colOff>
      <xdr:row>37</xdr:row>
      <xdr:rowOff>55959</xdr:rowOff>
    </xdr:to>
    <xdr:graphicFrame macro="">
      <xdr:nvGraphicFramePr>
        <xdr:cNvPr id="498" name="Wykres 94">
          <a:extLst>
            <a:ext uri="{FF2B5EF4-FFF2-40B4-BE49-F238E27FC236}">
              <a16:creationId xmlns:a16="http://schemas.microsoft.com/office/drawing/2014/main" id="{4794340B-2086-63D7-1698-536F886DBC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171</xdr:col>
      <xdr:colOff>821529</xdr:colOff>
      <xdr:row>38</xdr:row>
      <xdr:rowOff>158352</xdr:rowOff>
    </xdr:from>
    <xdr:to>
      <xdr:col>179</xdr:col>
      <xdr:colOff>190498</xdr:colOff>
      <xdr:row>52</xdr:row>
      <xdr:rowOff>67865</xdr:rowOff>
    </xdr:to>
    <xdr:graphicFrame macro="">
      <xdr:nvGraphicFramePr>
        <xdr:cNvPr id="79" name="Wykres 95">
          <a:extLst>
            <a:ext uri="{FF2B5EF4-FFF2-40B4-BE49-F238E27FC236}">
              <a16:creationId xmlns:a16="http://schemas.microsoft.com/office/drawing/2014/main" id="{5129A69C-3140-F81F-C54C-93079BAE72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 editAs="oneCell">
    <xdr:from>
      <xdr:col>18</xdr:col>
      <xdr:colOff>457200</xdr:colOff>
      <xdr:row>117</xdr:row>
      <xdr:rowOff>66675</xdr:rowOff>
    </xdr:from>
    <xdr:to>
      <xdr:col>24</xdr:col>
      <xdr:colOff>704850</xdr:colOff>
      <xdr:row>140</xdr:row>
      <xdr:rowOff>38100</xdr:rowOff>
    </xdr:to>
    <xdr:pic>
      <xdr:nvPicPr>
        <xdr:cNvPr id="30" name="Obraz 98">
          <a:extLst>
            <a:ext uri="{FF2B5EF4-FFF2-40B4-BE49-F238E27FC236}">
              <a16:creationId xmlns:a16="http://schemas.microsoft.com/office/drawing/2014/main" id="{879608A2-5E74-B2FD-F158-70BDA445A623}"/>
            </a:ext>
            <a:ext uri="{147F2762-F138-4A5C-976F-8EAC2B608ADB}">
              <a16:predDERef xmlns:a16="http://schemas.microsoft.com/office/drawing/2014/main" pred="{5129A69C-3140-F81F-C54C-93079BAE72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63950" y="23469600"/>
          <a:ext cx="6096000" cy="4572000"/>
        </a:xfrm>
        <a:prstGeom prst="rect">
          <a:avLst/>
        </a:prstGeom>
      </xdr:spPr>
    </xdr:pic>
    <xdr:clientData/>
  </xdr:twoCellAnchor>
  <xdr:twoCellAnchor editAs="oneCell">
    <xdr:from>
      <xdr:col>34</xdr:col>
      <xdr:colOff>307182</xdr:colOff>
      <xdr:row>118</xdr:row>
      <xdr:rowOff>166688</xdr:rowOff>
    </xdr:from>
    <xdr:to>
      <xdr:col>40</xdr:col>
      <xdr:colOff>554832</xdr:colOff>
      <xdr:row>141</xdr:row>
      <xdr:rowOff>138113</xdr:rowOff>
    </xdr:to>
    <xdr:pic>
      <xdr:nvPicPr>
        <xdr:cNvPr id="32" name="Obraz 100">
          <a:extLst>
            <a:ext uri="{FF2B5EF4-FFF2-40B4-BE49-F238E27FC236}">
              <a16:creationId xmlns:a16="http://schemas.microsoft.com/office/drawing/2014/main" id="{A764CF87-0D17-2B42-7D33-F47F09BAA56A}"/>
            </a:ext>
            <a:ext uri="{147F2762-F138-4A5C-976F-8EAC2B608ADB}">
              <a16:predDERef xmlns:a16="http://schemas.microsoft.com/office/drawing/2014/main" pred="{879608A2-5E74-B2FD-F158-70BDA445A6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44282" y="23769638"/>
          <a:ext cx="6096000" cy="4572000"/>
        </a:xfrm>
        <a:prstGeom prst="rect">
          <a:avLst/>
        </a:prstGeom>
      </xdr:spPr>
    </xdr:pic>
    <xdr:clientData/>
  </xdr:twoCellAnchor>
  <xdr:twoCellAnchor editAs="oneCell">
    <xdr:from>
      <xdr:col>73</xdr:col>
      <xdr:colOff>535781</xdr:colOff>
      <xdr:row>113</xdr:row>
      <xdr:rowOff>116680</xdr:rowOff>
    </xdr:from>
    <xdr:to>
      <xdr:col>80</xdr:col>
      <xdr:colOff>354806</xdr:colOff>
      <xdr:row>136</xdr:row>
      <xdr:rowOff>88105</xdr:rowOff>
    </xdr:to>
    <xdr:pic>
      <xdr:nvPicPr>
        <xdr:cNvPr id="33" name="Obraz 102">
          <a:extLst>
            <a:ext uri="{FF2B5EF4-FFF2-40B4-BE49-F238E27FC236}">
              <a16:creationId xmlns:a16="http://schemas.microsoft.com/office/drawing/2014/main" id="{D63B4E94-9B8C-3F09-15D2-27BF50763771}"/>
            </a:ext>
            <a:ext uri="{147F2762-F138-4A5C-976F-8EAC2B608ADB}">
              <a16:predDERef xmlns:a16="http://schemas.microsoft.com/office/drawing/2014/main" pred="{A764CF87-0D17-2B42-7D33-F47F09BAA5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820131" y="22719505"/>
          <a:ext cx="6096000" cy="4572000"/>
        </a:xfrm>
        <a:prstGeom prst="rect">
          <a:avLst/>
        </a:prstGeom>
      </xdr:spPr>
    </xdr:pic>
    <xdr:clientData/>
  </xdr:twoCellAnchor>
  <xdr:twoCellAnchor editAs="oneCell">
    <xdr:from>
      <xdr:col>69</xdr:col>
      <xdr:colOff>795338</xdr:colOff>
      <xdr:row>112</xdr:row>
      <xdr:rowOff>9525</xdr:rowOff>
    </xdr:from>
    <xdr:to>
      <xdr:col>76</xdr:col>
      <xdr:colOff>728663</xdr:colOff>
      <xdr:row>134</xdr:row>
      <xdr:rowOff>180975</xdr:rowOff>
    </xdr:to>
    <xdr:pic>
      <xdr:nvPicPr>
        <xdr:cNvPr id="34" name="Obraz 104">
          <a:extLst>
            <a:ext uri="{FF2B5EF4-FFF2-40B4-BE49-F238E27FC236}">
              <a16:creationId xmlns:a16="http://schemas.microsoft.com/office/drawing/2014/main" id="{4BBA494A-3566-1C7F-60AF-8D9679E797CD}"/>
            </a:ext>
            <a:ext uri="{147F2762-F138-4A5C-976F-8EAC2B608ADB}">
              <a16:predDERef xmlns:a16="http://schemas.microsoft.com/office/drawing/2014/main" pred="{D63B4E94-9B8C-3F09-15D2-27BF507637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431613" y="22412325"/>
          <a:ext cx="6096000" cy="4572000"/>
        </a:xfrm>
        <a:prstGeom prst="rect">
          <a:avLst/>
        </a:prstGeom>
      </xdr:spPr>
    </xdr:pic>
    <xdr:clientData/>
  </xdr:twoCellAnchor>
  <xdr:twoCellAnchor editAs="oneCell">
    <xdr:from>
      <xdr:col>92</xdr:col>
      <xdr:colOff>431007</xdr:colOff>
      <xdr:row>113</xdr:row>
      <xdr:rowOff>161925</xdr:rowOff>
    </xdr:from>
    <xdr:to>
      <xdr:col>98</xdr:col>
      <xdr:colOff>678657</xdr:colOff>
      <xdr:row>136</xdr:row>
      <xdr:rowOff>133350</xdr:rowOff>
    </xdr:to>
    <xdr:pic>
      <xdr:nvPicPr>
        <xdr:cNvPr id="46" name="Obraz 106">
          <a:extLst>
            <a:ext uri="{FF2B5EF4-FFF2-40B4-BE49-F238E27FC236}">
              <a16:creationId xmlns:a16="http://schemas.microsoft.com/office/drawing/2014/main" id="{707E9675-B034-3A45-C34F-C76EA9DC5739}"/>
            </a:ext>
            <a:ext uri="{147F2762-F138-4A5C-976F-8EAC2B608ADB}">
              <a16:predDERef xmlns:a16="http://schemas.microsoft.com/office/drawing/2014/main" pred="{4BBA494A-3566-1C7F-60AF-8D9679E797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460307" y="22764750"/>
          <a:ext cx="6096000" cy="4572000"/>
        </a:xfrm>
        <a:prstGeom prst="rect">
          <a:avLst/>
        </a:prstGeom>
      </xdr:spPr>
    </xdr:pic>
    <xdr:clientData/>
  </xdr:twoCellAnchor>
  <xdr:twoCellAnchor editAs="oneCell">
    <xdr:from>
      <xdr:col>120</xdr:col>
      <xdr:colOff>447676</xdr:colOff>
      <xdr:row>115</xdr:row>
      <xdr:rowOff>123825</xdr:rowOff>
    </xdr:from>
    <xdr:to>
      <xdr:col>126</xdr:col>
      <xdr:colOff>695326</xdr:colOff>
      <xdr:row>138</xdr:row>
      <xdr:rowOff>95250</xdr:rowOff>
    </xdr:to>
    <xdr:pic>
      <xdr:nvPicPr>
        <xdr:cNvPr id="448" name="Obraz 108">
          <a:extLst>
            <a:ext uri="{FF2B5EF4-FFF2-40B4-BE49-F238E27FC236}">
              <a16:creationId xmlns:a16="http://schemas.microsoft.com/office/drawing/2014/main" id="{8DC9A49C-6449-3BAB-EF0A-886C7784E454}"/>
            </a:ext>
            <a:ext uri="{147F2762-F138-4A5C-976F-8EAC2B608ADB}">
              <a16:predDERef xmlns:a16="http://schemas.microsoft.com/office/drawing/2014/main" pred="{707E9675-B034-3A45-C34F-C76EA9DC57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584876" y="23126700"/>
          <a:ext cx="6096000" cy="4572000"/>
        </a:xfrm>
        <a:prstGeom prst="rect">
          <a:avLst/>
        </a:prstGeom>
      </xdr:spPr>
    </xdr:pic>
    <xdr:clientData/>
  </xdr:twoCellAnchor>
  <xdr:twoCellAnchor editAs="oneCell">
    <xdr:from>
      <xdr:col>151</xdr:col>
      <xdr:colOff>185737</xdr:colOff>
      <xdr:row>118</xdr:row>
      <xdr:rowOff>169069</xdr:rowOff>
    </xdr:from>
    <xdr:to>
      <xdr:col>157</xdr:col>
      <xdr:colOff>433387</xdr:colOff>
      <xdr:row>141</xdr:row>
      <xdr:rowOff>140494</xdr:rowOff>
    </xdr:to>
    <xdr:pic>
      <xdr:nvPicPr>
        <xdr:cNvPr id="16" name="Obraz 110">
          <a:extLst>
            <a:ext uri="{FF2B5EF4-FFF2-40B4-BE49-F238E27FC236}">
              <a16:creationId xmlns:a16="http://schemas.microsoft.com/office/drawing/2014/main" id="{0EF787E3-D792-3952-E8DE-E954D1DD8AF6}"/>
            </a:ext>
            <a:ext uri="{147F2762-F138-4A5C-976F-8EAC2B608ADB}">
              <a16:predDERef xmlns:a16="http://schemas.microsoft.com/office/drawing/2014/main" pred="{8DC9A49C-6449-3BAB-EF0A-886C7784E4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945437" y="23772019"/>
          <a:ext cx="6096000" cy="4572000"/>
        </a:xfrm>
        <a:prstGeom prst="rect">
          <a:avLst/>
        </a:prstGeom>
      </xdr:spPr>
    </xdr:pic>
    <xdr:clientData/>
  </xdr:twoCellAnchor>
  <xdr:twoCellAnchor editAs="oneCell">
    <xdr:from>
      <xdr:col>165</xdr:col>
      <xdr:colOff>392907</xdr:colOff>
      <xdr:row>121</xdr:row>
      <xdr:rowOff>197643</xdr:rowOff>
    </xdr:from>
    <xdr:to>
      <xdr:col>171</xdr:col>
      <xdr:colOff>640557</xdr:colOff>
      <xdr:row>144</xdr:row>
      <xdr:rowOff>169068</xdr:rowOff>
    </xdr:to>
    <xdr:pic>
      <xdr:nvPicPr>
        <xdr:cNvPr id="26" name="Obraz 112">
          <a:extLst>
            <a:ext uri="{FF2B5EF4-FFF2-40B4-BE49-F238E27FC236}">
              <a16:creationId xmlns:a16="http://schemas.microsoft.com/office/drawing/2014/main" id="{982DB8DD-F7C2-5AB0-FDBB-53CB1322941F}"/>
            </a:ext>
            <a:ext uri="{147F2762-F138-4A5C-976F-8EAC2B608ADB}">
              <a16:predDERef xmlns:a16="http://schemas.microsoft.com/office/drawing/2014/main" pred="{0EF787E3-D792-3952-E8DE-E954D1DD8A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7706557" y="24400668"/>
          <a:ext cx="6096000" cy="4572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514350</xdr:colOff>
      <xdr:row>144</xdr:row>
      <xdr:rowOff>196054</xdr:rowOff>
    </xdr:from>
    <xdr:to>
      <xdr:col>29</xdr:col>
      <xdr:colOff>54201</xdr:colOff>
      <xdr:row>168</xdr:row>
      <xdr:rowOff>58963</xdr:rowOff>
    </xdr:to>
    <xdr:pic>
      <xdr:nvPicPr>
        <xdr:cNvPr id="91" name="Obraz 7">
          <a:extLst>
            <a:ext uri="{FF2B5EF4-FFF2-40B4-BE49-F238E27FC236}">
              <a16:creationId xmlns:a16="http://schemas.microsoft.com/office/drawing/2014/main" id="{67430232-64F5-4579-969D-2CE2717F0448}"/>
            </a:ext>
            <a:ext uri="{147F2762-F138-4A5C-976F-8EAC2B608ADB}">
              <a16:predDERef xmlns:a16="http://schemas.microsoft.com/office/drawing/2014/main" pred="{09CDBFB0-833D-4515-8FCB-357A04CCCC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68500" y="28999654"/>
          <a:ext cx="6026376" cy="46635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235177</xdr:colOff>
      <xdr:row>145</xdr:row>
      <xdr:rowOff>21543</xdr:rowOff>
    </xdr:from>
    <xdr:to>
      <xdr:col>37</xdr:col>
      <xdr:colOff>239939</xdr:colOff>
      <xdr:row>168</xdr:row>
      <xdr:rowOff>80394</xdr:rowOff>
    </xdr:to>
    <xdr:pic>
      <xdr:nvPicPr>
        <xdr:cNvPr id="94" name="Obraz 8">
          <a:extLst>
            <a:ext uri="{FF2B5EF4-FFF2-40B4-BE49-F238E27FC236}">
              <a16:creationId xmlns:a16="http://schemas.microsoft.com/office/drawing/2014/main" id="{1D60AC90-5A44-BDAA-86FC-BE864202A68C}"/>
            </a:ext>
            <a:ext uri="{147F2762-F138-4A5C-976F-8EAC2B608ADB}">
              <a16:predDERef xmlns:a16="http://schemas.microsoft.com/office/drawing/2014/main" pred="{67430232-64F5-4579-969D-2CE2717F04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875852" y="29025168"/>
          <a:ext cx="6043612" cy="46594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37</xdr:col>
      <xdr:colOff>118043</xdr:colOff>
      <xdr:row>145</xdr:row>
      <xdr:rowOff>78693</xdr:rowOff>
    </xdr:from>
    <xdr:to>
      <xdr:col>46</xdr:col>
      <xdr:colOff>37080</xdr:colOff>
      <xdr:row>168</xdr:row>
      <xdr:rowOff>47737</xdr:rowOff>
    </xdr:to>
    <xdr:pic>
      <xdr:nvPicPr>
        <xdr:cNvPr id="101" name="Obraz 9">
          <a:extLst>
            <a:ext uri="{FF2B5EF4-FFF2-40B4-BE49-F238E27FC236}">
              <a16:creationId xmlns:a16="http://schemas.microsoft.com/office/drawing/2014/main" id="{9D54EF33-71E2-A4AE-94F0-A62FCF0E0216}"/>
            </a:ext>
            <a:ext uri="{147F2762-F138-4A5C-976F-8EAC2B608ADB}">
              <a16:predDERef xmlns:a16="http://schemas.microsoft.com/office/drawing/2014/main" pred="{1D60AC90-5A44-BDAA-86FC-BE864202A6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97568" y="29082318"/>
          <a:ext cx="6005512" cy="45696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212615</xdr:colOff>
      <xdr:row>151</xdr:row>
      <xdr:rowOff>183242</xdr:rowOff>
    </xdr:from>
    <xdr:to>
      <xdr:col>19</xdr:col>
      <xdr:colOff>632078</xdr:colOff>
      <xdr:row>182</xdr:row>
      <xdr:rowOff>129494</xdr:rowOff>
    </xdr:to>
    <xdr:pic>
      <xdr:nvPicPr>
        <xdr:cNvPr id="131" name="Obraz 10">
          <a:extLst>
            <a:ext uri="{FF2B5EF4-FFF2-40B4-BE49-F238E27FC236}">
              <a16:creationId xmlns:a16="http://schemas.microsoft.com/office/drawing/2014/main" id="{C50A31AE-238D-AF0E-36E0-AEE162BC35EC}"/>
            </a:ext>
            <a:ext uri="{147F2762-F138-4A5C-976F-8EAC2B608ADB}">
              <a16:predDERef xmlns:a16="http://schemas.microsoft.com/office/drawing/2014/main" pred="{9D54EF33-71E2-A4AE-94F0-A62FCF0E02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32840" y="30387017"/>
          <a:ext cx="4477113" cy="6147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426245</xdr:colOff>
      <xdr:row>170</xdr:row>
      <xdr:rowOff>130968</xdr:rowOff>
    </xdr:from>
    <xdr:to>
      <xdr:col>29</xdr:col>
      <xdr:colOff>72457</xdr:colOff>
      <xdr:row>194</xdr:row>
      <xdr:rowOff>341</xdr:rowOff>
    </xdr:to>
    <xdr:pic>
      <xdr:nvPicPr>
        <xdr:cNvPr id="92" name="Obraz 19">
          <a:extLst>
            <a:ext uri="{FF2B5EF4-FFF2-40B4-BE49-F238E27FC236}">
              <a16:creationId xmlns:a16="http://schemas.microsoft.com/office/drawing/2014/main" id="{9FFF6B50-312A-69A1-2EDB-2B86E6D3DB36}"/>
            </a:ext>
            <a:ext uri="{147F2762-F138-4A5C-976F-8EAC2B608ADB}">
              <a16:predDERef xmlns:a16="http://schemas.microsoft.com/office/drawing/2014/main" pred="{C50A31AE-238D-AF0E-36E0-AEE162BC35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580395" y="34135218"/>
          <a:ext cx="6132737" cy="4669973"/>
        </a:xfrm>
        <a:prstGeom prst="rect">
          <a:avLst/>
        </a:prstGeom>
      </xdr:spPr>
    </xdr:pic>
    <xdr:clientData/>
  </xdr:twoCellAnchor>
  <xdr:twoCellAnchor editAs="oneCell">
    <xdr:from>
      <xdr:col>29</xdr:col>
      <xdr:colOff>191521</xdr:colOff>
      <xdr:row>170</xdr:row>
      <xdr:rowOff>152400</xdr:rowOff>
    </xdr:from>
    <xdr:to>
      <xdr:col>37</xdr:col>
      <xdr:colOff>286771</xdr:colOff>
      <xdr:row>194</xdr:row>
      <xdr:rowOff>21773</xdr:rowOff>
    </xdr:to>
    <xdr:pic>
      <xdr:nvPicPr>
        <xdr:cNvPr id="93" name="Obraz 21">
          <a:extLst>
            <a:ext uri="{FF2B5EF4-FFF2-40B4-BE49-F238E27FC236}">
              <a16:creationId xmlns:a16="http://schemas.microsoft.com/office/drawing/2014/main" id="{6EA11741-DE11-F9AE-B342-59851CFC436F}"/>
            </a:ext>
            <a:ext uri="{147F2762-F138-4A5C-976F-8EAC2B608ADB}">
              <a16:predDERef xmlns:a16="http://schemas.microsoft.com/office/drawing/2014/main" pred="{9FFF6B50-312A-69A1-2EDB-2B86E6D3DB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832196" y="34156650"/>
          <a:ext cx="6134100" cy="4669973"/>
        </a:xfrm>
        <a:prstGeom prst="rect">
          <a:avLst/>
        </a:prstGeom>
      </xdr:spPr>
    </xdr:pic>
    <xdr:clientData/>
  </xdr:twoCellAnchor>
  <xdr:twoCellAnchor editAs="oneCell">
    <xdr:from>
      <xdr:col>37</xdr:col>
      <xdr:colOff>122806</xdr:colOff>
      <xdr:row>170</xdr:row>
      <xdr:rowOff>175531</xdr:rowOff>
    </xdr:from>
    <xdr:to>
      <xdr:col>46</xdr:col>
      <xdr:colOff>132330</xdr:colOff>
      <xdr:row>193</xdr:row>
      <xdr:rowOff>146957</xdr:rowOff>
    </xdr:to>
    <xdr:pic>
      <xdr:nvPicPr>
        <xdr:cNvPr id="98" name="Obraz 23">
          <a:extLst>
            <a:ext uri="{FF2B5EF4-FFF2-40B4-BE49-F238E27FC236}">
              <a16:creationId xmlns:a16="http://schemas.microsoft.com/office/drawing/2014/main" id="{539A2515-EC28-5575-F257-78DCEEADEEFE}"/>
            </a:ext>
            <a:ext uri="{147F2762-F138-4A5C-976F-8EAC2B608ADB}">
              <a16:predDERef xmlns:a16="http://schemas.microsoft.com/office/drawing/2014/main" pred="{6EA11741-DE11-F9AE-B342-59851CFC43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802331" y="34179781"/>
          <a:ext cx="6095999" cy="4572001"/>
        </a:xfrm>
        <a:prstGeom prst="rect">
          <a:avLst/>
        </a:prstGeom>
      </xdr:spPr>
    </xdr:pic>
    <xdr:clientData/>
  </xdr:twoCellAnchor>
  <xdr:twoCellAnchor>
    <xdr:from>
      <xdr:col>1</xdr:col>
      <xdr:colOff>266700</xdr:colOff>
      <xdr:row>113</xdr:row>
      <xdr:rowOff>152400</xdr:rowOff>
    </xdr:from>
    <xdr:to>
      <xdr:col>7</xdr:col>
      <xdr:colOff>466725</xdr:colOff>
      <xdr:row>127</xdr:row>
      <xdr:rowOff>95250</xdr:rowOff>
    </xdr:to>
    <xdr:graphicFrame macro="">
      <xdr:nvGraphicFramePr>
        <xdr:cNvPr id="74" name="Wykres 4">
          <a:extLst>
            <a:ext uri="{FF2B5EF4-FFF2-40B4-BE49-F238E27FC236}">
              <a16:creationId xmlns:a16="http://schemas.microsoft.com/office/drawing/2014/main" id="{0DC0BED1-81D9-0597-8D4C-272A89827A28}"/>
            </a:ext>
            <a:ext uri="{147F2762-F138-4A5C-976F-8EAC2B608ADB}">
              <a16:predDERef xmlns:a16="http://schemas.microsoft.com/office/drawing/2014/main" pred="{539A2515-EC28-5575-F257-78DCEEADEE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276225</xdr:colOff>
      <xdr:row>128</xdr:row>
      <xdr:rowOff>180975</xdr:rowOff>
    </xdr:from>
    <xdr:to>
      <xdr:col>7</xdr:col>
      <xdr:colOff>476250</xdr:colOff>
      <xdr:row>142</xdr:row>
      <xdr:rowOff>123825</xdr:rowOff>
    </xdr:to>
    <xdr:graphicFrame macro="">
      <xdr:nvGraphicFramePr>
        <xdr:cNvPr id="81" name="Wykres 8">
          <a:extLst>
            <a:ext uri="{FF2B5EF4-FFF2-40B4-BE49-F238E27FC236}">
              <a16:creationId xmlns:a16="http://schemas.microsoft.com/office/drawing/2014/main" id="{3BC80B2D-3BF6-B9D6-0349-33E27B349F38}"/>
            </a:ext>
            <a:ext uri="{147F2762-F138-4A5C-976F-8EAC2B608ADB}">
              <a16:predDERef xmlns:a16="http://schemas.microsoft.com/office/drawing/2014/main" pred="{0DC0BED1-81D9-0597-8D4C-272A89827A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276225</xdr:colOff>
      <xdr:row>113</xdr:row>
      <xdr:rowOff>85725</xdr:rowOff>
    </xdr:from>
    <xdr:to>
      <xdr:col>16</xdr:col>
      <xdr:colOff>476250</xdr:colOff>
      <xdr:row>127</xdr:row>
      <xdr:rowOff>28575</xdr:rowOff>
    </xdr:to>
    <xdr:graphicFrame macro="">
      <xdr:nvGraphicFramePr>
        <xdr:cNvPr id="103" name="Wykres 27">
          <a:extLst>
            <a:ext uri="{FF2B5EF4-FFF2-40B4-BE49-F238E27FC236}">
              <a16:creationId xmlns:a16="http://schemas.microsoft.com/office/drawing/2014/main" id="{F0F07634-A8F8-87C2-6FAC-5D5EC3D6D554}"/>
            </a:ext>
            <a:ext uri="{147F2762-F138-4A5C-976F-8EAC2B608ADB}">
              <a16:predDERef xmlns:a16="http://schemas.microsoft.com/office/drawing/2014/main" pred="{3BC80B2D-3BF6-B9D6-0349-33E27B349F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257175</xdr:colOff>
      <xdr:row>128</xdr:row>
      <xdr:rowOff>171450</xdr:rowOff>
    </xdr:from>
    <xdr:to>
      <xdr:col>16</xdr:col>
      <xdr:colOff>457200</xdr:colOff>
      <xdr:row>142</xdr:row>
      <xdr:rowOff>114300</xdr:rowOff>
    </xdr:to>
    <xdr:graphicFrame macro="">
      <xdr:nvGraphicFramePr>
        <xdr:cNvPr id="85" name="Wykres 32">
          <a:extLst>
            <a:ext uri="{FF2B5EF4-FFF2-40B4-BE49-F238E27FC236}">
              <a16:creationId xmlns:a16="http://schemas.microsoft.com/office/drawing/2014/main" id="{DB3E23D7-82AE-1A07-AA53-FB9B74903A3B}"/>
            </a:ext>
            <a:ext uri="{147F2762-F138-4A5C-976F-8EAC2B608ADB}">
              <a16:predDERef xmlns:a16="http://schemas.microsoft.com/office/drawing/2014/main" pred="{F0F07634-A8F8-87C2-6FAC-5D5EC3D6D5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18</xdr:col>
      <xdr:colOff>552450</xdr:colOff>
      <xdr:row>112</xdr:row>
      <xdr:rowOff>85725</xdr:rowOff>
    </xdr:from>
    <xdr:to>
      <xdr:col>25</xdr:col>
      <xdr:colOff>314325</xdr:colOff>
      <xdr:row>126</xdr:row>
      <xdr:rowOff>28575</xdr:rowOff>
    </xdr:to>
    <xdr:graphicFrame macro="">
      <xdr:nvGraphicFramePr>
        <xdr:cNvPr id="126" name="Wykres 35">
          <a:extLst>
            <a:ext uri="{FF2B5EF4-FFF2-40B4-BE49-F238E27FC236}">
              <a16:creationId xmlns:a16="http://schemas.microsoft.com/office/drawing/2014/main" id="{DB8CAF3E-F96A-7D18-8E1E-A7A31AE997BB}"/>
            </a:ext>
            <a:ext uri="{147F2762-F138-4A5C-976F-8EAC2B608ADB}">
              <a16:predDERef xmlns:a16="http://schemas.microsoft.com/office/drawing/2014/main" pred="{DB3E23D7-82AE-1A07-AA53-FB9B74903A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18</xdr:col>
      <xdr:colOff>590550</xdr:colOff>
      <xdr:row>129</xdr:row>
      <xdr:rowOff>0</xdr:rowOff>
    </xdr:from>
    <xdr:to>
      <xdr:col>25</xdr:col>
      <xdr:colOff>352425</xdr:colOff>
      <xdr:row>142</xdr:row>
      <xdr:rowOff>142875</xdr:rowOff>
    </xdr:to>
    <xdr:graphicFrame macro="">
      <xdr:nvGraphicFramePr>
        <xdr:cNvPr id="104" name="Wykres 45">
          <a:extLst>
            <a:ext uri="{FF2B5EF4-FFF2-40B4-BE49-F238E27FC236}">
              <a16:creationId xmlns:a16="http://schemas.microsoft.com/office/drawing/2014/main" id="{92B5CF1C-55FB-E69C-38E4-D9710107E830}"/>
            </a:ext>
            <a:ext uri="{147F2762-F138-4A5C-976F-8EAC2B608ADB}">
              <a16:predDERef xmlns:a16="http://schemas.microsoft.com/office/drawing/2014/main" pred="{DB8CAF3E-F96A-7D18-8E1E-A7A31AE997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28</xdr:col>
      <xdr:colOff>514350</xdr:colOff>
      <xdr:row>112</xdr:row>
      <xdr:rowOff>190500</xdr:rowOff>
    </xdr:from>
    <xdr:to>
      <xdr:col>34</xdr:col>
      <xdr:colOff>400050</xdr:colOff>
      <xdr:row>126</xdr:row>
      <xdr:rowOff>133350</xdr:rowOff>
    </xdr:to>
    <xdr:graphicFrame macro="">
      <xdr:nvGraphicFramePr>
        <xdr:cNvPr id="121" name="Wykres 52">
          <a:extLst>
            <a:ext uri="{FF2B5EF4-FFF2-40B4-BE49-F238E27FC236}">
              <a16:creationId xmlns:a16="http://schemas.microsoft.com/office/drawing/2014/main" id="{2A4342A7-13CE-C92E-DA4A-9872CF4FFCAD}"/>
            </a:ext>
            <a:ext uri="{147F2762-F138-4A5C-976F-8EAC2B608ADB}">
              <a16:predDERef xmlns:a16="http://schemas.microsoft.com/office/drawing/2014/main" pred="{92B5CF1C-55FB-E69C-38E4-D9710107E8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28</xdr:col>
      <xdr:colOff>552450</xdr:colOff>
      <xdr:row>128</xdr:row>
      <xdr:rowOff>85725</xdr:rowOff>
    </xdr:from>
    <xdr:to>
      <xdr:col>34</xdr:col>
      <xdr:colOff>438150</xdr:colOff>
      <xdr:row>142</xdr:row>
      <xdr:rowOff>28575</xdr:rowOff>
    </xdr:to>
    <xdr:graphicFrame macro="">
      <xdr:nvGraphicFramePr>
        <xdr:cNvPr id="111" name="Wykres 61">
          <a:extLst>
            <a:ext uri="{FF2B5EF4-FFF2-40B4-BE49-F238E27FC236}">
              <a16:creationId xmlns:a16="http://schemas.microsoft.com/office/drawing/2014/main" id="{76AF7D7D-6412-DD5A-DFC2-4EB111952C0B}"/>
            </a:ext>
            <a:ext uri="{147F2762-F138-4A5C-976F-8EAC2B608ADB}">
              <a16:predDERef xmlns:a16="http://schemas.microsoft.com/office/drawing/2014/main" pred="{2A4342A7-13CE-C92E-DA4A-9872CF4FFC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37</xdr:col>
      <xdr:colOff>619125</xdr:colOff>
      <xdr:row>113</xdr:row>
      <xdr:rowOff>47625</xdr:rowOff>
    </xdr:from>
    <xdr:to>
      <xdr:col>44</xdr:col>
      <xdr:colOff>457200</xdr:colOff>
      <xdr:row>126</xdr:row>
      <xdr:rowOff>190500</xdr:rowOff>
    </xdr:to>
    <xdr:graphicFrame macro="">
      <xdr:nvGraphicFramePr>
        <xdr:cNvPr id="114" name="Wykres 64">
          <a:extLst>
            <a:ext uri="{FF2B5EF4-FFF2-40B4-BE49-F238E27FC236}">
              <a16:creationId xmlns:a16="http://schemas.microsoft.com/office/drawing/2014/main" id="{6BFCAD35-34AA-D6EF-3D8A-D350BCA07A6A}"/>
            </a:ext>
            <a:ext uri="{147F2762-F138-4A5C-976F-8EAC2B608ADB}">
              <a16:predDERef xmlns:a16="http://schemas.microsoft.com/office/drawing/2014/main" pred="{76AF7D7D-6412-DD5A-DFC2-4EB111952C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37</xdr:col>
      <xdr:colOff>619125</xdr:colOff>
      <xdr:row>128</xdr:row>
      <xdr:rowOff>9525</xdr:rowOff>
    </xdr:from>
    <xdr:to>
      <xdr:col>44</xdr:col>
      <xdr:colOff>457200</xdr:colOff>
      <xdr:row>141</xdr:row>
      <xdr:rowOff>152400</xdr:rowOff>
    </xdr:to>
    <xdr:graphicFrame macro="">
      <xdr:nvGraphicFramePr>
        <xdr:cNvPr id="130" name="Wykres 69">
          <a:extLst>
            <a:ext uri="{FF2B5EF4-FFF2-40B4-BE49-F238E27FC236}">
              <a16:creationId xmlns:a16="http://schemas.microsoft.com/office/drawing/2014/main" id="{42BDDDED-FC89-058D-7D7A-6021FCA5106C}"/>
            </a:ext>
            <a:ext uri="{147F2762-F138-4A5C-976F-8EAC2B608ADB}">
              <a16:predDERef xmlns:a16="http://schemas.microsoft.com/office/drawing/2014/main" pred="{6BFCAD35-34AA-D6EF-3D8A-D350BCA07A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47</xdr:col>
      <xdr:colOff>47625</xdr:colOff>
      <xdr:row>113</xdr:row>
      <xdr:rowOff>19050</xdr:rowOff>
    </xdr:from>
    <xdr:to>
      <xdr:col>53</xdr:col>
      <xdr:colOff>561975</xdr:colOff>
      <xdr:row>126</xdr:row>
      <xdr:rowOff>161925</xdr:rowOff>
    </xdr:to>
    <xdr:graphicFrame macro="">
      <xdr:nvGraphicFramePr>
        <xdr:cNvPr id="122" name="Wykres 72">
          <a:extLst>
            <a:ext uri="{FF2B5EF4-FFF2-40B4-BE49-F238E27FC236}">
              <a16:creationId xmlns:a16="http://schemas.microsoft.com/office/drawing/2014/main" id="{D06F07E0-7E55-F65E-1C76-802D9C2A0AF5}"/>
            </a:ext>
            <a:ext uri="{147F2762-F138-4A5C-976F-8EAC2B608ADB}">
              <a16:predDERef xmlns:a16="http://schemas.microsoft.com/office/drawing/2014/main" pred="{42BDDDED-FC89-058D-7D7A-6021FCA510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47</xdr:col>
      <xdr:colOff>133350</xdr:colOff>
      <xdr:row>128</xdr:row>
      <xdr:rowOff>9525</xdr:rowOff>
    </xdr:from>
    <xdr:to>
      <xdr:col>53</xdr:col>
      <xdr:colOff>647700</xdr:colOff>
      <xdr:row>141</xdr:row>
      <xdr:rowOff>152400</xdr:rowOff>
    </xdr:to>
    <xdr:graphicFrame macro="">
      <xdr:nvGraphicFramePr>
        <xdr:cNvPr id="128" name="Wykres 74">
          <a:extLst>
            <a:ext uri="{FF2B5EF4-FFF2-40B4-BE49-F238E27FC236}">
              <a16:creationId xmlns:a16="http://schemas.microsoft.com/office/drawing/2014/main" id="{678B3FF6-45A3-869C-0B0E-4740D7C7E635}"/>
            </a:ext>
            <a:ext uri="{147F2762-F138-4A5C-976F-8EAC2B608ADB}">
              <a16:predDERef xmlns:a16="http://schemas.microsoft.com/office/drawing/2014/main" pred="{D06F07E0-7E55-F65E-1C76-802D9C2A0A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158750</xdr:colOff>
      <xdr:row>125</xdr:row>
      <xdr:rowOff>34471</xdr:rowOff>
    </xdr:from>
    <xdr:to>
      <xdr:col>10</xdr:col>
      <xdr:colOff>444500</xdr:colOff>
      <xdr:row>138</xdr:row>
      <xdr:rowOff>136978</xdr:rowOff>
    </xdr:to>
    <xdr:graphicFrame macro="">
      <xdr:nvGraphicFramePr>
        <xdr:cNvPr id="48" name="Wykres 1">
          <a:extLst>
            <a:ext uri="{FF2B5EF4-FFF2-40B4-BE49-F238E27FC236}">
              <a16:creationId xmlns:a16="http://schemas.microsoft.com/office/drawing/2014/main" id="{3FA6816A-741A-1665-639C-91AE8B578A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631373</xdr:colOff>
      <xdr:row>125</xdr:row>
      <xdr:rowOff>73479</xdr:rowOff>
    </xdr:from>
    <xdr:to>
      <xdr:col>23</xdr:col>
      <xdr:colOff>301173</xdr:colOff>
      <xdr:row>138</xdr:row>
      <xdr:rowOff>175079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4B9DE4AE-25BF-4935-230C-A8C6FD3577CF}"/>
            </a:ext>
            <a:ext uri="{147F2762-F138-4A5C-976F-8EAC2B608ADB}">
              <a16:predDERef xmlns:a16="http://schemas.microsoft.com/office/drawing/2014/main" pred="{3FA6816A-741A-1665-639C-91AE8B578A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719365</xdr:colOff>
      <xdr:row>126</xdr:row>
      <xdr:rowOff>19050</xdr:rowOff>
    </xdr:from>
    <xdr:to>
      <xdr:col>36</xdr:col>
      <xdr:colOff>434522</xdr:colOff>
      <xdr:row>139</xdr:row>
      <xdr:rowOff>120650</xdr:rowOff>
    </xdr:to>
    <xdr:graphicFrame macro="">
      <xdr:nvGraphicFramePr>
        <xdr:cNvPr id="35" name="Wykres 3">
          <a:extLst>
            <a:ext uri="{FF2B5EF4-FFF2-40B4-BE49-F238E27FC236}">
              <a16:creationId xmlns:a16="http://schemas.microsoft.com/office/drawing/2014/main" id="{94D4E7A5-BF74-BC6F-202A-CEAA4FC14145}"/>
            </a:ext>
            <a:ext uri="{147F2762-F138-4A5C-976F-8EAC2B608ADB}">
              <a16:predDERef xmlns:a16="http://schemas.microsoft.com/office/drawing/2014/main" pred="{4B9DE4AE-25BF-4935-230C-A8C6FD3577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37</xdr:col>
      <xdr:colOff>121556</xdr:colOff>
      <xdr:row>126</xdr:row>
      <xdr:rowOff>87086</xdr:rowOff>
    </xdr:from>
    <xdr:to>
      <xdr:col>48</xdr:col>
      <xdr:colOff>286656</xdr:colOff>
      <xdr:row>139</xdr:row>
      <xdr:rowOff>188686</xdr:rowOff>
    </xdr:to>
    <xdr:graphicFrame macro="">
      <xdr:nvGraphicFramePr>
        <xdr:cNvPr id="38" name="Wykres 4">
          <a:extLst>
            <a:ext uri="{FF2B5EF4-FFF2-40B4-BE49-F238E27FC236}">
              <a16:creationId xmlns:a16="http://schemas.microsoft.com/office/drawing/2014/main" id="{2DB9E3C6-FD1C-E467-DC02-D4BCC2E9CE88}"/>
            </a:ext>
            <a:ext uri="{147F2762-F138-4A5C-976F-8EAC2B608ADB}">
              <a16:predDERef xmlns:a16="http://schemas.microsoft.com/office/drawing/2014/main" pred="{94D4E7A5-BF74-BC6F-202A-CEAA4FC141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51</xdr:col>
      <xdr:colOff>605063</xdr:colOff>
      <xdr:row>126</xdr:row>
      <xdr:rowOff>102508</xdr:rowOff>
    </xdr:from>
    <xdr:to>
      <xdr:col>63</xdr:col>
      <xdr:colOff>40821</xdr:colOff>
      <xdr:row>140</xdr:row>
      <xdr:rowOff>908</xdr:rowOff>
    </xdr:to>
    <xdr:graphicFrame macro="">
      <xdr:nvGraphicFramePr>
        <xdr:cNvPr id="36" name="Wykres 5">
          <a:extLst>
            <a:ext uri="{FF2B5EF4-FFF2-40B4-BE49-F238E27FC236}">
              <a16:creationId xmlns:a16="http://schemas.microsoft.com/office/drawing/2014/main" id="{B3BA677D-9F07-304B-1287-E459E2BBD692}"/>
            </a:ext>
            <a:ext uri="{147F2762-F138-4A5C-976F-8EAC2B608ADB}">
              <a16:predDERef xmlns:a16="http://schemas.microsoft.com/office/drawing/2014/main" pred="{2DB9E3C6-FD1C-E467-DC02-D4BCC2E9CE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64</xdr:col>
      <xdr:colOff>468992</xdr:colOff>
      <xdr:row>126</xdr:row>
      <xdr:rowOff>195943</xdr:rowOff>
    </xdr:from>
    <xdr:to>
      <xdr:col>79</xdr:col>
      <xdr:colOff>57150</xdr:colOff>
      <xdr:row>140</xdr:row>
      <xdr:rowOff>93436</xdr:rowOff>
    </xdr:to>
    <xdr:graphicFrame macro="">
      <xdr:nvGraphicFramePr>
        <xdr:cNvPr id="39" name="Wykres 6">
          <a:extLst>
            <a:ext uri="{FF2B5EF4-FFF2-40B4-BE49-F238E27FC236}">
              <a16:creationId xmlns:a16="http://schemas.microsoft.com/office/drawing/2014/main" id="{668B9309-0844-9FED-176D-1445954F23F1}"/>
            </a:ext>
            <a:ext uri="{147F2762-F138-4A5C-976F-8EAC2B608ADB}">
              <a16:predDERef xmlns:a16="http://schemas.microsoft.com/office/drawing/2014/main" pred="{B3BA677D-9F07-304B-1287-E459E2BBD6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79</xdr:col>
      <xdr:colOff>732972</xdr:colOff>
      <xdr:row>126</xdr:row>
      <xdr:rowOff>172358</xdr:rowOff>
    </xdr:from>
    <xdr:to>
      <xdr:col>92</xdr:col>
      <xdr:colOff>549729</xdr:colOff>
      <xdr:row>140</xdr:row>
      <xdr:rowOff>70758</xdr:rowOff>
    </xdr:to>
    <xdr:graphicFrame macro="">
      <xdr:nvGraphicFramePr>
        <xdr:cNvPr id="37" name="Wykres 7">
          <a:extLst>
            <a:ext uri="{FF2B5EF4-FFF2-40B4-BE49-F238E27FC236}">
              <a16:creationId xmlns:a16="http://schemas.microsoft.com/office/drawing/2014/main" id="{8F9B5383-7018-B0F1-786C-DFFD35504BDA}"/>
            </a:ext>
            <a:ext uri="{147F2762-F138-4A5C-976F-8EAC2B608ADB}">
              <a16:predDERef xmlns:a16="http://schemas.microsoft.com/office/drawing/2014/main" pred="{668B9309-0844-9FED-176D-1445954F23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93</xdr:col>
      <xdr:colOff>739322</xdr:colOff>
      <xdr:row>126</xdr:row>
      <xdr:rowOff>156029</xdr:rowOff>
    </xdr:from>
    <xdr:to>
      <xdr:col>106</xdr:col>
      <xdr:colOff>707572</xdr:colOff>
      <xdr:row>140</xdr:row>
      <xdr:rowOff>54429</xdr:rowOff>
    </xdr:to>
    <xdr:graphicFrame macro="">
      <xdr:nvGraphicFramePr>
        <xdr:cNvPr id="40" name="Wykres 8">
          <a:extLst>
            <a:ext uri="{FF2B5EF4-FFF2-40B4-BE49-F238E27FC236}">
              <a16:creationId xmlns:a16="http://schemas.microsoft.com/office/drawing/2014/main" id="{CE1E7E6B-F00C-4CC1-DA0D-0537BD095A51}"/>
            </a:ext>
            <a:ext uri="{147F2762-F138-4A5C-976F-8EAC2B608ADB}">
              <a16:predDERef xmlns:a16="http://schemas.microsoft.com/office/drawing/2014/main" pred="{8F9B5383-7018-B0F1-786C-DFFD35504B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108</xdr:col>
      <xdr:colOff>660400</xdr:colOff>
      <xdr:row>127</xdr:row>
      <xdr:rowOff>24494</xdr:rowOff>
    </xdr:from>
    <xdr:to>
      <xdr:col>121</xdr:col>
      <xdr:colOff>95250</xdr:colOff>
      <xdr:row>140</xdr:row>
      <xdr:rowOff>127001</xdr:rowOff>
    </xdr:to>
    <xdr:graphicFrame macro="">
      <xdr:nvGraphicFramePr>
        <xdr:cNvPr id="41" name="Wykres 9">
          <a:extLst>
            <a:ext uri="{FF2B5EF4-FFF2-40B4-BE49-F238E27FC236}">
              <a16:creationId xmlns:a16="http://schemas.microsoft.com/office/drawing/2014/main" id="{4F40ACC2-AE63-9919-2312-68AC8F9BCEFC}"/>
            </a:ext>
            <a:ext uri="{147F2762-F138-4A5C-976F-8EAC2B608ADB}">
              <a16:predDERef xmlns:a16="http://schemas.microsoft.com/office/drawing/2014/main" pred="{CE1E7E6B-F00C-4CC1-DA0D-0537BD095A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149</xdr:col>
      <xdr:colOff>513443</xdr:colOff>
      <xdr:row>126</xdr:row>
      <xdr:rowOff>54428</xdr:rowOff>
    </xdr:from>
    <xdr:to>
      <xdr:col>157</xdr:col>
      <xdr:colOff>456293</xdr:colOff>
      <xdr:row>139</xdr:row>
      <xdr:rowOff>156028</xdr:rowOff>
    </xdr:to>
    <xdr:graphicFrame macro="">
      <xdr:nvGraphicFramePr>
        <xdr:cNvPr id="42" name="Wykres 10">
          <a:extLst>
            <a:ext uri="{FF2B5EF4-FFF2-40B4-BE49-F238E27FC236}">
              <a16:creationId xmlns:a16="http://schemas.microsoft.com/office/drawing/2014/main" id="{FB9829B5-DDCF-8645-7DE6-CD154AAD88DE}"/>
            </a:ext>
            <a:ext uri="{147F2762-F138-4A5C-976F-8EAC2B608ADB}">
              <a16:predDERef xmlns:a16="http://schemas.microsoft.com/office/drawing/2014/main" pred="{4F40ACC2-AE63-9919-2312-68AC8F9BCE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161</xdr:col>
      <xdr:colOff>168730</xdr:colOff>
      <xdr:row>125</xdr:row>
      <xdr:rowOff>189140</xdr:rowOff>
    </xdr:from>
    <xdr:to>
      <xdr:col>169</xdr:col>
      <xdr:colOff>83003</xdr:colOff>
      <xdr:row>139</xdr:row>
      <xdr:rowOff>80283</xdr:rowOff>
    </xdr:to>
    <xdr:graphicFrame macro="">
      <xdr:nvGraphicFramePr>
        <xdr:cNvPr id="43" name="Wykres 11">
          <a:extLst>
            <a:ext uri="{FF2B5EF4-FFF2-40B4-BE49-F238E27FC236}">
              <a16:creationId xmlns:a16="http://schemas.microsoft.com/office/drawing/2014/main" id="{51DA9804-21D7-9BB5-E1EE-B8E729F61DF3}"/>
            </a:ext>
            <a:ext uri="{147F2762-F138-4A5C-976F-8EAC2B608ADB}">
              <a16:predDERef xmlns:a16="http://schemas.microsoft.com/office/drawing/2014/main" pred="{FB9829B5-DDCF-8645-7DE6-CD154AAD88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171</xdr:col>
      <xdr:colOff>108857</xdr:colOff>
      <xdr:row>125</xdr:row>
      <xdr:rowOff>200479</xdr:rowOff>
    </xdr:from>
    <xdr:to>
      <xdr:col>177</xdr:col>
      <xdr:colOff>620486</xdr:colOff>
      <xdr:row>139</xdr:row>
      <xdr:rowOff>98879</xdr:rowOff>
    </xdr:to>
    <xdr:graphicFrame macro="">
      <xdr:nvGraphicFramePr>
        <xdr:cNvPr id="44" name="Wykres 12">
          <a:extLst>
            <a:ext uri="{FF2B5EF4-FFF2-40B4-BE49-F238E27FC236}">
              <a16:creationId xmlns:a16="http://schemas.microsoft.com/office/drawing/2014/main" id="{DD3561C3-00EC-56E6-EAE6-7D9349B1C457}"/>
            </a:ext>
            <a:ext uri="{147F2762-F138-4A5C-976F-8EAC2B608ADB}">
              <a16:predDERef xmlns:a16="http://schemas.microsoft.com/office/drawing/2014/main" pred="{51DA9804-21D7-9BB5-E1EE-B8E729F61D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204107</xdr:colOff>
      <xdr:row>110</xdr:row>
      <xdr:rowOff>149679</xdr:rowOff>
    </xdr:from>
    <xdr:to>
      <xdr:col>10</xdr:col>
      <xdr:colOff>489857</xdr:colOff>
      <xdr:row>124</xdr:row>
      <xdr:rowOff>48079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AB56208E-5618-495B-946E-9ABECC3672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</xdr:col>
      <xdr:colOff>639536</xdr:colOff>
      <xdr:row>110</xdr:row>
      <xdr:rowOff>149678</xdr:rowOff>
    </xdr:from>
    <xdr:to>
      <xdr:col>23</xdr:col>
      <xdr:colOff>309336</xdr:colOff>
      <xdr:row>124</xdr:row>
      <xdr:rowOff>47171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ADDF01F0-12D1-4667-ACDD-50570D0C3222}"/>
            </a:ext>
            <a:ext uri="{147F2762-F138-4A5C-976F-8EAC2B608ADB}">
              <a16:predDERef xmlns:a16="http://schemas.microsoft.com/office/drawing/2014/main" pred="{3FA6816A-741A-1665-639C-91AE8B578A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24</xdr:col>
      <xdr:colOff>27215</xdr:colOff>
      <xdr:row>110</xdr:row>
      <xdr:rowOff>190499</xdr:rowOff>
    </xdr:from>
    <xdr:to>
      <xdr:col>36</xdr:col>
      <xdr:colOff>586015</xdr:colOff>
      <xdr:row>124</xdr:row>
      <xdr:rowOff>87992</xdr:rowOff>
    </xdr:to>
    <xdr:graphicFrame macro="">
      <xdr:nvGraphicFramePr>
        <xdr:cNvPr id="5" name="Wykres 3">
          <a:extLst>
            <a:ext uri="{FF2B5EF4-FFF2-40B4-BE49-F238E27FC236}">
              <a16:creationId xmlns:a16="http://schemas.microsoft.com/office/drawing/2014/main" id="{5B155B81-4688-44DB-B865-193AF1D523D4}"/>
            </a:ext>
            <a:ext uri="{147F2762-F138-4A5C-976F-8EAC2B608ADB}">
              <a16:predDERef xmlns:a16="http://schemas.microsoft.com/office/drawing/2014/main" pred="{4B9DE4AE-25BF-4935-230C-A8C6FD3577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37</xdr:col>
      <xdr:colOff>0</xdr:colOff>
      <xdr:row>111</xdr:row>
      <xdr:rowOff>13607</xdr:rowOff>
    </xdr:from>
    <xdr:to>
      <xdr:col>48</xdr:col>
      <xdr:colOff>165100</xdr:colOff>
      <xdr:row>124</xdr:row>
      <xdr:rowOff>115207</xdr:rowOff>
    </xdr:to>
    <xdr:graphicFrame macro="">
      <xdr:nvGraphicFramePr>
        <xdr:cNvPr id="6" name="Wykres 4">
          <a:extLst>
            <a:ext uri="{FF2B5EF4-FFF2-40B4-BE49-F238E27FC236}">
              <a16:creationId xmlns:a16="http://schemas.microsoft.com/office/drawing/2014/main" id="{F85AD8E9-C6A8-46BC-992F-113D564120CF}"/>
            </a:ext>
            <a:ext uri="{147F2762-F138-4A5C-976F-8EAC2B608ADB}">
              <a16:predDERef xmlns:a16="http://schemas.microsoft.com/office/drawing/2014/main" pred="{94D4E7A5-BF74-BC6F-202A-CEAA4FC141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51</xdr:col>
      <xdr:colOff>462642</xdr:colOff>
      <xdr:row>110</xdr:row>
      <xdr:rowOff>122464</xdr:rowOff>
    </xdr:from>
    <xdr:to>
      <xdr:col>62</xdr:col>
      <xdr:colOff>742043</xdr:colOff>
      <xdr:row>124</xdr:row>
      <xdr:rowOff>20864</xdr:rowOff>
    </xdr:to>
    <xdr:graphicFrame macro="">
      <xdr:nvGraphicFramePr>
        <xdr:cNvPr id="7" name="Wykres 5">
          <a:extLst>
            <a:ext uri="{FF2B5EF4-FFF2-40B4-BE49-F238E27FC236}">
              <a16:creationId xmlns:a16="http://schemas.microsoft.com/office/drawing/2014/main" id="{E55BE64B-6A4A-4FC9-9D50-1E876C4577FE}"/>
            </a:ext>
            <a:ext uri="{147F2762-F138-4A5C-976F-8EAC2B608ADB}">
              <a16:predDERef xmlns:a16="http://schemas.microsoft.com/office/drawing/2014/main" pred="{2DB9E3C6-FD1C-E467-DC02-D4BCC2E9CE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64</xdr:col>
      <xdr:colOff>639535</xdr:colOff>
      <xdr:row>110</xdr:row>
      <xdr:rowOff>68035</xdr:rowOff>
    </xdr:from>
    <xdr:to>
      <xdr:col>79</xdr:col>
      <xdr:colOff>227693</xdr:colOff>
      <xdr:row>123</xdr:row>
      <xdr:rowOff>169635</xdr:rowOff>
    </xdr:to>
    <xdr:graphicFrame macro="">
      <xdr:nvGraphicFramePr>
        <xdr:cNvPr id="8" name="Wykres 6">
          <a:extLst>
            <a:ext uri="{FF2B5EF4-FFF2-40B4-BE49-F238E27FC236}">
              <a16:creationId xmlns:a16="http://schemas.microsoft.com/office/drawing/2014/main" id="{728D949A-34ED-44F3-A865-7A4C0736157A}"/>
            </a:ext>
            <a:ext uri="{147F2762-F138-4A5C-976F-8EAC2B608ADB}">
              <a16:predDERef xmlns:a16="http://schemas.microsoft.com/office/drawing/2014/main" pred="{B3BA677D-9F07-304B-1287-E459E2BBD6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80</xdr:col>
      <xdr:colOff>1</xdr:colOff>
      <xdr:row>110</xdr:row>
      <xdr:rowOff>95249</xdr:rowOff>
    </xdr:from>
    <xdr:to>
      <xdr:col>92</xdr:col>
      <xdr:colOff>660401</xdr:colOff>
      <xdr:row>123</xdr:row>
      <xdr:rowOff>197756</xdr:rowOff>
    </xdr:to>
    <xdr:graphicFrame macro="">
      <xdr:nvGraphicFramePr>
        <xdr:cNvPr id="9" name="Wykres 7">
          <a:extLst>
            <a:ext uri="{FF2B5EF4-FFF2-40B4-BE49-F238E27FC236}">
              <a16:creationId xmlns:a16="http://schemas.microsoft.com/office/drawing/2014/main" id="{D0CE1379-6767-476B-9071-3BF74FCF2027}"/>
            </a:ext>
            <a:ext uri="{147F2762-F138-4A5C-976F-8EAC2B608ADB}">
              <a16:predDERef xmlns:a16="http://schemas.microsoft.com/office/drawing/2014/main" pred="{668B9309-0844-9FED-176D-1445954F23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93</xdr:col>
      <xdr:colOff>734786</xdr:colOff>
      <xdr:row>110</xdr:row>
      <xdr:rowOff>54429</xdr:rowOff>
    </xdr:from>
    <xdr:to>
      <xdr:col>106</xdr:col>
      <xdr:colOff>703036</xdr:colOff>
      <xdr:row>123</xdr:row>
      <xdr:rowOff>156936</xdr:rowOff>
    </xdr:to>
    <xdr:graphicFrame macro="">
      <xdr:nvGraphicFramePr>
        <xdr:cNvPr id="10" name="Wykres 8">
          <a:extLst>
            <a:ext uri="{FF2B5EF4-FFF2-40B4-BE49-F238E27FC236}">
              <a16:creationId xmlns:a16="http://schemas.microsoft.com/office/drawing/2014/main" id="{94D4C180-734D-4913-9EF0-7A6DBE16B463}"/>
            </a:ext>
            <a:ext uri="{147F2762-F138-4A5C-976F-8EAC2B608ADB}">
              <a16:predDERef xmlns:a16="http://schemas.microsoft.com/office/drawing/2014/main" pred="{8F9B5383-7018-B0F1-786C-DFFD35504B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108</xdr:col>
      <xdr:colOff>653143</xdr:colOff>
      <xdr:row>110</xdr:row>
      <xdr:rowOff>-1</xdr:rowOff>
    </xdr:from>
    <xdr:to>
      <xdr:col>121</xdr:col>
      <xdr:colOff>87993</xdr:colOff>
      <xdr:row>123</xdr:row>
      <xdr:rowOff>102506</xdr:rowOff>
    </xdr:to>
    <xdr:graphicFrame macro="">
      <xdr:nvGraphicFramePr>
        <xdr:cNvPr id="11" name="Wykres 9">
          <a:extLst>
            <a:ext uri="{FF2B5EF4-FFF2-40B4-BE49-F238E27FC236}">
              <a16:creationId xmlns:a16="http://schemas.microsoft.com/office/drawing/2014/main" id="{57EE5F4A-47CF-4F49-9620-6023ED917ACA}"/>
            </a:ext>
            <a:ext uri="{147F2762-F138-4A5C-976F-8EAC2B608ADB}">
              <a16:predDERef xmlns:a16="http://schemas.microsoft.com/office/drawing/2014/main" pred="{CE1E7E6B-F00C-4CC1-DA0D-0537BD095A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149</xdr:col>
      <xdr:colOff>489858</xdr:colOff>
      <xdr:row>111</xdr:row>
      <xdr:rowOff>54428</xdr:rowOff>
    </xdr:from>
    <xdr:to>
      <xdr:col>157</xdr:col>
      <xdr:colOff>432708</xdr:colOff>
      <xdr:row>124</xdr:row>
      <xdr:rowOff>156028</xdr:rowOff>
    </xdr:to>
    <xdr:graphicFrame macro="">
      <xdr:nvGraphicFramePr>
        <xdr:cNvPr id="12" name="Wykres 10">
          <a:extLst>
            <a:ext uri="{FF2B5EF4-FFF2-40B4-BE49-F238E27FC236}">
              <a16:creationId xmlns:a16="http://schemas.microsoft.com/office/drawing/2014/main" id="{0A9F984F-6F8C-43E7-82BE-51D184384A3B}"/>
            </a:ext>
            <a:ext uri="{147F2762-F138-4A5C-976F-8EAC2B608ADB}">
              <a16:predDERef xmlns:a16="http://schemas.microsoft.com/office/drawing/2014/main" pred="{4F40ACC2-AE63-9919-2312-68AC8F9BCE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161</xdr:col>
      <xdr:colOff>176893</xdr:colOff>
      <xdr:row>109</xdr:row>
      <xdr:rowOff>176892</xdr:rowOff>
    </xdr:from>
    <xdr:to>
      <xdr:col>169</xdr:col>
      <xdr:colOff>91166</xdr:colOff>
      <xdr:row>123</xdr:row>
      <xdr:rowOff>68035</xdr:rowOff>
    </xdr:to>
    <xdr:graphicFrame macro="">
      <xdr:nvGraphicFramePr>
        <xdr:cNvPr id="13" name="Wykres 11">
          <a:extLst>
            <a:ext uri="{FF2B5EF4-FFF2-40B4-BE49-F238E27FC236}">
              <a16:creationId xmlns:a16="http://schemas.microsoft.com/office/drawing/2014/main" id="{60AB4F1C-F46B-42B9-B3C6-2BF2B9C7DF40}"/>
            </a:ext>
            <a:ext uri="{147F2762-F138-4A5C-976F-8EAC2B608ADB}">
              <a16:predDERef xmlns:a16="http://schemas.microsoft.com/office/drawing/2014/main" pred="{FB9829B5-DDCF-8645-7DE6-CD154AAD88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171</xdr:col>
      <xdr:colOff>299358</xdr:colOff>
      <xdr:row>110</xdr:row>
      <xdr:rowOff>108856</xdr:rowOff>
    </xdr:from>
    <xdr:to>
      <xdr:col>177</xdr:col>
      <xdr:colOff>810987</xdr:colOff>
      <xdr:row>124</xdr:row>
      <xdr:rowOff>7256</xdr:rowOff>
    </xdr:to>
    <xdr:graphicFrame macro="">
      <xdr:nvGraphicFramePr>
        <xdr:cNvPr id="14" name="Wykres 12">
          <a:extLst>
            <a:ext uri="{FF2B5EF4-FFF2-40B4-BE49-F238E27FC236}">
              <a16:creationId xmlns:a16="http://schemas.microsoft.com/office/drawing/2014/main" id="{F7E61C1C-E40E-4072-AAC4-6BC00A0FE020}"/>
            </a:ext>
            <a:ext uri="{147F2762-F138-4A5C-976F-8EAC2B608ADB}">
              <a16:predDERef xmlns:a16="http://schemas.microsoft.com/office/drawing/2014/main" pred="{51DA9804-21D7-9BB5-E1EE-B8E729F61D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8955F4-0D68-2246-B136-E128726E12BD}" name="Tabela1" displayName="Tabela1" ref="C6:D107" totalsRowCount="1">
  <autoFilter ref="C6:D106" xr:uid="{DD8955F4-0D68-2246-B136-E128726E12BD}"/>
  <tableColumns count="2">
    <tableColumn id="1" xr3:uid="{2642F633-1D89-144E-A961-9856474E140F}" name="Input Angle" totalsRowFunction="custom">
      <totalsRowFormula>AVERAGE(Tabela1[Input Angle])</totalsRowFormula>
    </tableColumn>
    <tableColumn id="2" xr3:uid="{39E84FF6-4BFC-A146-A8EF-E1816FCE76D6}" name="Angle Avg" totalsRowFunction="custom">
      <totalsRowFormula>AVERAGE(Tabela1[Angle Avg])</totalsRow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A65B8C66-CFEF-244B-A314-51CDCB0D1945}" name="Tabela10" displayName="Tabela10" ref="BW8:BX109" totalsRowCount="1" headerRowDxfId="19">
  <autoFilter ref="BW8:BX108" xr:uid="{A65B8C66-CFEF-244B-A314-51CDCB0D1945}"/>
  <tableColumns count="2">
    <tableColumn id="1" xr3:uid="{91F7F773-B725-4843-BA8F-F4FE6F9F131F}" name="Input Angle" totalsRowFunction="custom">
      <totalsRowFormula>AVERAGE(Tabela10[Input Angle])</totalsRowFormula>
    </tableColumn>
    <tableColumn id="2" xr3:uid="{6E009151-3320-8545-A63D-5877C0E74FB4}" name="Angle Avg" totalsRowFunction="custom">
      <totalsRowFormula>AVERAGE(Tabela10[Angle Avg])</totalsRow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4DED70DD-0777-874F-8B9C-E62B56DAE551}" name="Tabela11" displayName="Tabela11" ref="CI8:CJ116" totalsRowShown="0" headerRowDxfId="18">
  <autoFilter ref="CI8:CJ116" xr:uid="{4DED70DD-0777-874F-8B9C-E62B56DAE551}"/>
  <tableColumns count="2">
    <tableColumn id="1" xr3:uid="{D12B5AD9-BA8F-C449-9280-74A86ED7DC85}" name="Input Angle"/>
    <tableColumn id="2" xr3:uid="{3CE059E2-C176-1244-AE1E-A6C54AA7351C}" name="Angle Avg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472A0AAC-AEBD-6B4C-AD56-9A0D7E99D8ED}" name="Tabela12" displayName="Tabela12" ref="CL8:CM116" totalsRowShown="0" headerRowDxfId="17">
  <autoFilter ref="CL8:CM116" xr:uid="{472A0AAC-AEBD-6B4C-AD56-9A0D7E99D8ED}"/>
  <tableColumns count="2">
    <tableColumn id="1" xr3:uid="{D97ACE75-6502-4343-9860-F0B5499CD092}" name="Input Angle"/>
    <tableColumn id="2" xr3:uid="{93783067-6073-B344-993B-296060E60D64}" name="Angle Avg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412805E8-C570-244D-8E0A-005345B2D2D5}" name="Tabela13" displayName="Tabela13" ref="CY8:CZ108" totalsRowShown="0" headerRowDxfId="16">
  <autoFilter ref="CY8:CZ108" xr:uid="{412805E8-C570-244D-8E0A-005345B2D2D5}"/>
  <tableColumns count="2">
    <tableColumn id="1" xr3:uid="{85E1A538-8D63-F649-AFE1-EBB93B8AFC4F}" name="Input Angle"/>
    <tableColumn id="2" xr3:uid="{61B80BD3-8B5A-B446-9570-F9A9CDB63CFD}" name="Angle Avg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93807F93-2194-C247-81DB-E7EACD914E9D}" name="Tabela14" displayName="Tabela14" ref="DB8:DC108" totalsRowShown="0" headerRowDxfId="15">
  <autoFilter ref="DB8:DC108" xr:uid="{93807F93-2194-C247-81DB-E7EACD914E9D}"/>
  <tableColumns count="2">
    <tableColumn id="1" xr3:uid="{81ABDCDD-963E-BB4A-9931-C4A8698D437A}" name="Input Angle"/>
    <tableColumn id="2" xr3:uid="{2DBDD6CB-2059-934F-AC49-18D784538A29}" name="Angle Avg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BB0CB7B-BBD8-B042-A975-6545E10A2168}" name="Tabela15" displayName="Tabela15" ref="DN9:DO109" totalsRowShown="0" headerRowDxfId="14">
  <autoFilter ref="DN9:DO109" xr:uid="{0BB0CB7B-BBD8-B042-A975-6545E10A2168}"/>
  <tableColumns count="2">
    <tableColumn id="1" xr3:uid="{4EC53BAC-68D0-5449-80E7-04D23FEAA7D0}" name="Input Angle"/>
    <tableColumn id="2" xr3:uid="{351BE08B-2D35-2542-85EE-E394B6AE35D6}" name="Angle Avg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8989A303-7717-8C49-B256-166E3717314E}" name="Tabela16" displayName="Tabela16" ref="DQ9:DR75" totalsRowShown="0" headerRowDxfId="13">
  <autoFilter ref="DQ9:DR75" xr:uid="{8989A303-7717-8C49-B256-166E3717314E}"/>
  <tableColumns count="2">
    <tableColumn id="1" xr3:uid="{3E4CA159-C29C-474A-8ECC-F358AC63B7A4}" name="Input Angle"/>
    <tableColumn id="2" xr3:uid="{0704CE6E-DA23-ED40-9282-7E967C874CD0}" name="Angle Avg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A536F83F-BB2F-A84F-B6D8-7DA696C45944}" name="Tabela17" displayName="Tabela17" ref="EB9:EC109" totalsRowShown="0" headerRowDxfId="12">
  <autoFilter ref="EB9:EC109" xr:uid="{A536F83F-BB2F-A84F-B6D8-7DA696C45944}"/>
  <tableColumns count="2">
    <tableColumn id="1" xr3:uid="{9B140D5A-613E-9841-86DA-2B993389F800}" name="Input Angle"/>
    <tableColumn id="2" xr3:uid="{4D436657-203A-0846-A9B9-02BD67262905}" name="Angle Avg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27CD2D7B-EED4-6345-BC38-4E159DEFDEE5}" name="Tabela18" displayName="Tabela18" ref="EE9:EF109" totalsRowShown="0" headerRowDxfId="11">
  <autoFilter ref="EE9:EF109" xr:uid="{27CD2D7B-EED4-6345-BC38-4E159DEFDEE5}"/>
  <tableColumns count="2">
    <tableColumn id="1" xr3:uid="{179D884B-F605-4F46-A4E5-CDFFB03998A9}" name="Input Angle"/>
    <tableColumn id="2" xr3:uid="{F7BF0985-13B8-EB44-8510-11BBF7A2FF5D}" name="Angle Avg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49301D66-0636-B049-9B8E-399C31ABBD3F}" name="Tabela19" displayName="Tabela19" ref="ER10:ES110" totalsRowShown="0" headerRowDxfId="10">
  <autoFilter ref="ER10:ES110" xr:uid="{49301D66-0636-B049-9B8E-399C31ABBD3F}"/>
  <tableColumns count="2">
    <tableColumn id="1" xr3:uid="{1E9965F0-F1FC-8446-916C-52CDFD78733D}" name="Input Angle"/>
    <tableColumn id="2" xr3:uid="{0109FA4B-39FA-F04B-8CBD-70F4664DED37}" name="Angle Avg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AF0BAC2-E7D0-3948-8308-4C7DCC26E81C}" name="Tabela2" displayName="Tabela2" ref="F6:G107" totalsRowCount="1">
  <autoFilter ref="F6:G106" xr:uid="{DAF0BAC2-E7D0-3948-8308-4C7DCC26E81C}"/>
  <tableColumns count="2">
    <tableColumn id="1" xr3:uid="{5171DCFE-0D1B-4345-9473-0D8F77B9CA4C}" name="Input Angle" totalsRowFunction="custom" totalsRowDxfId="31">
      <totalsRowFormula>AVERAGE(Tabela2[Input Angle])</totalsRowFormula>
    </tableColumn>
    <tableColumn id="2" xr3:uid="{2BEBD0BA-06D0-5142-AA02-6969D0E20638}" name="Angle Avg" totalsRowFunction="custom">
      <totalsRowFormula>AVERAGE(Tabela2[Angle Avg])</totalsRowFormula>
    </tableColumn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BBB81101-64EA-9648-B2F8-D098CBD3FE4B}" name="Tabela20" displayName="Tabela20" ref="EU10:EV110" totalsRowShown="0" headerRowDxfId="9">
  <autoFilter ref="EU10:EV110" xr:uid="{BBB81101-64EA-9648-B2F8-D098CBD3FE4B}"/>
  <tableColumns count="2">
    <tableColumn id="1" xr3:uid="{62E947C9-0B39-8D4B-94DA-B2042FFF832E}" name="Input Angle"/>
    <tableColumn id="2" xr3:uid="{4DE59DD4-BCE0-9843-AC18-2138E8FF4128}" name="Angle Avg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7" xr:uid="{575D44B6-8277-40D1-84AE-FAC7ACE42EA4}" name="Tabela67" displayName="Tabela67" ref="B109:G113" totalsRowShown="0" headerRowDxfId="8" headerRowBorderDxfId="7" tableBorderDxfId="6">
  <autoFilter ref="B109:G113" xr:uid="{575D44B6-8277-40D1-84AE-FAC7ACE42EA4}"/>
  <tableColumns count="6">
    <tableColumn id="1" xr3:uid="{6A6C2C1C-0A46-4A97-A07B-D4E1E2429BA1}" name=" "/>
    <tableColumn id="2" xr3:uid="{51BBF852-10B2-4CC9-90CE-22E3B420D48D}" name="   "/>
    <tableColumn id="3" xr3:uid="{4835C872-3F3F-454C-8B48-EB9704C8275D}" name="  "/>
    <tableColumn id="4" xr3:uid="{E59B0940-7101-4D55-BFB0-758626D56C07}" name="     "/>
    <tableColumn id="5" xr3:uid="{8078B6B5-9670-456B-A8B6-FAA575E4EA30}" name="    "/>
    <tableColumn id="6" xr3:uid="{200DC425-0DFC-4EFA-ACB1-6855ACB7B78B}" name="      "/>
  </tableColumns>
  <tableStyleInfo name="TableStyleMedium7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4063ED83-A2D3-2740-8C8E-64AF384E01B5}" name="Tabela21" displayName="Tabela21" ref="B6:C106" totalsRowShown="0">
  <autoFilter ref="B6:C106" xr:uid="{4063ED83-A2D3-2740-8C8E-64AF384E01B5}"/>
  <tableColumns count="2">
    <tableColumn id="1" xr3:uid="{22759FBC-0C07-6F49-9D5D-CCAEF514D811}" name="Input angle"/>
    <tableColumn id="2" xr3:uid="{5A181DAA-9317-D84B-9514-A63AED97D529}" name="Vertical angle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32483ABC-B487-EC48-9398-A3E417C79BFC}" name="Tabela22" displayName="Tabela22" ref="E6:G106" totalsRowShown="0">
  <autoFilter ref="E6:G106" xr:uid="{32483ABC-B487-EC48-9398-A3E417C79BFC}"/>
  <tableColumns count="3">
    <tableColumn id="1" xr3:uid="{A779C625-D4D5-CA4C-9741-8F2995E87F0B}" name="Input angle"/>
    <tableColumn id="2" xr3:uid="{97680687-7678-3640-B6FB-4350EBC7CD27}" name="Vertical angle"/>
    <tableColumn id="3" xr3:uid="{22073EEF-ACE5-4363-939B-F6AB163248D0}" name="Szacowany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69113966-F5CD-CF4E-9753-F3D865EA6278}" name="Tabela23" displayName="Tabela23" ref="T7:U107" totalsRowShown="0" totalsRowDxfId="5">
  <autoFilter ref="T7:U107" xr:uid="{69113966-F5CD-CF4E-9753-F3D865EA6278}"/>
  <tableColumns count="2">
    <tableColumn id="1" xr3:uid="{C1F45BF3-488D-614A-9D97-EFC7BFDA28A4}" name="Input angle" totalsRowDxfId="4"/>
    <tableColumn id="2" xr3:uid="{9F716490-F454-F04B-B205-084559EC3CD3}" name="Vertical angle" totalsRowDxfId="3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34458F3E-674C-7D41-8053-A935B79FC461}" name="Tabela24" displayName="Tabela24" ref="W7:X107" totalsRowShown="0" totalsRowDxfId="2">
  <autoFilter ref="W7:X107" xr:uid="{34458F3E-674C-7D41-8053-A935B79FC461}"/>
  <tableColumns count="2">
    <tableColumn id="1" xr3:uid="{1F156407-05CE-0242-903F-57C72A195F3F}" name="Input angle" totalsRowDxfId="1"/>
    <tableColumn id="2" xr3:uid="{3D4E3A7E-ABC9-3C48-9E07-2F247139A346}" name="Vertical angle" totalsRowDxfId="0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BB0AAD73-097C-6547-8832-20E16DABD0AE}" name="Tabela25" displayName="Tabela25" ref="AJ7:AK107" totalsRowShown="0">
  <autoFilter ref="AJ7:AK107" xr:uid="{BB0AAD73-097C-6547-8832-20E16DABD0AE}"/>
  <tableColumns count="2">
    <tableColumn id="1" xr3:uid="{49F79FAD-556F-F741-9457-35860055B537}" name="Input angle"/>
    <tableColumn id="2" xr3:uid="{69DC74C0-6468-3D4B-8F98-262404580B50}" name="Vertical angle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B433BDBF-C4A5-D94C-8BB5-F9FA1A140BC6}" name="Tabela26" displayName="Tabela26" ref="AM7:AN107" totalsRowShown="0">
  <autoFilter ref="AM7:AN107" xr:uid="{B433BDBF-C4A5-D94C-8BB5-F9FA1A140BC6}"/>
  <tableColumns count="2">
    <tableColumn id="1" xr3:uid="{E97A046D-9E7E-EC4A-B8E3-EB98133BAEE8}" name="Input angle"/>
    <tableColumn id="2" xr3:uid="{63A1F67F-0E23-EE40-BE49-1D00357C336A}" name="Vertical angle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4EB1BC65-1A3D-934D-B872-82DE292C66FB}" name="Tabela27" displayName="Tabela27" ref="AY7:AZ107" totalsRowShown="0">
  <autoFilter ref="AY7:AZ107" xr:uid="{4EB1BC65-1A3D-934D-B872-82DE292C66FB}"/>
  <tableColumns count="2">
    <tableColumn id="1" xr3:uid="{1DB3488B-D764-8946-8A67-2DB3FC70D99B}" name="Input angle"/>
    <tableColumn id="2" xr3:uid="{F9E0AD15-8A48-5740-A3D3-5C024FD772CC}" name="Vertical angle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AE50E9B5-AEB6-994B-8D0C-179F6765270D}" name="Tabela28" displayName="Tabela28" ref="BB7:BC107" totalsRowShown="0">
  <autoFilter ref="BB7:BC107" xr:uid="{AE50E9B5-AEB6-994B-8D0C-179F6765270D}"/>
  <tableColumns count="2">
    <tableColumn id="1" xr3:uid="{EF56A0DC-33AC-0B49-9734-280DCE683EDE}" name="Input angle"/>
    <tableColumn id="2" xr3:uid="{CAFC352F-854C-474A-B589-B5CCB2F7FE18}" name="Vertical angl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4115D0B-13AB-0F49-A48D-B4B2647B1D09}" name="Tabela3" displayName="Tabela3" ref="V6:W110" totalsRowCount="1" headerRowDxfId="30">
  <autoFilter ref="V6:W109" xr:uid="{24115D0B-13AB-0F49-A48D-B4B2647B1D09}"/>
  <tableColumns count="2">
    <tableColumn id="1" xr3:uid="{E86A0E1E-12A0-AE49-9A63-C16213889EB3}" name="Input Angle" totalsRowFunction="custom" totalsRowDxfId="29">
      <totalsRowFormula>AVERAGE(Tabela3[Input Angle])</totalsRowFormula>
    </tableColumn>
    <tableColumn id="2" xr3:uid="{738BA90F-F6DD-4043-AF68-DEB91EC7DB04}" name="Angle Avg" totalsRowFunction="custom" totalsRowDxfId="28">
      <totalsRowFormula>AVERAGE(Tabela3[Angle Avg])</totalsRowFormula>
    </tableColumn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E4CF2379-F688-8A47-8EB3-2A111DA85A13}" name="Tabela29" displayName="Tabela29" ref="CA7:CB107" totalsRowShown="0">
  <autoFilter ref="CA7:CB107" xr:uid="{E4CF2379-F688-8A47-8EB3-2A111DA85A13}"/>
  <tableColumns count="2">
    <tableColumn id="1" xr3:uid="{B80CBC9E-1A1A-0143-9944-290D9CEFAE95}" name="Input angle"/>
    <tableColumn id="2" xr3:uid="{731D84E5-A40B-A545-9BAC-75BB849BFB93}" name="Vertical angle"/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7458DA26-3B35-C94A-83F4-C68A44DC8448}" name="Tabela30" displayName="Tabela30" ref="CD7:CE107" totalsRowShown="0">
  <autoFilter ref="CD7:CE107" xr:uid="{7458DA26-3B35-C94A-83F4-C68A44DC8448}"/>
  <tableColumns count="2">
    <tableColumn id="1" xr3:uid="{42377641-39BC-4C47-9B65-71B946DAA993}" name="Input angle"/>
    <tableColumn id="2" xr3:uid="{DC7B43DC-93B6-BB4D-985F-70DDABE9C5AE}" name="Vertical angle"/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B3146A6E-3CF5-C244-900B-14EE6819CA86}" name="Tabela31" displayName="Tabela31" ref="BN7:BO107" totalsRowShown="0">
  <autoFilter ref="BN7:BO107" xr:uid="{B3146A6E-3CF5-C244-900B-14EE6819CA86}"/>
  <tableColumns count="2">
    <tableColumn id="1" xr3:uid="{B7EB42E2-F6D3-A247-B18E-292CC7107BC6}" name="Input angle"/>
    <tableColumn id="2" xr3:uid="{288DD076-C03D-ED4F-9ABC-820402D5DDF2}" name="Vertical angle"/>
  </tableColumns>
  <tableStyleInfo name="TableStyleMedium2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C350A459-0887-0B4C-B8CF-A9285832E8E1}" name="Tabela32" displayName="Tabela32" ref="BQ7:BR107" totalsRowShown="0">
  <autoFilter ref="BQ7:BR107" xr:uid="{C350A459-0887-0B4C-B8CF-A9285832E8E1}"/>
  <tableColumns count="2">
    <tableColumn id="1" xr3:uid="{74485DED-7329-554D-9EC3-1625DDB394AC}" name="Input angle"/>
    <tableColumn id="2" xr3:uid="{AA19BF3B-87E2-A64A-AC66-EEE69B79A251}" name="Vertical angle"/>
  </tableColumns>
  <tableStyleInfo name="TableStyleMedium2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74FE0E9F-C398-8D4B-9B31-76ABA8B6A024}" name="Tabela33" displayName="Tabela33" ref="DR7:DS107" totalsRowShown="0">
  <autoFilter ref="DR7:DS107" xr:uid="{74FE0E9F-C398-8D4B-9B31-76ABA8B6A024}"/>
  <tableColumns count="2">
    <tableColumn id="1" xr3:uid="{CAE75A16-F188-F24E-8B8E-AB7627AFC72F}" name="Input angle"/>
    <tableColumn id="2" xr3:uid="{DC639C82-6E36-8D4E-B499-7BDC9DBCDED4}" name="Vertical angle"/>
  </tableColumns>
  <tableStyleInfo name="TableStyleMedium2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7A11714E-8308-EB4F-929C-1AA381916516}" name="Tabela34" displayName="Tabela34" ref="DU7:DV107" totalsRowShown="0">
  <autoFilter ref="DU7:DV107" xr:uid="{7A11714E-8308-EB4F-929C-1AA381916516}"/>
  <tableColumns count="2">
    <tableColumn id="1" xr3:uid="{2AE97C51-7D30-4B4E-8AF3-B2B7ADC2BFD8}" name="Input angle"/>
    <tableColumn id="2" xr3:uid="{D79DF4F3-D995-9E45-A0E2-C8FF0BBD6FF6}" name="Vertical angle"/>
  </tableColumns>
  <tableStyleInfo name="TableStyleMedium2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81D36D57-2A7A-B34D-B978-5DF44BEDE029}" name="Tabela35" displayName="Tabela35" ref="EI7:EJ107" totalsRowShown="0">
  <autoFilter ref="EI7:EJ107" xr:uid="{81D36D57-2A7A-B34D-B978-5DF44BEDE029}"/>
  <tableColumns count="2">
    <tableColumn id="1" xr3:uid="{A0EE3C38-EA10-9144-A383-7610E9691FF5}" name="Input angle"/>
    <tableColumn id="2" xr3:uid="{A2DFEF0C-4D09-1544-BE08-4EFEA5DC0ABC}" name="Vertical angle"/>
  </tableColumns>
  <tableStyleInfo name="TableStyleMedium2" showFirstColumn="0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23FEDEEE-4D04-5C47-B0D2-4D781595A02C}" name="Tabela36" displayName="Tabela36" ref="EL7:EM107" totalsRowShown="0">
  <autoFilter ref="EL7:EM107" xr:uid="{23FEDEEE-4D04-5C47-B0D2-4D781595A02C}"/>
  <tableColumns count="2">
    <tableColumn id="1" xr3:uid="{A90301A4-E7AA-F64C-9CD6-4CA37C268544}" name="Input angle"/>
    <tableColumn id="2" xr3:uid="{029AE553-BCCA-8340-BF10-24F961D4D521}" name="Vertical angle"/>
  </tableColumns>
  <tableStyleInfo name="TableStyleMedium2" showFirstColumn="0" showLastColumn="0" showRowStripes="1" showColumnStripes="0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270FC8F0-C946-EC43-9AD0-273DB6A47E8F}" name="Tabela37" displayName="Tabela37" ref="DD7:DE107" totalsRowShown="0">
  <autoFilter ref="DD7:DE107" xr:uid="{270FC8F0-C946-EC43-9AD0-273DB6A47E8F}"/>
  <tableColumns count="2">
    <tableColumn id="1" xr3:uid="{9E7FCC6A-990B-604D-8C94-BEB903D4593E}" name="Input angle"/>
    <tableColumn id="2" xr3:uid="{A096A6CB-2374-FF49-9C03-B181BFADD4D0}" name="Vertical angle"/>
  </tableColumns>
  <tableStyleInfo name="TableStyleMedium2" showFirstColumn="0" showLastColumn="0" showRowStripes="1" showColumnStripes="0"/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F4B673F7-BA42-8C4A-AEB9-5078BA0C864D}" name="Tabela38" displayName="Tabela38" ref="DG7:DH107" totalsRowShown="0">
  <autoFilter ref="DG7:DH107" xr:uid="{F4B673F7-BA42-8C4A-AEB9-5078BA0C864D}"/>
  <tableColumns count="2">
    <tableColumn id="1" xr3:uid="{B9807EE8-5A06-BF47-933C-B9B3E0236696}" name="Input angle"/>
    <tableColumn id="2" xr3:uid="{74DCC46A-53E8-834E-82FE-9A0CDF7EEEEC}" name="Vertical angl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665A868-0B22-924D-9156-73B020724E5C}" name="Tabela4" displayName="Tabela4" ref="Y6:Z110" totalsRowCount="1" headerRowDxfId="27">
  <autoFilter ref="Y6:Z109" xr:uid="{C665A868-0B22-924D-9156-73B020724E5C}"/>
  <tableColumns count="2">
    <tableColumn id="1" xr3:uid="{3F547BF3-85F5-E941-92D5-4E808A10C797}" name="Input Angle" totalsRowFunction="custom" totalsRowDxfId="26">
      <totalsRowFormula>AVERAGE(Tabela4[Input Angle])</totalsRowFormula>
    </tableColumn>
    <tableColumn id="2" xr3:uid="{781EFC1C-0088-3645-B912-36D2E7B12995}" name="Angle Avg" totalsRowFunction="custom" totalsRowDxfId="25">
      <totalsRowFormula>AVERAGE(Tabela4[Angle Avg])</totalsRowFormula>
    </tableColumn>
  </tableColumns>
  <tableStyleInfo name="TableStyleMedium2" showFirstColumn="0" showLastColumn="0" showRowStripes="1" showColumnStripes="0"/>
</table>
</file>

<file path=xl/tables/table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A7B8A00A-D139-7446-AF23-79E66FA02403}" name="Tabela39" displayName="Tabela39" ref="CP7:CQ107" totalsRowShown="0">
  <autoFilter ref="CP7:CQ107" xr:uid="{A7B8A00A-D139-7446-AF23-79E66FA02403}"/>
  <tableColumns count="2">
    <tableColumn id="1" xr3:uid="{C462B689-F35C-1540-96E5-1AD52B5EFDC7}" name="Input angle"/>
    <tableColumn id="2" xr3:uid="{06792068-727F-3942-9A39-551562356328}" name="Vertical angle"/>
  </tableColumns>
  <tableStyleInfo name="TableStyleMedium2" showFirstColumn="0" showLastColumn="0" showRowStripes="1" showColumnStripes="0"/>
</table>
</file>

<file path=xl/tables/table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0EE2B709-C21F-DF4A-BCBA-FA5C4C31E806}" name="Tabela40" displayName="Tabela40" ref="CS7:CT107" totalsRowShown="0">
  <autoFilter ref="CS7:CT107" xr:uid="{0EE2B709-C21F-DF4A-BCBA-FA5C4C31E806}"/>
  <tableColumns count="2">
    <tableColumn id="1" xr3:uid="{CA63991C-AB59-5045-8F5A-147FFCE96964}" name="Input angle"/>
    <tableColumn id="2" xr3:uid="{88792E6B-2D04-B04F-88F1-ABCA176F3925}" name="Vertical angle"/>
  </tableColumns>
  <tableStyleInfo name="TableStyleMedium2" showFirstColumn="0" showLastColumn="0" showRowStripes="1" showColumnStripes="0"/>
</table>
</file>

<file path=xl/tables/table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8AA590AB-0A8D-4C42-849E-95BD11C237DD}" name="Tabela41" displayName="Tabela41" ref="EW7:EX107" totalsRowShown="0">
  <autoFilter ref="EW7:EX107" xr:uid="{8AA590AB-0A8D-4C42-849E-95BD11C237DD}"/>
  <tableColumns count="2">
    <tableColumn id="1" xr3:uid="{C1AFC9A7-6187-7440-826D-B4F33610E3AA}" name="Input angle"/>
    <tableColumn id="2" xr3:uid="{0ACA6BF6-A699-6E44-B0B9-5FE21E125843}" name="Vertical angle"/>
  </tableColumns>
  <tableStyleInfo name="TableStyleMedium2" showFirstColumn="0" showLastColumn="0" showRowStripes="1" showColumnStripes="0"/>
</table>
</file>

<file path=xl/tables/table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8D92129B-0AF4-B745-B303-EF3728416262}" name="Tabela42" displayName="Tabela42" ref="EZ7:FA107" totalsRowShown="0">
  <autoFilter ref="EZ7:FA107" xr:uid="{8D92129B-0AF4-B745-B303-EF3728416262}"/>
  <tableColumns count="2">
    <tableColumn id="1" xr3:uid="{CFB7134B-1E9B-234B-9204-148A5A6A07B5}" name="Input angle"/>
    <tableColumn id="2" xr3:uid="{34279B78-0256-2E48-9653-190953D4CB3F}" name="Vertical angle"/>
  </tableColumns>
  <tableStyleInfo name="TableStyleMedium2" showFirstColumn="0" showLastColumn="0" showRowStripes="1" showColumnStripes="0"/>
</table>
</file>

<file path=xl/tables/table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" xr:uid="{A17315F3-B361-E645-BF6A-C76DA50333F2}" name="Tabela43" displayName="Tabela43" ref="FK7:FL107" totalsRowShown="0">
  <autoFilter ref="FK7:FL107" xr:uid="{A17315F3-B361-E645-BF6A-C76DA50333F2}"/>
  <tableColumns count="2">
    <tableColumn id="1" xr3:uid="{D352B47F-CBD6-EF47-802D-70F33D16C559}" name="Input angle"/>
    <tableColumn id="2" xr3:uid="{040DB448-F26F-894B-BE09-D1EEE6CE18AE}" name="Vertical angle"/>
  </tableColumns>
  <tableStyleInfo name="TableStyleMedium2" showFirstColumn="0" showLastColumn="0" showRowStripes="1" showColumnStripes="0"/>
</table>
</file>

<file path=xl/tables/table4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" xr:uid="{3D2E02F9-4C25-C844-B37B-902C629590EF}" name="Tabela44" displayName="Tabela44" ref="FN7:FO107" totalsRowShown="0">
  <autoFilter ref="FN7:FO107" xr:uid="{3D2E02F9-4C25-C844-B37B-902C629590EF}"/>
  <tableColumns count="2">
    <tableColumn id="1" xr3:uid="{F467E205-8E58-D547-B809-F316876900E5}" name="Input angle"/>
    <tableColumn id="2" xr3:uid="{DB0BBA8A-E16C-8D4B-A52B-936D1721BED3}" name="Vertical angle"/>
  </tableColumns>
  <tableStyleInfo name="TableStyleMedium2" showFirstColumn="0" showLastColumn="0" showRowStripes="1" showColumnStripes="0"/>
</table>
</file>

<file path=xl/tables/table4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9" xr:uid="{ABD8F0F1-D3C3-49F4-B0C6-0D8DB24ECAF6}" name="Tabela4570" displayName="Tabela4570" ref="G5:H103" totalsRowShown="0">
  <autoFilter ref="G5:H103" xr:uid="{ABD8F0F1-D3C3-49F4-B0C6-0D8DB24ECAF6}"/>
  <tableColumns count="2">
    <tableColumn id="1" xr3:uid="{6F59EB79-85E8-4878-B8DE-D541406A9621}" name="R1"/>
    <tableColumn id="2" xr3:uid="{1A15BED0-4C49-4689-83FA-13BEC810F276}" name="R2"/>
  </tableColumns>
  <tableStyleInfo name="TableStyleMedium2" showFirstColumn="0" showLastColumn="0" showRowStripes="1" showColumnStripes="0"/>
</table>
</file>

<file path=xl/tables/table4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1" xr:uid="{A1E4B1EF-2FC4-4BAE-A6A9-A96CA9ADE58E}" name="Tabela4672" displayName="Tabela4672" ref="P5:Q103" totalsRowShown="0">
  <autoFilter ref="P5:Q103" xr:uid="{A1E4B1EF-2FC4-4BAE-A6A9-A96CA9ADE58E}"/>
  <tableColumns count="2">
    <tableColumn id="1" xr3:uid="{86FA661D-F058-4E45-B21D-434A7ACEA55B}" name="R1"/>
    <tableColumn id="2" xr3:uid="{6905CF34-529A-400A-AF70-21A03EF3CAE1}" name="R2"/>
  </tableColumns>
  <tableStyleInfo name="TableStyleMedium2" showFirstColumn="0" showLastColumn="0" showRowStripes="1" showColumnStripes="0"/>
</table>
</file>

<file path=xl/tables/table4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2" xr:uid="{F1F88C0F-0EDE-4B00-BC25-55D2C7A3A8A5}" name="Tabela4773" displayName="Tabela4773" ref="Y5:Z103" totalsRowShown="0">
  <autoFilter ref="Y5:Z103" xr:uid="{F1F88C0F-0EDE-4B00-BC25-55D2C7A3A8A5}"/>
  <tableColumns count="2">
    <tableColumn id="1" xr3:uid="{F22DD04E-8925-4B38-B2D7-E28A60981604}" name="R1"/>
    <tableColumn id="2" xr3:uid="{F87C232A-0415-4946-8FE5-43A31E86D45E}" name="R2"/>
  </tableColumns>
  <tableStyleInfo name="TableStyleMedium2" showFirstColumn="0" showLastColumn="0" showRowStripes="1" showColumnStripes="0"/>
</table>
</file>

<file path=xl/tables/table4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3" xr:uid="{5E59CEDC-01B6-43C3-8D7F-3C70A442D148}" name="Tabela4874" displayName="Tabela4874" ref="AI5:AJ103" totalsRowShown="0">
  <autoFilter ref="AI5:AJ103" xr:uid="{5E59CEDC-01B6-43C3-8D7F-3C70A442D148}"/>
  <tableColumns count="2">
    <tableColumn id="1" xr3:uid="{EA3BF5D1-D52A-46A3-BAC1-FB7EAF3BC198}" name="R1"/>
    <tableColumn id="2" xr3:uid="{F9C97AD5-A3CA-406B-87AB-2F1C9FBA0DB7}" name="R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D13FAC3-5B66-AE41-AB5E-801DF2F8432D}" name="Tabela5" displayName="Tabela5" ref="AN8:AO109" totalsRowCount="1" headerRowDxfId="24">
  <autoFilter ref="AN8:AO108" xr:uid="{2D13FAC3-5B66-AE41-AB5E-801DF2F8432D}"/>
  <tableColumns count="2">
    <tableColumn id="1" xr3:uid="{471AC1C3-ADE8-284C-AED8-19B2BD7F73B1}" name="Input Angle" totalsRowFunction="custom">
      <totalsRowFormula>AVERAGE(Tabela5[Input Angle])</totalsRowFormula>
    </tableColumn>
    <tableColumn id="2" xr3:uid="{8DD7DB2F-345C-1D45-8557-355A89302278}" name="Angle Avg" totalsRowFunction="custom">
      <totalsRowFormula>AVERAGE(Tabela5[Angle Avg])</totalsRowFormula>
    </tableColumn>
  </tableColumns>
  <tableStyleInfo name="TableStyleMedium2" showFirstColumn="0" showLastColumn="0" showRowStripes="1" showColumnStripes="0"/>
</table>
</file>

<file path=xl/tables/table5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4" xr:uid="{0BF0A226-80ED-47AC-B5DE-706676C3ADED}" name="Tabela4975" displayName="Tabela4975" ref="AR5:AS103" totalsRowShown="0">
  <autoFilter ref="AR5:AS103" xr:uid="{0BF0A226-80ED-47AC-B5DE-706676C3ADED}"/>
  <tableColumns count="2">
    <tableColumn id="1" xr3:uid="{A5A71184-DEA5-4DC3-A771-277CDEE37D5A}" name="R1"/>
    <tableColumn id="2" xr3:uid="{E92DC4FC-9366-4DEA-994B-2364AC6BC7F6}" name="R2"/>
  </tableColumns>
  <tableStyleInfo name="TableStyleMedium2" showFirstColumn="0" showLastColumn="0" showRowStripes="1" showColumnStripes="0"/>
</table>
</file>

<file path=xl/tables/table5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5" xr:uid="{146CC961-8152-42BC-BCD9-FFB7C2F16618}" name="Tabela5076" displayName="Tabela5076" ref="BA5:BB103" totalsRowShown="0">
  <autoFilter ref="BA5:BB103" xr:uid="{146CC961-8152-42BC-BCD9-FFB7C2F16618}"/>
  <tableColumns count="2">
    <tableColumn id="1" xr3:uid="{0178A51B-C0EE-480F-A0D4-32F55DD21FE4}" name="R1"/>
    <tableColumn id="2" xr3:uid="{23D6D8B3-C205-40F4-9B97-86F5ACB5416E}" name="R2"/>
  </tableColumns>
  <tableStyleInfo name="TableStyleMedium2" showFirstColumn="0" showLastColumn="0" showRowStripes="1" showColumnStripes="0"/>
</table>
</file>

<file path=xl/tables/table5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6" xr:uid="{59D1ED66-FA33-40E7-BBA7-1B21FFD09AFA}" name="Tabela456577" displayName="Tabela456577" ref="C5:D105" totalsRowShown="0">
  <autoFilter ref="C5:D105" xr:uid="{59D1ED66-FA33-40E7-BBA7-1B21FFD09AFA}"/>
  <tableColumns count="2">
    <tableColumn id="1" xr3:uid="{A2AFED8F-4357-482E-972F-420AB23BD0D5}" name="R1"/>
    <tableColumn id="2" xr3:uid="{1C5AC27C-8A85-4D6E-89A2-B8CEBCBB4055}" name="R2"/>
  </tableColumns>
  <tableStyleInfo name="TableStyleMedium2" showFirstColumn="0" showLastColumn="0" showRowStripes="1" showColumnStripes="0"/>
</table>
</file>

<file path=xl/tables/table5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7" xr:uid="{071E0605-0D0F-4E37-9E7C-691043520A4B}" name="Tabela466778" displayName="Tabela466778" ref="L5:M105" totalsRowShown="0">
  <autoFilter ref="L5:M105" xr:uid="{071E0605-0D0F-4E37-9E7C-691043520A4B}"/>
  <tableColumns count="2">
    <tableColumn id="1" xr3:uid="{B4EF3B69-0BB9-4C62-AAB5-58460B8DCDA7}" name="R1"/>
    <tableColumn id="2" xr3:uid="{8424F93F-69B1-48BD-89E9-60205D0AF540}" name="R2"/>
  </tableColumns>
  <tableStyleInfo name="TableStyleMedium2" showFirstColumn="0" showLastColumn="0" showRowStripes="1" showColumnStripes="0"/>
</table>
</file>

<file path=xl/tables/table5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8" xr:uid="{0428606C-024B-4AB0-9FBD-C1681D36C6F6}" name="Tabela4771" displayName="Tabela4771" ref="U5:V105" totalsRowShown="0">
  <autoFilter ref="U5:V105" xr:uid="{0428606C-024B-4AB0-9FBD-C1681D36C6F6}"/>
  <tableColumns count="2">
    <tableColumn id="1" xr3:uid="{FF1F5284-C046-4EFE-9CD8-742CD54AC905}" name="R1"/>
    <tableColumn id="2" xr3:uid="{8920EB2C-13A2-43DB-82A1-E58437BD452A}" name="R2"/>
  </tableColumns>
  <tableStyleInfo name="TableStyleMedium2" showFirstColumn="0" showLastColumn="0" showRowStripes="1" showColumnStripes="0"/>
</table>
</file>

<file path=xl/tables/table5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9" xr:uid="{7FC38035-7047-4DF2-9118-329323F0D118}" name="Tabela4875" displayName="Tabela4875" ref="AD5:AE105" totalsRowShown="0">
  <autoFilter ref="AD5:AE105" xr:uid="{7FC38035-7047-4DF2-9118-329323F0D118}"/>
  <tableColumns count="2">
    <tableColumn id="1" xr3:uid="{1C376C96-6EBD-41DB-8C18-05235FA17CFD}" name="R1"/>
    <tableColumn id="2" xr3:uid="{56B5BA41-7222-4524-94DA-5090EE3CE41C}" name="R2"/>
  </tableColumns>
  <tableStyleInfo name="TableStyleMedium2" showFirstColumn="0" showLastColumn="0" showRowStripes="1" showColumnStripes="0"/>
</table>
</file>

<file path=xl/tables/table5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0" xr:uid="{B07AF0D5-222B-4507-8FC9-EC22473F85F5}" name="Tabela487578" displayName="Tabela487578" ref="AN5:AO105" totalsRowShown="0">
  <autoFilter ref="AN5:AO105" xr:uid="{B07AF0D5-222B-4507-8FC9-EC22473F85F5}"/>
  <tableColumns count="2">
    <tableColumn id="1" xr3:uid="{5C6E7E2E-E1A2-4793-8034-6155DA147553}" name="R1"/>
    <tableColumn id="2" xr3:uid="{96ACEC12-C441-4244-B503-A586D545A4BF}" name="R2"/>
  </tableColumns>
  <tableStyleInfo name="TableStyleMedium2" showFirstColumn="0" showLastColumn="0" showRowStripes="1" showColumnStripes="0"/>
</table>
</file>

<file path=xl/tables/table5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1" xr:uid="{E9A1C7B0-82AE-4BAE-9568-63149090D332}" name="Tabela48757880" displayName="Tabela48757880" ref="AW5:AX105" totalsRowShown="0">
  <autoFilter ref="AW5:AX105" xr:uid="{E9A1C7B0-82AE-4BAE-9568-63149090D332}"/>
  <tableColumns count="2">
    <tableColumn id="1" xr3:uid="{E3B99307-3A61-4214-AEC7-D8057166F64F}" name="R1"/>
    <tableColumn id="2" xr3:uid="{8806E4C9-C496-4A7E-9EDF-C484C54E90A6}" name="R2"/>
  </tableColumns>
  <tableStyleInfo name="TableStyleMedium2" showFirstColumn="0" showLastColumn="0" showRowStripes="1" showColumnStripes="0"/>
</table>
</file>

<file path=xl/tables/table5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1" xr:uid="{039EFF2D-290F-4693-953B-4CD2A20B56CC}" name="Tabela51" displayName="Tabela51" ref="F3:H103" totalsRowShown="0">
  <autoFilter ref="F3:H103" xr:uid="{039EFF2D-290F-4693-953B-4CD2A20B56CC}"/>
  <tableColumns count="3">
    <tableColumn id="1" xr3:uid="{6DA3E895-E3E7-46C4-AF4B-A119BA25B863}" name="Oczekiwany"/>
    <tableColumn id="2" xr3:uid="{FB2A9A45-BC24-45D2-9510-AB20DF6CC755}" name="R1"/>
    <tableColumn id="3" xr3:uid="{8D809CB0-11EF-4E2D-8297-745CCC088212}" name="R2"/>
  </tableColumns>
  <tableStyleInfo name="TableStyleMedium2" showFirstColumn="0" showLastColumn="0" showRowStripes="1" showColumnStripes="0"/>
</table>
</file>

<file path=xl/tables/table5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2" xr:uid="{4E081779-B274-4F7D-815C-5AFD66981D87}" name="Tabela52" displayName="Tabela52" ref="R3:U103" totalsRowShown="0">
  <autoFilter ref="R3:U103" xr:uid="{4E081779-B274-4F7D-815C-5AFD66981D87}"/>
  <tableColumns count="4">
    <tableColumn id="1" xr3:uid="{1B5021EB-77C2-4B8C-A202-38976068852E}" name="Oczekiwany R1"/>
    <tableColumn id="2" xr3:uid="{4A732987-BE50-4FA1-82E4-FE0C3E5DB7D4}" name="Oczekiwany R2"/>
    <tableColumn id="3" xr3:uid="{A397636F-8BEA-4D03-A68F-577FE9FD08B8}" name="R1"/>
    <tableColumn id="4" xr3:uid="{EF4B5737-5782-41D4-B170-2F65A52A648C}" name="R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065AED0-8A03-784C-867B-2906B117AD9E}" name="Tabela6" displayName="Tabela6" ref="AQ8:AR109" totalsRowCount="1" headerRowDxfId="23">
  <autoFilter ref="AQ8:AR108" xr:uid="{4065AED0-8A03-784C-867B-2906B117AD9E}"/>
  <tableColumns count="2">
    <tableColumn id="1" xr3:uid="{30618892-5FA9-F04A-ABED-4858FF7BCE48}" name="Input Angle" totalsRowFunction="custom">
      <totalsRowFormula>AVERAGE(Tabela6[Input Angle])</totalsRowFormula>
    </tableColumn>
    <tableColumn id="2" xr3:uid="{82CF95B3-960A-6B42-8760-23892EF0D989}" name="Angle Avg" totalsRowFunction="custom">
      <totalsRowFormula>AVERAGE(Tabela6[Angle Avg])</totalsRowFormula>
    </tableColumn>
  </tableColumns>
  <tableStyleInfo name="TableStyleMedium2" showFirstColumn="0" showLastColumn="0" showRowStripes="1" showColumnStripes="0"/>
</table>
</file>

<file path=xl/tables/table6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3" xr:uid="{9E76FD57-52CF-446F-90C7-9E73B1AAE295}" name="Tabela53" displayName="Tabela53" ref="AE3:AH103" totalsRowShown="0">
  <autoFilter ref="AE3:AH103" xr:uid="{9E76FD57-52CF-446F-90C7-9E73B1AAE295}"/>
  <tableColumns count="4">
    <tableColumn id="1" xr3:uid="{D776B5CE-8832-425C-9B01-467E03AE0F35}" name="Oczekiwany R1"/>
    <tableColumn id="2" xr3:uid="{5994AA72-342F-4996-830F-02329D8BCF95}" name="Oczekiwany R2"/>
    <tableColumn id="3" xr3:uid="{68D0C953-56C4-4F02-A2BD-705B36621BFB}" name="R1"/>
    <tableColumn id="4" xr3:uid="{391208AA-AC18-483A-9EFE-E966B7F8AB99}" name="R2"/>
  </tableColumns>
  <tableStyleInfo name="TableStyleMedium2" showFirstColumn="0" showLastColumn="0" showRowStripes="1" showColumnStripes="0"/>
</table>
</file>

<file path=xl/tables/table6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4" xr:uid="{485F219D-44B6-458D-A58D-EC88A39E887C}" name="Tabela54" displayName="Tabela54" ref="AR3:AU103" totalsRowShown="0">
  <autoFilter ref="AR3:AU103" xr:uid="{485F219D-44B6-458D-A58D-EC88A39E887C}"/>
  <tableColumns count="4">
    <tableColumn id="1" xr3:uid="{30E273DD-3D87-4E1E-A06C-B243A62A9EB5}" name="Oczekiwany R1"/>
    <tableColumn id="2" xr3:uid="{9410FC43-BAE0-49AE-A93F-543C3ACF4EB4}" name="Oczekiwany R2"/>
    <tableColumn id="3" xr3:uid="{8E976468-A187-4DA7-BB23-274EDAC83166}" name="R1"/>
    <tableColumn id="4" xr3:uid="{0125209F-9E87-4120-84DC-9AE0F34C2C91}" name="R2"/>
  </tableColumns>
  <tableStyleInfo name="TableStyleMedium2" showFirstColumn="0" showLastColumn="0" showRowStripes="1" showColumnStripes="0"/>
</table>
</file>

<file path=xl/tables/table6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5" xr:uid="{49793BA3-E511-4199-8861-FE44E879596D}" name="Tabela55" displayName="Tabela55" ref="BG3:BJ103" totalsRowShown="0">
  <autoFilter ref="BG3:BJ103" xr:uid="{49793BA3-E511-4199-8861-FE44E879596D}"/>
  <tableColumns count="4">
    <tableColumn id="1" xr3:uid="{6AB4C72B-54A6-4182-BD81-06C8BF627D9D}" name="Oczekiwany R1"/>
    <tableColumn id="2" xr3:uid="{519F0DF0-4730-458D-9A0E-AA4FDAEA9E9B}" name="Oczekiwany R2"/>
    <tableColumn id="3" xr3:uid="{B9A11060-9804-4247-85F2-3DB95F00D2F0}" name="R1"/>
    <tableColumn id="4" xr3:uid="{7B7AC7CB-126A-433D-986C-D83B9A2B2C48}" name="R2"/>
  </tableColumns>
  <tableStyleInfo name="TableStyleMedium2" showFirstColumn="0" showLastColumn="0" showRowStripes="1" showColumnStripes="0"/>
</table>
</file>

<file path=xl/tables/table6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6" xr:uid="{6A8DB52F-41C0-4055-A8F5-309CFD66226E}" name="Tabela56" displayName="Tabela56" ref="BW3:BZ103" totalsRowShown="0">
  <autoFilter ref="BW3:BZ103" xr:uid="{6A8DB52F-41C0-4055-A8F5-309CFD66226E}"/>
  <tableColumns count="4">
    <tableColumn id="1" xr3:uid="{3411B6AE-D2DF-4E9B-A612-DF3E3C46E257}" name="Oczekiwany R1"/>
    <tableColumn id="2" xr3:uid="{9E0C7956-1FFF-4148-913B-132A20272162}" name="Oczekiwany R2"/>
    <tableColumn id="3" xr3:uid="{5A395372-76DB-4B23-ACB3-4D758B1E28FB}" name="R1"/>
    <tableColumn id="4" xr3:uid="{C3738C9B-070B-4275-B920-B62DFA0487E9}" name="R2"/>
  </tableColumns>
  <tableStyleInfo name="TableStyleMedium2" showFirstColumn="0" showLastColumn="0" showRowStripes="1" showColumnStripes="0"/>
</table>
</file>

<file path=xl/tables/table6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7" xr:uid="{79B89D34-1499-44E2-B1A5-5720C570FA36}" name="Tabela57" displayName="Tabela57" ref="CJ3:CM103" totalsRowShown="0">
  <autoFilter ref="CJ3:CM103" xr:uid="{79B89D34-1499-44E2-B1A5-5720C570FA36}"/>
  <tableColumns count="4">
    <tableColumn id="1" xr3:uid="{55A56043-6044-4521-82AC-967994FDFA03}" name="Oczekiwany R1"/>
    <tableColumn id="2" xr3:uid="{54B036EF-3E0B-4B90-915D-65438DF0A350}" name="Oczekiwany R2"/>
    <tableColumn id="3" xr3:uid="{8734BF4D-CCC7-4DCB-8332-A3EFD7EF4A7C}" name="R1"/>
    <tableColumn id="4" xr3:uid="{46E7BF53-13D3-4937-A828-C5CB936BE7BC}" name="R2"/>
  </tableColumns>
  <tableStyleInfo name="TableStyleMedium2" showFirstColumn="0" showLastColumn="0" showRowStripes="1" showColumnStripes="0"/>
</table>
</file>

<file path=xl/tables/table6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8" xr:uid="{36F5C9FC-9D99-4D07-9F8A-9DA7B0F83D79}" name="Tabela58" displayName="Tabela58" ref="CX3:DA103" totalsRowShown="0">
  <autoFilter ref="CX3:DA103" xr:uid="{36F5C9FC-9D99-4D07-9F8A-9DA7B0F83D79}"/>
  <tableColumns count="4">
    <tableColumn id="1" xr3:uid="{9F3D9BEB-98D7-444E-8535-74794104DBDA}" name="Oczekiwany R1"/>
    <tableColumn id="2" xr3:uid="{96EDFD16-3948-47DC-822F-36D212244682}" name="Oczekiwany R2"/>
    <tableColumn id="3" xr3:uid="{9F6126CB-56AC-493C-B9CF-B2AB44EE2F49}" name="R1"/>
    <tableColumn id="4" xr3:uid="{2616F880-D8D0-4917-97F9-60FDA3F4BAF6}" name="R2"/>
  </tableColumns>
  <tableStyleInfo name="TableStyleMedium2" showFirstColumn="0" showLastColumn="0" showRowStripes="1" showColumnStripes="0"/>
</table>
</file>

<file path=xl/tables/table6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9" xr:uid="{E1001A0B-18D7-4FAF-A44F-C8A43154E1B9}" name="Tabela59" displayName="Tabela59" ref="DM3:DP103" totalsRowShown="0">
  <autoFilter ref="DM3:DP103" xr:uid="{E1001A0B-18D7-4FAF-A44F-C8A43154E1B9}"/>
  <tableColumns count="4">
    <tableColumn id="1" xr3:uid="{982B4A3D-446F-4E19-967E-9C4C86CA190B}" name="Oczekiwany R1"/>
    <tableColumn id="2" xr3:uid="{B0047D9F-F58B-4C62-82B3-2EBC8F08EC96}" name="Oczekiwany R2"/>
    <tableColumn id="3" xr3:uid="{A5BB2823-3DD9-48CB-AAD4-6EA7B1B978C5}" name="R1"/>
    <tableColumn id="4" xr3:uid="{24FF9A84-549D-4397-9691-7C9F97B4FA71}" name="R2"/>
  </tableColumns>
  <tableStyleInfo name="TableStyleMedium2" showFirstColumn="0" showLastColumn="0" showRowStripes="1" showColumnStripes="0"/>
</table>
</file>

<file path=xl/tables/table6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0" xr:uid="{5F7A3E1C-48FF-4D0D-9F39-8D302DF3088A}" name="Tabela60" displayName="Tabela60" ref="EY3:FB103" totalsRowShown="0">
  <autoFilter ref="EY3:FB103" xr:uid="{5F7A3E1C-48FF-4D0D-9F39-8D302DF3088A}"/>
  <tableColumns count="4">
    <tableColumn id="1" xr3:uid="{8390D55B-2A7E-4F49-9E31-EA3AA8F9D230}" name="Oczekiwany R1"/>
    <tableColumn id="2" xr3:uid="{BBE76D53-07D7-46CD-BDC8-6048C0833A86}" name="Oczekiwany R2"/>
    <tableColumn id="3" xr3:uid="{F5695913-9A28-49FF-B82C-08741CCE8326}" name="R1"/>
    <tableColumn id="4" xr3:uid="{35AF1E9B-CF78-4842-80FC-B3B1B3196BA4}" name="R2"/>
  </tableColumns>
  <tableStyleInfo name="TableStyleMedium2" showFirstColumn="0" showLastColumn="0" showRowStripes="1" showColumnStripes="0"/>
</table>
</file>

<file path=xl/tables/table6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1" xr:uid="{52AF0F98-3EFD-4C79-834A-A4139164752E}" name="Tabela61" displayName="Tabela61" ref="FJ3:FM103" totalsRowShown="0">
  <autoFilter ref="FJ3:FM103" xr:uid="{52AF0F98-3EFD-4C79-834A-A4139164752E}"/>
  <tableColumns count="4">
    <tableColumn id="1" xr3:uid="{A1BEA6E7-707B-4770-B8DB-63853FAC9E9C}" name="Oczekiwany R1"/>
    <tableColumn id="2" xr3:uid="{7C04F634-1875-4037-A9B1-F98E5513CC36}" name="Oczekiwany R2"/>
    <tableColumn id="3" xr3:uid="{4B1AFA9E-3332-4B93-8923-3E289903359A}" name="R1"/>
    <tableColumn id="4" xr3:uid="{BA8DAC65-F4C9-429F-A01A-C7EE2D03C447}" name="R2"/>
  </tableColumns>
  <tableStyleInfo name="TableStyleMedium2" showFirstColumn="0" showLastColumn="0" showRowStripes="1" showColumnStripes="0"/>
</table>
</file>

<file path=xl/tables/table6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2" xr:uid="{A4E5A5C1-0714-40C3-A842-8A8898601A46}" name="Tabela62" displayName="Tabela62" ref="FU3:FX103" totalsRowShown="0">
  <autoFilter ref="FU3:FX103" xr:uid="{A4E5A5C1-0714-40C3-A842-8A8898601A46}"/>
  <tableColumns count="4">
    <tableColumn id="1" xr3:uid="{ADB4F013-A69B-4E8C-AD83-3293BCEF84FF}" name="Oczekiwany R1"/>
    <tableColumn id="2" xr3:uid="{08EF95A9-2F03-4F33-B6AA-55883358B930}" name="Oczekiwany R2"/>
    <tableColumn id="3" xr3:uid="{CCDA70F0-0C52-4E37-97E6-FE2A52348D83}" name="R1"/>
    <tableColumn id="4" xr3:uid="{0EB9214B-349C-4F30-845F-0C52942879DA}" name="R2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F568A44-F71C-5444-B1E5-F11F04E9C513}" name="Tabela7" displayName="Tabela7" ref="BD8:BE109" totalsRowCount="1" headerRowDxfId="22">
  <autoFilter ref="BD8:BE108" xr:uid="{9F568A44-F71C-5444-B1E5-F11F04E9C513}"/>
  <tableColumns count="2">
    <tableColumn id="1" xr3:uid="{963A2FCA-1D3A-F84D-BEA4-FBB143797CBC}" name="Input Angle" totalsRowFunction="custom">
      <totalsRowFormula>AVERAGE(Tabela7[Input Angle])</totalsRowFormula>
    </tableColumn>
    <tableColumn id="2" xr3:uid="{6E9FB72D-844B-3C49-896E-CA2974FE0B5E}" name="Angle Avg" totalsRowFunction="custom">
      <totalsRowFormula>AVERAGE(Tabela7[Angle Avg])</totalsRowFormula>
    </tableColumn>
  </tableColumns>
  <tableStyleInfo name="TableStyleMedium2" showFirstColumn="0" showLastColumn="0" showRowStripes="1" showColumnStripes="0"/>
</table>
</file>

<file path=xl/tables/table7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3" xr:uid="{2A212B9F-FDA1-445D-8524-9F5AB1F448B2}" name="Tabela5164" displayName="Tabela5164" ref="B3:D103" totalsRowShown="0">
  <autoFilter ref="B3:D103" xr:uid="{2A212B9F-FDA1-445D-8524-9F5AB1F448B2}"/>
  <tableColumns count="3">
    <tableColumn id="1" xr3:uid="{D6E6F9EB-8849-41A3-89E6-2DEFB18596C4}" name="Oczekiwany"/>
    <tableColumn id="2" xr3:uid="{784A72F3-E5D3-471F-9C28-95D3C4BC7DAC}" name="R1"/>
    <tableColumn id="3" xr3:uid="{7A8D9B76-4B3D-454A-A63D-AC36CABF1382}" name="R2"/>
  </tableColumns>
  <tableStyleInfo name="TableStyleMedium2" showFirstColumn="0" showLastColumn="0" showRowStripes="1" showColumnStripes="0"/>
</table>
</file>

<file path=xl/tables/table7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4" xr:uid="{3ED28C86-27CE-4854-B0D1-C898253A98CC}" name="Tabela5285" displayName="Tabela5285" ref="M3:P103" totalsRowShown="0">
  <autoFilter ref="M3:P103" xr:uid="{3ED28C86-27CE-4854-B0D1-C898253A98CC}"/>
  <tableColumns count="4">
    <tableColumn id="1" xr3:uid="{F0D49F7D-B134-4063-B5D9-6F4C57D358F8}" name="Oczekiwany R1"/>
    <tableColumn id="2" xr3:uid="{7D837BFE-6617-4322-8F08-88B139B3D8BB}" name="Oczekiwany R2"/>
    <tableColumn id="3" xr3:uid="{DDE90075-C8B7-4018-A05B-1F6964736B71}" name="R1"/>
    <tableColumn id="4" xr3:uid="{E53C24C1-7BDB-4462-9CE1-63355B7ACA22}" name="R2"/>
  </tableColumns>
  <tableStyleInfo name="TableStyleMedium2" showFirstColumn="0" showLastColumn="0" showRowStripes="1" showColumnStripes="0"/>
</table>
</file>

<file path=xl/tables/table7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5" xr:uid="{2443EE0D-5CEF-4F53-8BBA-C497860E74AD}" name="Tabela5386" displayName="Tabela5386" ref="Z3:AC103" totalsRowShown="0">
  <autoFilter ref="Z3:AC103" xr:uid="{2443EE0D-5CEF-4F53-8BBA-C497860E74AD}"/>
  <tableColumns count="4">
    <tableColumn id="1" xr3:uid="{F0BBB87E-5C02-465D-B885-F7495996B5C9}" name="Oczekiwany R1"/>
    <tableColumn id="2" xr3:uid="{BAEF875C-CF44-4E38-85E8-B4725A33723A}" name="Oczekiwany R2"/>
    <tableColumn id="3" xr3:uid="{D26B92E8-D404-4B47-BF21-DC9C2A4FD3B1}" name="R1"/>
    <tableColumn id="4" xr3:uid="{E09C35AF-3971-4D9D-BC62-57B467E31F2F}" name="R2"/>
  </tableColumns>
  <tableStyleInfo name="TableStyleMedium2" showFirstColumn="0" showLastColumn="0" showRowStripes="1" showColumnStripes="0"/>
</table>
</file>

<file path=xl/tables/table7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6" xr:uid="{63757DB9-86E5-4CDA-BB56-5D028AEB2543}" name="Tabela5487" displayName="Tabela5487" ref="AM3:AP103" totalsRowShown="0">
  <autoFilter ref="AM3:AP103" xr:uid="{63757DB9-86E5-4CDA-BB56-5D028AEB2543}"/>
  <tableColumns count="4">
    <tableColumn id="1" xr3:uid="{5CFF0326-CDD4-416E-A946-1C287208FFE4}" name="Oczekiwany R1"/>
    <tableColumn id="2" xr3:uid="{008AD65D-6DA0-404B-9E85-33CA7EB44253}" name="Oczekiwany R2"/>
    <tableColumn id="3" xr3:uid="{A064950D-66E7-44D4-9B10-8433DEA9410D}" name="R1"/>
    <tableColumn id="4" xr3:uid="{22BD5A31-B2B7-4D6A-B88C-EADA9C3FAFEE}" name="R2"/>
  </tableColumns>
  <tableStyleInfo name="TableStyleMedium2" showFirstColumn="0" showLastColumn="0" showRowStripes="1" showColumnStripes="0"/>
</table>
</file>

<file path=xl/tables/table7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7" xr:uid="{DAF5AEC5-A1DB-40A9-8C79-53AE4452B832}" name="Tabela5588" displayName="Tabela5588" ref="BB3:BE103" totalsRowShown="0">
  <autoFilter ref="BB3:BE103" xr:uid="{DAF5AEC5-A1DB-40A9-8C79-53AE4452B832}"/>
  <tableColumns count="4">
    <tableColumn id="1" xr3:uid="{359AA340-9FD1-4B96-801E-0C839E1D4226}" name="Oczekiwany R1"/>
    <tableColumn id="2" xr3:uid="{446ABA73-0660-4180-873A-7503D9BDC1A0}" name="Oczekiwany R2"/>
    <tableColumn id="3" xr3:uid="{E9B37CFC-5393-4414-9236-E09A30EA7BF2}" name="R1"/>
    <tableColumn id="4" xr3:uid="{05D7F433-DBC8-48E0-9AE9-169287090139}" name="R2"/>
  </tableColumns>
  <tableStyleInfo name="TableStyleMedium2" showFirstColumn="0" showLastColumn="0" showRowStripes="1" showColumnStripes="0"/>
</table>
</file>

<file path=xl/tables/table7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9" xr:uid="{DE8344DE-278E-4E3D-A743-616127D39616}" name="Tabela5690" displayName="Tabela5690" ref="BR3:BU103" totalsRowShown="0">
  <autoFilter ref="BR3:BU103" xr:uid="{DE8344DE-278E-4E3D-A743-616127D39616}"/>
  <tableColumns count="4">
    <tableColumn id="1" xr3:uid="{02532A23-0499-46D0-ACD5-98F0F34F5FF7}" name="Oczekiwany R1"/>
    <tableColumn id="2" xr3:uid="{C6EA60C2-1724-46EE-8F85-BEA0AE361FD2}" name="Oczekiwany R2"/>
    <tableColumn id="3" xr3:uid="{D56B462C-6871-473D-8C35-F174B28361B2}" name="R1"/>
    <tableColumn id="4" xr3:uid="{717E5BCB-8582-44AD-82B6-6E11CBB35030}" name="R2"/>
  </tableColumns>
  <tableStyleInfo name="TableStyleMedium2" showFirstColumn="0" showLastColumn="0" showRowStripes="1" showColumnStripes="0"/>
</table>
</file>

<file path=xl/tables/table7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0" xr:uid="{B76441B2-0D77-4137-ADF3-748D47FE0ADE}" name="Tabela5791" displayName="Tabela5791" ref="CE3:CH103" totalsRowShown="0">
  <autoFilter ref="CE3:CH103" xr:uid="{B76441B2-0D77-4137-ADF3-748D47FE0ADE}"/>
  <tableColumns count="4">
    <tableColumn id="1" xr3:uid="{1C7568B9-BDF9-42A4-BA70-26D552059EBC}" name="Oczekiwany R1"/>
    <tableColumn id="2" xr3:uid="{675206F2-A555-4F59-9B7A-52898415747D}" name="Oczekiwany R2"/>
    <tableColumn id="3" xr3:uid="{273C38C6-E967-4188-89DE-E8A166EBB27A}" name="R1"/>
    <tableColumn id="4" xr3:uid="{903E520A-9631-4450-867E-2E4651C65A41}" name="R2"/>
  </tableColumns>
  <tableStyleInfo name="TableStyleMedium2" showFirstColumn="0" showLastColumn="0" showRowStripes="1" showColumnStripes="0"/>
</table>
</file>

<file path=xl/tables/table7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2" xr:uid="{35B3A324-904B-4298-A9FA-2CF8F0A3CDA1}" name="Tabela5893" displayName="Tabela5893" ref="CS3:CV103" totalsRowShown="0">
  <autoFilter ref="CS3:CV103" xr:uid="{35B3A324-904B-4298-A9FA-2CF8F0A3CDA1}"/>
  <tableColumns count="4">
    <tableColumn id="1" xr3:uid="{4960E009-A114-487B-98B3-E6786640FA16}" name="Oczekiwany R1"/>
    <tableColumn id="2" xr3:uid="{C145C28F-A87F-467D-8286-735A64953D4F}" name="Oczekiwany R2"/>
    <tableColumn id="3" xr3:uid="{C7C360CD-242D-4F5F-986A-50859C01CCC0}" name="R1"/>
    <tableColumn id="4" xr3:uid="{377A0233-1407-4E6C-B615-04D25214C050}" name="R2"/>
  </tableColumns>
  <tableStyleInfo name="TableStyleMedium2" showFirstColumn="0" showLastColumn="0" showRowStripes="1" showColumnStripes="0"/>
</table>
</file>

<file path=xl/tables/table7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4" xr:uid="{1AB42AEE-5559-4BEA-B8AE-F8D412D38C31}" name="Tabela5995" displayName="Tabela5995" ref="DH3:DK103" totalsRowShown="0">
  <autoFilter ref="DH3:DK103" xr:uid="{1AB42AEE-5559-4BEA-B8AE-F8D412D38C31}"/>
  <tableColumns count="4">
    <tableColumn id="1" xr3:uid="{DA8919C3-D7F3-45D5-9921-65C787881027}" name="Oczekiwany R1"/>
    <tableColumn id="2" xr3:uid="{FE36CE6A-2CDC-4D19-B45D-9F2A65CC0FB3}" name="Oczekiwany R2"/>
    <tableColumn id="3" xr3:uid="{6462FDC3-F9B1-4DCE-99C9-257F12CDF290}" name="R1"/>
    <tableColumn id="4" xr3:uid="{444DDA34-B3A4-4795-9BD3-8CE1F9C01A2B}" name="R2"/>
  </tableColumns>
  <tableStyleInfo name="TableStyleMedium2" showFirstColumn="0" showLastColumn="0" showRowStripes="1" showColumnStripes="0"/>
</table>
</file>

<file path=xl/tables/table7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5" xr:uid="{C39FDA94-8651-44C8-8764-8F9C93E0EA3A}" name="Tabela6096" displayName="Tabela6096" ref="ET3:EW103" totalsRowShown="0">
  <autoFilter ref="ET3:EW103" xr:uid="{C39FDA94-8651-44C8-8764-8F9C93E0EA3A}"/>
  <tableColumns count="4">
    <tableColumn id="1" xr3:uid="{CA3CB8B5-20B2-40FA-B7C5-415355D67812}" name="Oczekiwany R1"/>
    <tableColumn id="2" xr3:uid="{E91F22FB-DE7B-44DB-8A2C-9089A15088B1}" name="Oczekiwany R2"/>
    <tableColumn id="3" xr3:uid="{F6D25AA9-AB8D-452C-9938-072096CD7246}" name="R1"/>
    <tableColumn id="4" xr3:uid="{825F4A4D-EFFC-4AF1-A592-BF3DFFB16672}" name="R2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5B542DB3-F258-854D-A9EF-6374F479DF10}" name="Tabela8" displayName="Tabela8" ref="BG8:BH109" totalsRowCount="1" headerRowDxfId="21">
  <autoFilter ref="BG8:BH108" xr:uid="{5B542DB3-F258-854D-A9EF-6374F479DF10}"/>
  <tableColumns count="2">
    <tableColumn id="1" xr3:uid="{32A5E041-C95A-A744-9443-2E557D5723F2}" name="Input Angle" totalsRowFunction="custom">
      <totalsRowFormula>AVERAGE(Tabela8[Input Angle])</totalsRowFormula>
    </tableColumn>
    <tableColumn id="2" xr3:uid="{C0C4A85E-A2BA-4443-979A-DC08EC0AE375}" name="Angle Avg" totalsRowFunction="custom">
      <totalsRowFormula>AVERAGE(Tabela8[Angle Avg])</totalsRowFormula>
    </tableColumn>
  </tableColumns>
  <tableStyleInfo name="TableStyleMedium2" showFirstColumn="0" showLastColumn="0" showRowStripes="1" showColumnStripes="0"/>
</table>
</file>

<file path=xl/tables/table8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6" xr:uid="{53CD1DE0-AB2F-4475-88E9-7BB0094E6F1D}" name="Tabela6197" displayName="Tabela6197" ref="FE3:FH103" totalsRowShown="0">
  <autoFilter ref="FE3:FH103" xr:uid="{53CD1DE0-AB2F-4475-88E9-7BB0094E6F1D}"/>
  <tableColumns count="4">
    <tableColumn id="1" xr3:uid="{E31907DE-F7FA-4027-8BB0-142675412E9D}" name="Oczekiwany R1"/>
    <tableColumn id="2" xr3:uid="{15E3B696-DAB8-4B41-83DF-85847B0B1D76}" name="Oczekiwany R2"/>
    <tableColumn id="3" xr3:uid="{3938624C-9624-4BF8-80A7-1F06DC8C0749}" name="R1"/>
    <tableColumn id="4" xr3:uid="{D5285540-EC93-4BB3-9E43-3A9D7E6A2DD4}" name="R2"/>
  </tableColumns>
  <tableStyleInfo name="TableStyleMedium2" showFirstColumn="0" showLastColumn="0" showRowStripes="1" showColumnStripes="0"/>
</table>
</file>

<file path=xl/tables/table8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7" xr:uid="{A5A55A3B-2002-4507-8CED-670DC2F33A99}" name="Tabela6298" displayName="Tabela6298" ref="FP3:FS103" totalsRowShown="0">
  <autoFilter ref="FP3:FS103" xr:uid="{A5A55A3B-2002-4507-8CED-670DC2F33A99}"/>
  <tableColumns count="4">
    <tableColumn id="1" xr3:uid="{0983B489-AB60-4EA0-B623-37B17D1C6E74}" name="Oczekiwany R1"/>
    <tableColumn id="2" xr3:uid="{1353CD69-97A4-4F85-A421-1E0AC24BC425}" name="Oczekiwany R2"/>
    <tableColumn id="3" xr3:uid="{0F7A4920-475B-45DD-BE8B-A1BB53C8CA7B}" name="R1"/>
    <tableColumn id="4" xr3:uid="{3715701E-6022-4677-B3CF-88EF31FB01F3}" name="R2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BD3B8D88-5D9F-5E47-9A24-D36FC7DC95A1}" name="Tabela9" displayName="Tabela9" ref="BT8:BU109" totalsRowCount="1" headerRowDxfId="20">
  <autoFilter ref="BT8:BU108" xr:uid="{BD3B8D88-5D9F-5E47-9A24-D36FC7DC95A1}"/>
  <tableColumns count="2">
    <tableColumn id="1" xr3:uid="{598C3178-C18B-8F47-B19B-CEF5DA5061B3}" name="Input Angle" totalsRowFunction="custom">
      <totalsRowFormula>AVERAGE(Tabela9[Input Angle])</totalsRowFormula>
    </tableColumn>
    <tableColumn id="2" xr3:uid="{6154CAFE-3969-9A4C-876B-D1CA0FD02E16}" name="Angle Avg" totalsRowFunction="custom">
      <totalsRowFormula>AVERAGE(Tabela9[Angle Avg])</totalsRow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13" Type="http://schemas.openxmlformats.org/officeDocument/2006/relationships/table" Target="../tables/table12.xml"/><Relationship Id="rId18" Type="http://schemas.openxmlformats.org/officeDocument/2006/relationships/table" Target="../tables/table17.xml"/><Relationship Id="rId3" Type="http://schemas.openxmlformats.org/officeDocument/2006/relationships/table" Target="../tables/table2.xml"/><Relationship Id="rId21" Type="http://schemas.openxmlformats.org/officeDocument/2006/relationships/table" Target="../tables/table20.xml"/><Relationship Id="rId7" Type="http://schemas.openxmlformats.org/officeDocument/2006/relationships/table" Target="../tables/table6.xml"/><Relationship Id="rId12" Type="http://schemas.openxmlformats.org/officeDocument/2006/relationships/table" Target="../tables/table11.xml"/><Relationship Id="rId17" Type="http://schemas.openxmlformats.org/officeDocument/2006/relationships/table" Target="../tables/table16.xml"/><Relationship Id="rId2" Type="http://schemas.openxmlformats.org/officeDocument/2006/relationships/table" Target="../tables/table1.xml"/><Relationship Id="rId16" Type="http://schemas.openxmlformats.org/officeDocument/2006/relationships/table" Target="../tables/table15.xml"/><Relationship Id="rId20" Type="http://schemas.openxmlformats.org/officeDocument/2006/relationships/table" Target="../tables/table19.xml"/><Relationship Id="rId1" Type="http://schemas.openxmlformats.org/officeDocument/2006/relationships/drawing" Target="../drawings/drawing1.xml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5" Type="http://schemas.openxmlformats.org/officeDocument/2006/relationships/table" Target="../tables/table4.xml"/><Relationship Id="rId15" Type="http://schemas.openxmlformats.org/officeDocument/2006/relationships/table" Target="../tables/table14.xml"/><Relationship Id="rId10" Type="http://schemas.openxmlformats.org/officeDocument/2006/relationships/table" Target="../tables/table9.xml"/><Relationship Id="rId19" Type="http://schemas.openxmlformats.org/officeDocument/2006/relationships/table" Target="../tables/table18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Relationship Id="rId14" Type="http://schemas.openxmlformats.org/officeDocument/2006/relationships/table" Target="../tables/table13.xml"/><Relationship Id="rId22" Type="http://schemas.openxmlformats.org/officeDocument/2006/relationships/table" Target="../tables/table2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8.xml"/><Relationship Id="rId13" Type="http://schemas.openxmlformats.org/officeDocument/2006/relationships/table" Target="../tables/table33.xml"/><Relationship Id="rId18" Type="http://schemas.openxmlformats.org/officeDocument/2006/relationships/table" Target="../tables/table38.xml"/><Relationship Id="rId3" Type="http://schemas.openxmlformats.org/officeDocument/2006/relationships/table" Target="../tables/table23.xml"/><Relationship Id="rId21" Type="http://schemas.openxmlformats.org/officeDocument/2006/relationships/table" Target="../tables/table41.xml"/><Relationship Id="rId7" Type="http://schemas.openxmlformats.org/officeDocument/2006/relationships/table" Target="../tables/table27.xml"/><Relationship Id="rId12" Type="http://schemas.openxmlformats.org/officeDocument/2006/relationships/table" Target="../tables/table32.xml"/><Relationship Id="rId17" Type="http://schemas.openxmlformats.org/officeDocument/2006/relationships/table" Target="../tables/table37.xml"/><Relationship Id="rId25" Type="http://schemas.openxmlformats.org/officeDocument/2006/relationships/table" Target="../tables/table45.xml"/><Relationship Id="rId2" Type="http://schemas.openxmlformats.org/officeDocument/2006/relationships/table" Target="../tables/table22.xml"/><Relationship Id="rId16" Type="http://schemas.openxmlformats.org/officeDocument/2006/relationships/table" Target="../tables/table36.xml"/><Relationship Id="rId20" Type="http://schemas.openxmlformats.org/officeDocument/2006/relationships/table" Target="../tables/table40.xml"/><Relationship Id="rId1" Type="http://schemas.openxmlformats.org/officeDocument/2006/relationships/drawing" Target="../drawings/drawing2.xml"/><Relationship Id="rId6" Type="http://schemas.openxmlformats.org/officeDocument/2006/relationships/table" Target="../tables/table26.xml"/><Relationship Id="rId11" Type="http://schemas.openxmlformats.org/officeDocument/2006/relationships/table" Target="../tables/table31.xml"/><Relationship Id="rId24" Type="http://schemas.openxmlformats.org/officeDocument/2006/relationships/table" Target="../tables/table44.xml"/><Relationship Id="rId5" Type="http://schemas.openxmlformats.org/officeDocument/2006/relationships/table" Target="../tables/table25.xml"/><Relationship Id="rId15" Type="http://schemas.openxmlformats.org/officeDocument/2006/relationships/table" Target="../tables/table35.xml"/><Relationship Id="rId23" Type="http://schemas.openxmlformats.org/officeDocument/2006/relationships/table" Target="../tables/table43.xml"/><Relationship Id="rId10" Type="http://schemas.openxmlformats.org/officeDocument/2006/relationships/table" Target="../tables/table30.xml"/><Relationship Id="rId19" Type="http://schemas.openxmlformats.org/officeDocument/2006/relationships/table" Target="../tables/table39.xml"/><Relationship Id="rId4" Type="http://schemas.openxmlformats.org/officeDocument/2006/relationships/table" Target="../tables/table24.xml"/><Relationship Id="rId9" Type="http://schemas.openxmlformats.org/officeDocument/2006/relationships/table" Target="../tables/table29.xml"/><Relationship Id="rId14" Type="http://schemas.openxmlformats.org/officeDocument/2006/relationships/table" Target="../tables/table34.xml"/><Relationship Id="rId22" Type="http://schemas.openxmlformats.org/officeDocument/2006/relationships/table" Target="../tables/table42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52.xml"/><Relationship Id="rId13" Type="http://schemas.openxmlformats.org/officeDocument/2006/relationships/table" Target="../tables/table57.xml"/><Relationship Id="rId3" Type="http://schemas.openxmlformats.org/officeDocument/2006/relationships/table" Target="../tables/table47.xml"/><Relationship Id="rId7" Type="http://schemas.openxmlformats.org/officeDocument/2006/relationships/table" Target="../tables/table51.xml"/><Relationship Id="rId12" Type="http://schemas.openxmlformats.org/officeDocument/2006/relationships/table" Target="../tables/table56.xml"/><Relationship Id="rId2" Type="http://schemas.openxmlformats.org/officeDocument/2006/relationships/table" Target="../tables/table46.xml"/><Relationship Id="rId1" Type="http://schemas.openxmlformats.org/officeDocument/2006/relationships/drawing" Target="../drawings/drawing3.xml"/><Relationship Id="rId6" Type="http://schemas.openxmlformats.org/officeDocument/2006/relationships/table" Target="../tables/table50.xml"/><Relationship Id="rId11" Type="http://schemas.openxmlformats.org/officeDocument/2006/relationships/table" Target="../tables/table55.xml"/><Relationship Id="rId5" Type="http://schemas.openxmlformats.org/officeDocument/2006/relationships/table" Target="../tables/table49.xml"/><Relationship Id="rId10" Type="http://schemas.openxmlformats.org/officeDocument/2006/relationships/table" Target="../tables/table54.xml"/><Relationship Id="rId4" Type="http://schemas.openxmlformats.org/officeDocument/2006/relationships/table" Target="../tables/table48.xml"/><Relationship Id="rId9" Type="http://schemas.openxmlformats.org/officeDocument/2006/relationships/table" Target="../tables/table53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4.xml"/><Relationship Id="rId13" Type="http://schemas.openxmlformats.org/officeDocument/2006/relationships/table" Target="../tables/table69.xml"/><Relationship Id="rId18" Type="http://schemas.openxmlformats.org/officeDocument/2006/relationships/table" Target="../tables/table74.xml"/><Relationship Id="rId3" Type="http://schemas.openxmlformats.org/officeDocument/2006/relationships/table" Target="../tables/table59.xml"/><Relationship Id="rId21" Type="http://schemas.openxmlformats.org/officeDocument/2006/relationships/table" Target="../tables/table77.xml"/><Relationship Id="rId7" Type="http://schemas.openxmlformats.org/officeDocument/2006/relationships/table" Target="../tables/table63.xml"/><Relationship Id="rId12" Type="http://schemas.openxmlformats.org/officeDocument/2006/relationships/table" Target="../tables/table68.xml"/><Relationship Id="rId17" Type="http://schemas.openxmlformats.org/officeDocument/2006/relationships/table" Target="../tables/table73.xml"/><Relationship Id="rId25" Type="http://schemas.openxmlformats.org/officeDocument/2006/relationships/table" Target="../tables/table81.xml"/><Relationship Id="rId2" Type="http://schemas.openxmlformats.org/officeDocument/2006/relationships/table" Target="../tables/table58.xml"/><Relationship Id="rId16" Type="http://schemas.openxmlformats.org/officeDocument/2006/relationships/table" Target="../tables/table72.xml"/><Relationship Id="rId20" Type="http://schemas.openxmlformats.org/officeDocument/2006/relationships/table" Target="../tables/table76.xml"/><Relationship Id="rId1" Type="http://schemas.openxmlformats.org/officeDocument/2006/relationships/drawing" Target="../drawings/drawing4.xml"/><Relationship Id="rId6" Type="http://schemas.openxmlformats.org/officeDocument/2006/relationships/table" Target="../tables/table62.xml"/><Relationship Id="rId11" Type="http://schemas.openxmlformats.org/officeDocument/2006/relationships/table" Target="../tables/table67.xml"/><Relationship Id="rId24" Type="http://schemas.openxmlformats.org/officeDocument/2006/relationships/table" Target="../tables/table80.xml"/><Relationship Id="rId5" Type="http://schemas.openxmlformats.org/officeDocument/2006/relationships/table" Target="../tables/table61.xml"/><Relationship Id="rId15" Type="http://schemas.openxmlformats.org/officeDocument/2006/relationships/table" Target="../tables/table71.xml"/><Relationship Id="rId23" Type="http://schemas.openxmlformats.org/officeDocument/2006/relationships/table" Target="../tables/table79.xml"/><Relationship Id="rId10" Type="http://schemas.openxmlformats.org/officeDocument/2006/relationships/table" Target="../tables/table66.xml"/><Relationship Id="rId19" Type="http://schemas.openxmlformats.org/officeDocument/2006/relationships/table" Target="../tables/table75.xml"/><Relationship Id="rId4" Type="http://schemas.openxmlformats.org/officeDocument/2006/relationships/table" Target="../tables/table60.xml"/><Relationship Id="rId9" Type="http://schemas.openxmlformats.org/officeDocument/2006/relationships/table" Target="../tables/table65.xml"/><Relationship Id="rId14" Type="http://schemas.openxmlformats.org/officeDocument/2006/relationships/table" Target="../tables/table70.xml"/><Relationship Id="rId22" Type="http://schemas.openxmlformats.org/officeDocument/2006/relationships/table" Target="../tables/table7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316D84-35FE-3C4A-BA63-57E6520D3664}">
  <dimension ref="B3:FD122"/>
  <sheetViews>
    <sheetView zoomScale="60" zoomScaleNormal="60" workbookViewId="0">
      <selection activeCell="I110" sqref="I110"/>
    </sheetView>
  </sheetViews>
  <sheetFormatPr defaultColWidth="11" defaultRowHeight="15.75" x14ac:dyDescent="0.25"/>
  <cols>
    <col min="2" max="2" width="12.5" bestFit="1" customWidth="1"/>
    <col min="3" max="3" width="12.875" bestFit="1" customWidth="1"/>
    <col min="4" max="4" width="12" bestFit="1" customWidth="1"/>
    <col min="5" max="5" width="11.375" bestFit="1" customWidth="1"/>
    <col min="6" max="6" width="12.875" bestFit="1" customWidth="1"/>
    <col min="7" max="7" width="12" bestFit="1" customWidth="1"/>
    <col min="22" max="22" width="11.875" customWidth="1"/>
    <col min="25" max="25" width="11.875" customWidth="1"/>
    <col min="40" max="40" width="11.875" customWidth="1"/>
    <col min="43" max="43" width="11.875" customWidth="1"/>
    <col min="56" max="56" width="11.875" customWidth="1"/>
    <col min="59" max="59" width="11.875" customWidth="1"/>
    <col min="72" max="72" width="11.875" customWidth="1"/>
    <col min="75" max="75" width="11.875" customWidth="1"/>
    <col min="87" max="87" width="11.875" customWidth="1"/>
    <col min="90" max="90" width="11.875" customWidth="1"/>
    <col min="103" max="103" width="11.875" customWidth="1"/>
    <col min="106" max="106" width="11.875" customWidth="1"/>
    <col min="118" max="118" width="11.875" customWidth="1"/>
    <col min="121" max="121" width="11.875" customWidth="1"/>
    <col min="132" max="132" width="11.875" customWidth="1"/>
    <col min="135" max="135" width="11.875" customWidth="1"/>
    <col min="148" max="148" width="11.875" customWidth="1"/>
    <col min="151" max="151" width="11.875" customWidth="1"/>
  </cols>
  <sheetData>
    <row r="3" spans="2:152" x14ac:dyDescent="0.25">
      <c r="C3" s="6" t="s">
        <v>0</v>
      </c>
      <c r="V3" s="6" t="s">
        <v>1</v>
      </c>
    </row>
    <row r="5" spans="2:152" x14ac:dyDescent="0.25">
      <c r="C5" s="1" t="s">
        <v>2</v>
      </c>
      <c r="F5" s="1" t="s">
        <v>3</v>
      </c>
      <c r="J5" t="s">
        <v>4</v>
      </c>
      <c r="V5" s="2" t="s">
        <v>2</v>
      </c>
      <c r="W5" s="3"/>
      <c r="X5" s="3"/>
      <c r="Y5" s="2" t="s">
        <v>3</v>
      </c>
      <c r="Z5" s="3"/>
      <c r="AN5" s="7" t="s">
        <v>5</v>
      </c>
      <c r="BD5" s="7" t="s">
        <v>6</v>
      </c>
      <c r="BT5" s="7" t="s">
        <v>7</v>
      </c>
      <c r="CI5" s="7" t="s">
        <v>8</v>
      </c>
      <c r="CY5" s="7" t="s">
        <v>9</v>
      </c>
    </row>
    <row r="6" spans="2:152" x14ac:dyDescent="0.25">
      <c r="C6" t="s">
        <v>10</v>
      </c>
      <c r="D6" t="s">
        <v>11</v>
      </c>
      <c r="F6" t="s">
        <v>10</v>
      </c>
      <c r="G6" t="s">
        <v>11</v>
      </c>
      <c r="V6" s="4" t="s">
        <v>10</v>
      </c>
      <c r="W6" s="4" t="s">
        <v>11</v>
      </c>
      <c r="X6" s="4"/>
      <c r="Y6" s="4" t="s">
        <v>10</v>
      </c>
      <c r="Z6" s="4" t="s">
        <v>11</v>
      </c>
      <c r="DN6" s="7" t="s">
        <v>12</v>
      </c>
      <c r="EB6" s="7" t="s">
        <v>13</v>
      </c>
    </row>
    <row r="7" spans="2:152" x14ac:dyDescent="0.25">
      <c r="C7">
        <v>167</v>
      </c>
      <c r="D7">
        <v>23</v>
      </c>
      <c r="F7">
        <v>184</v>
      </c>
      <c r="G7">
        <v>196</v>
      </c>
      <c r="V7">
        <v>276</v>
      </c>
      <c r="W7">
        <v>-12</v>
      </c>
      <c r="Y7">
        <v>122</v>
      </c>
      <c r="Z7">
        <v>17</v>
      </c>
      <c r="AF7" t="s">
        <v>14</v>
      </c>
      <c r="AN7" s="2" t="s">
        <v>2</v>
      </c>
      <c r="AO7" s="3"/>
      <c r="AP7" s="3"/>
      <c r="AQ7" s="2" t="s">
        <v>3</v>
      </c>
      <c r="AR7" s="3"/>
      <c r="BD7" s="2" t="s">
        <v>2</v>
      </c>
      <c r="BE7" s="3"/>
      <c r="BF7" s="3"/>
      <c r="BG7" s="2" t="s">
        <v>3</v>
      </c>
      <c r="BH7" s="3"/>
      <c r="BT7" s="2" t="s">
        <v>2</v>
      </c>
      <c r="BU7" s="3"/>
      <c r="BV7" s="3"/>
      <c r="BW7" s="2" t="s">
        <v>3</v>
      </c>
      <c r="BX7" s="3"/>
      <c r="CI7" s="2" t="s">
        <v>2</v>
      </c>
      <c r="CJ7" s="3"/>
      <c r="CK7" s="3"/>
      <c r="CL7" s="2" t="s">
        <v>3</v>
      </c>
      <c r="CM7" s="3"/>
      <c r="CY7" s="2" t="s">
        <v>2</v>
      </c>
      <c r="CZ7" s="3"/>
      <c r="DA7" s="3"/>
      <c r="DB7" s="2" t="s">
        <v>3</v>
      </c>
      <c r="DC7" s="3"/>
      <c r="ER7" s="7" t="s">
        <v>15</v>
      </c>
    </row>
    <row r="8" spans="2:152" x14ac:dyDescent="0.25">
      <c r="C8">
        <v>167</v>
      </c>
      <c r="D8">
        <v>23</v>
      </c>
      <c r="F8">
        <v>184</v>
      </c>
      <c r="G8">
        <v>182</v>
      </c>
      <c r="V8">
        <v>266</v>
      </c>
      <c r="W8">
        <v>-13</v>
      </c>
      <c r="Y8">
        <v>122</v>
      </c>
      <c r="Z8">
        <v>17</v>
      </c>
      <c r="AN8" s="4" t="s">
        <v>10</v>
      </c>
      <c r="AO8" s="4" t="s">
        <v>11</v>
      </c>
      <c r="AP8" s="4"/>
      <c r="AQ8" s="4" t="s">
        <v>10</v>
      </c>
      <c r="AR8" s="4" t="s">
        <v>11</v>
      </c>
      <c r="BD8" s="4" t="s">
        <v>10</v>
      </c>
      <c r="BE8" s="4" t="s">
        <v>11</v>
      </c>
      <c r="BF8" s="4"/>
      <c r="BG8" s="4" t="s">
        <v>10</v>
      </c>
      <c r="BH8" s="4" t="s">
        <v>11</v>
      </c>
      <c r="BT8" s="4" t="s">
        <v>10</v>
      </c>
      <c r="BU8" s="4" t="s">
        <v>11</v>
      </c>
      <c r="BV8" s="4"/>
      <c r="BW8" s="4" t="s">
        <v>10</v>
      </c>
      <c r="BX8" s="4" t="s">
        <v>11</v>
      </c>
      <c r="CI8" s="4" t="s">
        <v>10</v>
      </c>
      <c r="CJ8" s="4" t="s">
        <v>11</v>
      </c>
      <c r="CK8" s="4"/>
      <c r="CL8" s="4" t="s">
        <v>10</v>
      </c>
      <c r="CM8" s="4" t="s">
        <v>11</v>
      </c>
      <c r="CY8" s="4" t="s">
        <v>10</v>
      </c>
      <c r="CZ8" s="4" t="s">
        <v>11</v>
      </c>
      <c r="DA8" s="4"/>
      <c r="DB8" s="4" t="s">
        <v>10</v>
      </c>
      <c r="DC8" s="4" t="s">
        <v>11</v>
      </c>
      <c r="DN8" s="2" t="s">
        <v>2</v>
      </c>
      <c r="DO8" s="3"/>
      <c r="DP8" s="3"/>
      <c r="DQ8" s="2" t="s">
        <v>3</v>
      </c>
      <c r="DR8" s="3"/>
      <c r="DT8" s="3"/>
      <c r="DU8" s="3"/>
      <c r="DV8" s="3"/>
      <c r="DW8" s="3"/>
      <c r="DX8" s="3"/>
      <c r="DY8" s="3"/>
      <c r="DZ8" s="3"/>
      <c r="EA8" s="3"/>
      <c r="EB8" s="2" t="s">
        <v>2</v>
      </c>
      <c r="EC8" s="3"/>
      <c r="ED8" s="3"/>
      <c r="EE8" s="2" t="s">
        <v>3</v>
      </c>
      <c r="EF8" s="3"/>
    </row>
    <row r="9" spans="2:152" x14ac:dyDescent="0.25">
      <c r="C9">
        <v>156</v>
      </c>
      <c r="D9">
        <v>22</v>
      </c>
      <c r="F9">
        <v>193</v>
      </c>
      <c r="G9">
        <v>193</v>
      </c>
      <c r="I9" t="s">
        <v>16</v>
      </c>
      <c r="L9" t="s">
        <v>17</v>
      </c>
      <c r="V9">
        <v>257</v>
      </c>
      <c r="W9">
        <v>-14</v>
      </c>
      <c r="Y9">
        <v>122</v>
      </c>
      <c r="Z9">
        <v>17</v>
      </c>
      <c r="AN9">
        <v>175</v>
      </c>
      <c r="AO9">
        <v>25</v>
      </c>
      <c r="AQ9">
        <v>221</v>
      </c>
      <c r="AR9">
        <v>-19</v>
      </c>
      <c r="BD9">
        <v>201</v>
      </c>
      <c r="BE9">
        <v>-22</v>
      </c>
      <c r="BG9">
        <v>162</v>
      </c>
      <c r="BH9">
        <v>23</v>
      </c>
      <c r="BT9">
        <v>326</v>
      </c>
      <c r="BU9">
        <v>-4</v>
      </c>
      <c r="BW9">
        <v>1</v>
      </c>
      <c r="BX9">
        <v>0</v>
      </c>
      <c r="CI9">
        <v>31</v>
      </c>
      <c r="CJ9">
        <v>4</v>
      </c>
      <c r="CL9">
        <v>149</v>
      </c>
      <c r="CM9">
        <v>21</v>
      </c>
      <c r="CY9">
        <v>184</v>
      </c>
      <c r="CZ9">
        <v>184</v>
      </c>
      <c r="DB9">
        <v>180</v>
      </c>
      <c r="DC9">
        <v>25</v>
      </c>
      <c r="DN9" s="4" t="s">
        <v>10</v>
      </c>
      <c r="DO9" s="4" t="s">
        <v>11</v>
      </c>
      <c r="DP9" s="4"/>
      <c r="DQ9" s="4" t="s">
        <v>10</v>
      </c>
      <c r="DR9" s="4" t="s">
        <v>11</v>
      </c>
      <c r="DT9" s="3"/>
      <c r="DU9" s="3"/>
      <c r="DV9" s="3"/>
      <c r="DW9" s="3"/>
      <c r="DX9" s="3"/>
      <c r="DY9" s="3"/>
      <c r="DZ9" s="3"/>
      <c r="EA9" s="3"/>
      <c r="EB9" s="4" t="s">
        <v>10</v>
      </c>
      <c r="EC9" s="4" t="s">
        <v>11</v>
      </c>
      <c r="ED9" s="4"/>
      <c r="EE9" s="4" t="s">
        <v>10</v>
      </c>
      <c r="EF9" s="4" t="s">
        <v>11</v>
      </c>
      <c r="ER9" s="2" t="s">
        <v>2</v>
      </c>
      <c r="ES9" s="3"/>
      <c r="ET9" s="3"/>
      <c r="EU9" s="2" t="s">
        <v>3</v>
      </c>
      <c r="EV9" s="3"/>
    </row>
    <row r="10" spans="2:152" x14ac:dyDescent="0.25">
      <c r="C10">
        <v>156</v>
      </c>
      <c r="D10">
        <v>22</v>
      </c>
      <c r="F10">
        <v>184</v>
      </c>
      <c r="G10">
        <v>185</v>
      </c>
      <c r="V10">
        <v>260</v>
      </c>
      <c r="W10">
        <v>-14</v>
      </c>
      <c r="Y10">
        <v>127</v>
      </c>
      <c r="Z10">
        <v>18</v>
      </c>
      <c r="AN10">
        <v>175</v>
      </c>
      <c r="AO10">
        <v>25</v>
      </c>
      <c r="AQ10">
        <v>221</v>
      </c>
      <c r="AR10">
        <v>-19</v>
      </c>
      <c r="BD10">
        <v>198</v>
      </c>
      <c r="BE10">
        <v>-23</v>
      </c>
      <c r="BG10">
        <v>168</v>
      </c>
      <c r="BH10">
        <v>24</v>
      </c>
      <c r="BT10">
        <v>331</v>
      </c>
      <c r="BU10">
        <v>-4</v>
      </c>
      <c r="BW10">
        <v>0</v>
      </c>
      <c r="BX10">
        <v>0</v>
      </c>
      <c r="CI10">
        <v>31</v>
      </c>
      <c r="CJ10">
        <v>4</v>
      </c>
      <c r="CL10">
        <v>65</v>
      </c>
      <c r="CM10">
        <v>9</v>
      </c>
      <c r="CY10">
        <v>184</v>
      </c>
      <c r="CZ10">
        <v>183</v>
      </c>
      <c r="DB10">
        <v>189</v>
      </c>
      <c r="DC10">
        <v>27</v>
      </c>
      <c r="DN10">
        <v>266</v>
      </c>
      <c r="DO10">
        <v>-13</v>
      </c>
      <c r="DQ10">
        <v>120</v>
      </c>
      <c r="DR10">
        <v>166</v>
      </c>
      <c r="DT10" s="3"/>
      <c r="DU10" s="3"/>
      <c r="DV10" s="3"/>
      <c r="DW10" s="3"/>
      <c r="DX10" s="3"/>
      <c r="DY10" s="3"/>
      <c r="DZ10" s="3"/>
      <c r="EA10" s="3"/>
      <c r="EB10">
        <v>54</v>
      </c>
      <c r="EC10">
        <v>7</v>
      </c>
      <c r="EE10">
        <v>82</v>
      </c>
      <c r="EF10">
        <v>11</v>
      </c>
      <c r="ER10" s="4" t="s">
        <v>10</v>
      </c>
      <c r="ES10" s="4" t="s">
        <v>11</v>
      </c>
      <c r="ET10" s="4"/>
      <c r="EU10" s="4" t="s">
        <v>10</v>
      </c>
      <c r="EV10" s="4" t="s">
        <v>11</v>
      </c>
    </row>
    <row r="11" spans="2:152" x14ac:dyDescent="0.25">
      <c r="B11">
        <f>MEDIAN(C7:C12)</f>
        <v>157.5</v>
      </c>
      <c r="C11">
        <v>156</v>
      </c>
      <c r="D11">
        <v>22</v>
      </c>
      <c r="F11">
        <v>188</v>
      </c>
      <c r="G11">
        <v>184</v>
      </c>
      <c r="V11">
        <v>270</v>
      </c>
      <c r="W11">
        <v>-12</v>
      </c>
      <c r="Y11">
        <v>132</v>
      </c>
      <c r="Z11">
        <v>18</v>
      </c>
      <c r="AN11">
        <v>176</v>
      </c>
      <c r="AO11">
        <v>25</v>
      </c>
      <c r="AQ11">
        <v>221</v>
      </c>
      <c r="AR11">
        <v>-19</v>
      </c>
      <c r="BD11">
        <v>198</v>
      </c>
      <c r="BE11">
        <v>-23</v>
      </c>
      <c r="BG11">
        <v>168</v>
      </c>
      <c r="BH11">
        <v>24</v>
      </c>
      <c r="BT11">
        <v>333</v>
      </c>
      <c r="BU11">
        <v>-3</v>
      </c>
      <c r="BW11">
        <v>1</v>
      </c>
      <c r="BX11">
        <v>0</v>
      </c>
      <c r="CI11">
        <v>30</v>
      </c>
      <c r="CJ11">
        <v>4</v>
      </c>
      <c r="CL11">
        <v>77</v>
      </c>
      <c r="CM11">
        <v>11</v>
      </c>
      <c r="CY11">
        <v>184</v>
      </c>
      <c r="CZ11">
        <v>187</v>
      </c>
      <c r="DB11">
        <v>181</v>
      </c>
      <c r="DC11">
        <v>25</v>
      </c>
      <c r="DN11">
        <v>263</v>
      </c>
      <c r="DO11">
        <v>-13</v>
      </c>
      <c r="DQ11">
        <v>122</v>
      </c>
      <c r="DR11">
        <v>185</v>
      </c>
      <c r="DT11" s="3"/>
      <c r="DU11" s="3"/>
      <c r="DV11" s="3"/>
      <c r="DW11" s="3"/>
      <c r="DX11" s="3"/>
      <c r="DY11" s="3"/>
      <c r="DZ11" s="3"/>
      <c r="EA11" s="3"/>
      <c r="EB11">
        <v>56</v>
      </c>
      <c r="EC11">
        <v>8</v>
      </c>
      <c r="EE11">
        <v>291</v>
      </c>
      <c r="EF11">
        <v>-9</v>
      </c>
      <c r="ER11">
        <v>345</v>
      </c>
      <c r="ES11">
        <v>-2</v>
      </c>
      <c r="EU11">
        <v>180</v>
      </c>
      <c r="EV11">
        <v>25</v>
      </c>
    </row>
    <row r="12" spans="2:152" x14ac:dyDescent="0.25">
      <c r="B12">
        <f t="shared" ref="B12:B75" si="0">MEDIAN(C8:C13)</f>
        <v>157.5</v>
      </c>
      <c r="C12">
        <v>159</v>
      </c>
      <c r="D12">
        <v>22</v>
      </c>
      <c r="F12">
        <v>184</v>
      </c>
      <c r="G12">
        <v>184</v>
      </c>
      <c r="V12">
        <v>281</v>
      </c>
      <c r="W12">
        <v>-11</v>
      </c>
      <c r="Y12">
        <v>131</v>
      </c>
      <c r="Z12">
        <v>18</v>
      </c>
      <c r="AN12">
        <v>176</v>
      </c>
      <c r="AO12">
        <v>25</v>
      </c>
      <c r="AQ12">
        <v>221</v>
      </c>
      <c r="AR12">
        <v>-19</v>
      </c>
      <c r="BD12">
        <v>201</v>
      </c>
      <c r="BE12">
        <v>-22</v>
      </c>
      <c r="BG12">
        <v>168</v>
      </c>
      <c r="BH12">
        <v>24</v>
      </c>
      <c r="BT12">
        <v>331</v>
      </c>
      <c r="BU12">
        <v>-4</v>
      </c>
      <c r="BW12">
        <v>5</v>
      </c>
      <c r="BX12">
        <v>0</v>
      </c>
      <c r="CI12">
        <v>31</v>
      </c>
      <c r="CJ12">
        <v>4</v>
      </c>
      <c r="CL12">
        <v>303</v>
      </c>
      <c r="CM12">
        <v>-8</v>
      </c>
      <c r="CY12">
        <v>184</v>
      </c>
      <c r="CZ12">
        <v>188</v>
      </c>
      <c r="DB12">
        <v>188</v>
      </c>
      <c r="DC12">
        <v>26</v>
      </c>
      <c r="DN12">
        <v>265</v>
      </c>
      <c r="DO12">
        <v>-13</v>
      </c>
      <c r="DQ12">
        <v>122</v>
      </c>
      <c r="DR12">
        <v>185</v>
      </c>
      <c r="DT12" s="3"/>
      <c r="DU12" s="3"/>
      <c r="DV12" s="3"/>
      <c r="DW12" s="3"/>
      <c r="DX12" s="3"/>
      <c r="DY12" s="3"/>
      <c r="DZ12" s="3"/>
      <c r="EA12" s="3"/>
      <c r="EB12">
        <v>54</v>
      </c>
      <c r="EC12">
        <v>7</v>
      </c>
      <c r="EE12">
        <v>76</v>
      </c>
      <c r="EF12">
        <v>10</v>
      </c>
      <c r="ER12">
        <v>352</v>
      </c>
      <c r="ES12">
        <v>-1</v>
      </c>
      <c r="EU12">
        <v>192</v>
      </c>
      <c r="EV12">
        <v>27</v>
      </c>
    </row>
    <row r="13" spans="2:152" x14ac:dyDescent="0.25">
      <c r="B13">
        <f t="shared" si="0"/>
        <v>156</v>
      </c>
      <c r="C13">
        <v>159</v>
      </c>
      <c r="D13">
        <v>22</v>
      </c>
      <c r="F13">
        <v>181</v>
      </c>
      <c r="G13">
        <v>184</v>
      </c>
      <c r="V13">
        <v>266</v>
      </c>
      <c r="W13">
        <v>-13</v>
      </c>
      <c r="Y13">
        <v>131</v>
      </c>
      <c r="Z13">
        <v>18</v>
      </c>
      <c r="AM13">
        <f>MEDIAN(AN9:AN13)</f>
        <v>176</v>
      </c>
      <c r="AN13">
        <v>176</v>
      </c>
      <c r="AO13">
        <v>25</v>
      </c>
      <c r="AQ13">
        <v>239</v>
      </c>
      <c r="AR13">
        <v>-17</v>
      </c>
      <c r="BD13">
        <v>198</v>
      </c>
      <c r="BE13">
        <v>-23</v>
      </c>
      <c r="BG13">
        <v>168</v>
      </c>
      <c r="BH13">
        <v>24</v>
      </c>
      <c r="BT13">
        <v>121</v>
      </c>
      <c r="BU13">
        <v>17</v>
      </c>
      <c r="BW13">
        <v>356</v>
      </c>
      <c r="BX13">
        <v>0</v>
      </c>
      <c r="CI13">
        <v>40</v>
      </c>
      <c r="CJ13">
        <v>5</v>
      </c>
      <c r="CL13">
        <v>269</v>
      </c>
      <c r="CM13">
        <v>-13</v>
      </c>
      <c r="CY13">
        <v>184</v>
      </c>
      <c r="CZ13">
        <v>184</v>
      </c>
      <c r="DB13">
        <v>178</v>
      </c>
      <c r="DC13">
        <v>25</v>
      </c>
      <c r="DN13">
        <v>260</v>
      </c>
      <c r="DO13">
        <v>-14</v>
      </c>
      <c r="DQ13">
        <v>123</v>
      </c>
      <c r="DR13">
        <v>182</v>
      </c>
      <c r="DT13" s="3"/>
      <c r="DU13" s="3"/>
      <c r="DV13" s="3"/>
      <c r="DW13" s="3"/>
      <c r="DX13" s="3"/>
      <c r="DY13" s="3"/>
      <c r="DZ13" s="3"/>
      <c r="EA13" s="3"/>
      <c r="EB13">
        <v>43</v>
      </c>
      <c r="EC13">
        <v>6</v>
      </c>
      <c r="EE13">
        <v>76</v>
      </c>
      <c r="EF13">
        <v>10</v>
      </c>
      <c r="ER13">
        <v>341</v>
      </c>
      <c r="ES13">
        <v>-2</v>
      </c>
      <c r="EU13">
        <v>194</v>
      </c>
      <c r="EV13">
        <v>27</v>
      </c>
    </row>
    <row r="14" spans="2:152" x14ac:dyDescent="0.25">
      <c r="B14">
        <f t="shared" si="0"/>
        <v>157.5</v>
      </c>
      <c r="C14">
        <v>148</v>
      </c>
      <c r="D14">
        <v>-2</v>
      </c>
      <c r="F14">
        <v>188</v>
      </c>
      <c r="G14">
        <v>183</v>
      </c>
      <c r="J14" t="s">
        <v>18</v>
      </c>
      <c r="V14">
        <v>268</v>
      </c>
      <c r="W14">
        <v>-1</v>
      </c>
      <c r="Y14">
        <v>128</v>
      </c>
      <c r="Z14">
        <v>0</v>
      </c>
      <c r="AM14">
        <f t="shared" ref="AM14:AM77" si="1">MEDIAN(AN10:AN14)</f>
        <v>176</v>
      </c>
      <c r="AN14">
        <v>176</v>
      </c>
      <c r="AO14">
        <v>25</v>
      </c>
      <c r="AQ14">
        <v>221</v>
      </c>
      <c r="AR14">
        <v>-19</v>
      </c>
      <c r="BD14">
        <v>194</v>
      </c>
      <c r="BE14">
        <v>-23</v>
      </c>
      <c r="BG14">
        <v>168</v>
      </c>
      <c r="BH14">
        <v>24</v>
      </c>
      <c r="BT14">
        <v>333</v>
      </c>
      <c r="BU14">
        <v>-3</v>
      </c>
      <c r="BW14">
        <v>359</v>
      </c>
      <c r="BX14">
        <v>0</v>
      </c>
      <c r="CI14">
        <v>48</v>
      </c>
      <c r="CJ14">
        <v>6</v>
      </c>
      <c r="CL14">
        <v>258</v>
      </c>
      <c r="CM14">
        <v>-14</v>
      </c>
      <c r="CY14">
        <v>188</v>
      </c>
      <c r="CZ14">
        <v>184</v>
      </c>
      <c r="DB14">
        <v>184</v>
      </c>
      <c r="DC14">
        <v>26</v>
      </c>
      <c r="DN14">
        <v>260</v>
      </c>
      <c r="DO14">
        <v>-14</v>
      </c>
      <c r="DQ14">
        <v>123</v>
      </c>
      <c r="DR14">
        <v>185</v>
      </c>
      <c r="DT14" s="3"/>
      <c r="DU14" s="3"/>
      <c r="DV14" s="3"/>
      <c r="DW14" s="3"/>
      <c r="DX14" s="3"/>
      <c r="DY14" s="3"/>
      <c r="DZ14" s="3"/>
      <c r="EA14" s="3"/>
      <c r="EB14">
        <v>56</v>
      </c>
      <c r="EC14">
        <v>8</v>
      </c>
      <c r="EE14">
        <v>73</v>
      </c>
      <c r="EF14">
        <v>10</v>
      </c>
      <c r="EL14" t="s">
        <v>19</v>
      </c>
      <c r="ER14">
        <v>341</v>
      </c>
      <c r="ES14">
        <v>-2</v>
      </c>
      <c r="EU14">
        <v>195</v>
      </c>
      <c r="EV14">
        <v>27</v>
      </c>
    </row>
    <row r="15" spans="2:152" x14ac:dyDescent="0.25">
      <c r="B15">
        <f t="shared" si="0"/>
        <v>159</v>
      </c>
      <c r="C15">
        <v>176</v>
      </c>
      <c r="D15">
        <v>168</v>
      </c>
      <c r="F15">
        <v>184</v>
      </c>
      <c r="G15">
        <v>184</v>
      </c>
      <c r="M15" t="s">
        <v>20</v>
      </c>
      <c r="V15">
        <v>284</v>
      </c>
      <c r="W15">
        <v>278</v>
      </c>
      <c r="Y15">
        <v>119</v>
      </c>
      <c r="Z15">
        <v>121</v>
      </c>
      <c r="AM15">
        <f t="shared" si="1"/>
        <v>176</v>
      </c>
      <c r="AN15">
        <v>176</v>
      </c>
      <c r="AO15">
        <v>25</v>
      </c>
      <c r="AQ15">
        <v>221</v>
      </c>
      <c r="AR15">
        <v>-19</v>
      </c>
      <c r="BD15">
        <v>204</v>
      </c>
      <c r="BE15">
        <v>-22</v>
      </c>
      <c r="BG15">
        <v>168</v>
      </c>
      <c r="BH15">
        <v>24</v>
      </c>
      <c r="BT15">
        <v>336</v>
      </c>
      <c r="BU15">
        <v>-3</v>
      </c>
      <c r="BW15">
        <v>359</v>
      </c>
      <c r="BX15">
        <v>0</v>
      </c>
      <c r="CI15">
        <v>12</v>
      </c>
      <c r="CJ15">
        <v>1</v>
      </c>
      <c r="CL15">
        <v>252</v>
      </c>
      <c r="CM15">
        <v>-15</v>
      </c>
      <c r="CY15">
        <v>184</v>
      </c>
      <c r="CZ15">
        <v>184</v>
      </c>
      <c r="DB15">
        <v>272</v>
      </c>
      <c r="DC15">
        <v>38</v>
      </c>
      <c r="DN15">
        <v>270</v>
      </c>
      <c r="DO15">
        <v>-12</v>
      </c>
      <c r="DQ15">
        <v>310</v>
      </c>
      <c r="DR15">
        <v>163</v>
      </c>
      <c r="DT15" s="3"/>
      <c r="DU15" s="3"/>
      <c r="DV15" s="3"/>
      <c r="DW15" s="3"/>
      <c r="DX15" s="3"/>
      <c r="DY15" s="3"/>
      <c r="DZ15" s="3"/>
      <c r="EA15" s="3"/>
      <c r="EB15">
        <v>56</v>
      </c>
      <c r="EC15">
        <v>8</v>
      </c>
      <c r="EE15">
        <v>78</v>
      </c>
      <c r="EF15">
        <v>11</v>
      </c>
      <c r="ER15">
        <v>346</v>
      </c>
      <c r="ES15">
        <v>-2</v>
      </c>
      <c r="EU15">
        <v>31</v>
      </c>
      <c r="EV15">
        <v>4</v>
      </c>
    </row>
    <row r="16" spans="2:152" x14ac:dyDescent="0.25">
      <c r="B16">
        <f t="shared" si="0"/>
        <v>167.5</v>
      </c>
      <c r="C16">
        <v>178</v>
      </c>
      <c r="D16">
        <v>170</v>
      </c>
      <c r="F16">
        <v>184</v>
      </c>
      <c r="G16">
        <v>184</v>
      </c>
      <c r="V16">
        <v>267</v>
      </c>
      <c r="W16">
        <v>267</v>
      </c>
      <c r="Y16">
        <v>132</v>
      </c>
      <c r="Z16">
        <v>123</v>
      </c>
      <c r="AM16">
        <f t="shared" si="1"/>
        <v>176</v>
      </c>
      <c r="AN16">
        <v>176</v>
      </c>
      <c r="AO16">
        <v>0</v>
      </c>
      <c r="AQ16">
        <v>221</v>
      </c>
      <c r="AR16">
        <v>0</v>
      </c>
      <c r="BD16">
        <v>201</v>
      </c>
      <c r="BE16">
        <v>0</v>
      </c>
      <c r="BG16">
        <v>165</v>
      </c>
      <c r="BH16">
        <v>0</v>
      </c>
      <c r="BN16" s="26" t="s">
        <v>21</v>
      </c>
      <c r="BO16" s="26"/>
      <c r="BT16">
        <v>336</v>
      </c>
      <c r="BU16">
        <v>1</v>
      </c>
      <c r="BW16">
        <v>0</v>
      </c>
      <c r="BX16">
        <v>0</v>
      </c>
      <c r="CI16">
        <v>26</v>
      </c>
      <c r="CJ16">
        <v>0</v>
      </c>
      <c r="CL16">
        <v>341</v>
      </c>
      <c r="CM16">
        <v>-24</v>
      </c>
      <c r="CY16">
        <v>193</v>
      </c>
      <c r="CZ16">
        <v>185</v>
      </c>
      <c r="DB16">
        <v>319</v>
      </c>
      <c r="DC16">
        <v>19</v>
      </c>
      <c r="DN16">
        <v>260</v>
      </c>
      <c r="DO16">
        <v>-14</v>
      </c>
      <c r="DQ16">
        <v>127</v>
      </c>
      <c r="DR16">
        <v>190</v>
      </c>
      <c r="DT16" s="3"/>
      <c r="DU16" s="3"/>
      <c r="DV16" s="3"/>
      <c r="DW16" s="3"/>
      <c r="DX16" s="3"/>
      <c r="DY16" s="3"/>
      <c r="DZ16" s="3"/>
      <c r="EA16" s="3"/>
      <c r="EB16">
        <v>47</v>
      </c>
      <c r="EC16">
        <v>6</v>
      </c>
      <c r="EE16">
        <v>72</v>
      </c>
      <c r="EF16">
        <v>10</v>
      </c>
      <c r="ER16">
        <v>344</v>
      </c>
      <c r="ES16">
        <v>-2</v>
      </c>
      <c r="EU16">
        <v>192</v>
      </c>
      <c r="EV16">
        <v>27</v>
      </c>
    </row>
    <row r="17" spans="2:160" x14ac:dyDescent="0.25">
      <c r="B17">
        <f t="shared" si="0"/>
        <v>171.5</v>
      </c>
      <c r="C17">
        <v>270</v>
      </c>
      <c r="D17">
        <v>172</v>
      </c>
      <c r="F17">
        <v>184</v>
      </c>
      <c r="G17">
        <v>182</v>
      </c>
      <c r="V17">
        <v>260</v>
      </c>
      <c r="W17">
        <v>257</v>
      </c>
      <c r="Y17">
        <v>132</v>
      </c>
      <c r="Z17">
        <v>122</v>
      </c>
      <c r="AM17">
        <f t="shared" si="1"/>
        <v>176</v>
      </c>
      <c r="AN17">
        <v>172</v>
      </c>
      <c r="AO17">
        <v>174</v>
      </c>
      <c r="AQ17">
        <v>224</v>
      </c>
      <c r="AR17">
        <v>221</v>
      </c>
      <c r="BD17">
        <v>196</v>
      </c>
      <c r="BE17">
        <v>200</v>
      </c>
      <c r="BG17">
        <v>165</v>
      </c>
      <c r="BH17">
        <v>161</v>
      </c>
      <c r="BT17">
        <v>336</v>
      </c>
      <c r="BU17">
        <v>326</v>
      </c>
      <c r="BW17">
        <v>0</v>
      </c>
      <c r="BX17">
        <v>1</v>
      </c>
      <c r="CI17">
        <v>26</v>
      </c>
      <c r="CJ17">
        <v>30</v>
      </c>
      <c r="CL17">
        <v>236</v>
      </c>
      <c r="CM17">
        <v>122</v>
      </c>
      <c r="CS17" t="s">
        <v>22</v>
      </c>
      <c r="CY17">
        <v>188</v>
      </c>
      <c r="CZ17">
        <v>184</v>
      </c>
      <c r="DB17">
        <v>272</v>
      </c>
      <c r="DC17">
        <v>191</v>
      </c>
      <c r="DN17">
        <v>265</v>
      </c>
      <c r="DO17">
        <v>0</v>
      </c>
      <c r="DQ17">
        <v>124</v>
      </c>
      <c r="DR17">
        <v>184</v>
      </c>
      <c r="DT17" s="3"/>
      <c r="DU17" s="3"/>
      <c r="DV17" s="3"/>
      <c r="DW17" s="3" t="s">
        <v>23</v>
      </c>
      <c r="DX17" s="3"/>
      <c r="DY17" s="3"/>
      <c r="DZ17" s="3"/>
      <c r="EA17" s="3"/>
      <c r="EB17">
        <v>47</v>
      </c>
      <c r="EC17">
        <v>-1</v>
      </c>
      <c r="EE17">
        <v>32</v>
      </c>
      <c r="EF17">
        <v>-7</v>
      </c>
      <c r="EH17" t="s">
        <v>24</v>
      </c>
      <c r="ER17">
        <v>346</v>
      </c>
      <c r="ES17">
        <v>-2</v>
      </c>
      <c r="EU17">
        <v>194</v>
      </c>
      <c r="EV17">
        <v>27</v>
      </c>
    </row>
    <row r="18" spans="2:160" x14ac:dyDescent="0.25">
      <c r="B18">
        <f t="shared" si="0"/>
        <v>177</v>
      </c>
      <c r="C18">
        <v>167</v>
      </c>
      <c r="D18">
        <v>157</v>
      </c>
      <c r="F18">
        <v>184</v>
      </c>
      <c r="G18">
        <v>193</v>
      </c>
      <c r="V18">
        <v>259</v>
      </c>
      <c r="W18">
        <v>258</v>
      </c>
      <c r="Y18">
        <v>122</v>
      </c>
      <c r="Z18">
        <v>125</v>
      </c>
      <c r="AG18" t="s">
        <v>14</v>
      </c>
      <c r="AM18">
        <f t="shared" si="1"/>
        <v>176</v>
      </c>
      <c r="AN18">
        <v>175</v>
      </c>
      <c r="AO18">
        <v>174</v>
      </c>
      <c r="AQ18">
        <v>221</v>
      </c>
      <c r="AR18">
        <v>221</v>
      </c>
      <c r="BD18">
        <v>196</v>
      </c>
      <c r="BE18">
        <v>197</v>
      </c>
      <c r="BG18">
        <v>168</v>
      </c>
      <c r="BH18">
        <v>168</v>
      </c>
      <c r="BT18">
        <v>317</v>
      </c>
      <c r="BU18">
        <v>328</v>
      </c>
      <c r="BW18">
        <v>1</v>
      </c>
      <c r="BX18">
        <v>0</v>
      </c>
      <c r="CI18">
        <v>31</v>
      </c>
      <c r="CJ18">
        <v>31</v>
      </c>
      <c r="CL18">
        <v>71</v>
      </c>
      <c r="CM18">
        <v>12</v>
      </c>
      <c r="CY18">
        <v>184</v>
      </c>
      <c r="CZ18">
        <v>184</v>
      </c>
      <c r="DB18">
        <v>281</v>
      </c>
      <c r="DC18">
        <v>203</v>
      </c>
      <c r="DN18">
        <v>270</v>
      </c>
      <c r="DO18">
        <v>267</v>
      </c>
      <c r="DQ18">
        <v>117</v>
      </c>
      <c r="DR18">
        <v>119</v>
      </c>
      <c r="EB18">
        <v>58</v>
      </c>
      <c r="EC18">
        <v>54</v>
      </c>
      <c r="EE18">
        <v>91</v>
      </c>
      <c r="EF18">
        <v>104</v>
      </c>
      <c r="EJ18" s="3"/>
      <c r="EK18" s="3"/>
      <c r="EL18" s="3"/>
      <c r="EM18" s="3"/>
      <c r="EN18" s="3"/>
      <c r="EO18" s="3"/>
      <c r="EP18" s="3"/>
      <c r="ER18">
        <v>341</v>
      </c>
      <c r="ES18">
        <v>0</v>
      </c>
      <c r="EU18">
        <v>176</v>
      </c>
      <c r="EV18">
        <v>0</v>
      </c>
      <c r="FA18" t="s">
        <v>25</v>
      </c>
    </row>
    <row r="19" spans="2:160" x14ac:dyDescent="0.25">
      <c r="B19">
        <f t="shared" si="0"/>
        <v>178</v>
      </c>
      <c r="C19">
        <v>178</v>
      </c>
      <c r="D19">
        <v>158</v>
      </c>
      <c r="F19">
        <v>193</v>
      </c>
      <c r="G19">
        <v>183</v>
      </c>
      <c r="V19">
        <v>254</v>
      </c>
      <c r="W19">
        <v>266</v>
      </c>
      <c r="Y19">
        <v>132</v>
      </c>
      <c r="Z19">
        <v>132</v>
      </c>
      <c r="AM19">
        <f t="shared" si="1"/>
        <v>176</v>
      </c>
      <c r="AN19">
        <v>177</v>
      </c>
      <c r="AO19">
        <v>176</v>
      </c>
      <c r="AQ19">
        <v>221</v>
      </c>
      <c r="AR19">
        <v>221</v>
      </c>
      <c r="BD19">
        <v>201</v>
      </c>
      <c r="BE19">
        <v>198</v>
      </c>
      <c r="BG19">
        <v>168</v>
      </c>
      <c r="BH19">
        <v>168</v>
      </c>
      <c r="BT19">
        <v>321</v>
      </c>
      <c r="BU19">
        <v>331</v>
      </c>
      <c r="BW19">
        <v>132</v>
      </c>
      <c r="BX19">
        <v>19</v>
      </c>
      <c r="CB19" t="s">
        <v>25</v>
      </c>
      <c r="CI19">
        <v>46</v>
      </c>
      <c r="CJ19">
        <v>32</v>
      </c>
      <c r="CL19">
        <v>305</v>
      </c>
      <c r="CM19">
        <v>25</v>
      </c>
      <c r="CO19" t="s">
        <v>26</v>
      </c>
      <c r="CY19">
        <v>184</v>
      </c>
      <c r="CZ19">
        <v>184</v>
      </c>
      <c r="DB19">
        <v>265</v>
      </c>
      <c r="DC19">
        <v>192</v>
      </c>
      <c r="DN19">
        <v>228</v>
      </c>
      <c r="DO19">
        <v>257</v>
      </c>
      <c r="DQ19">
        <v>273</v>
      </c>
      <c r="DR19">
        <v>143</v>
      </c>
      <c r="EB19">
        <v>61</v>
      </c>
      <c r="EC19">
        <v>57</v>
      </c>
      <c r="EE19">
        <v>75</v>
      </c>
      <c r="EF19">
        <v>290</v>
      </c>
      <c r="EJ19" s="3"/>
      <c r="EK19" s="3"/>
      <c r="EL19" s="3"/>
      <c r="EM19" s="3"/>
      <c r="EN19" s="3"/>
      <c r="EO19" s="3"/>
      <c r="EP19" s="3"/>
      <c r="ER19">
        <v>344</v>
      </c>
      <c r="ES19">
        <v>343</v>
      </c>
      <c r="EU19">
        <v>188</v>
      </c>
      <c r="EV19">
        <v>179</v>
      </c>
    </row>
    <row r="20" spans="2:160" x14ac:dyDescent="0.25">
      <c r="B20">
        <f t="shared" si="0"/>
        <v>178</v>
      </c>
      <c r="C20">
        <v>189</v>
      </c>
      <c r="D20">
        <v>163</v>
      </c>
      <c r="F20">
        <v>184</v>
      </c>
      <c r="G20">
        <v>189</v>
      </c>
      <c r="V20">
        <v>251</v>
      </c>
      <c r="W20">
        <v>278</v>
      </c>
      <c r="Y20">
        <v>127</v>
      </c>
      <c r="Z20">
        <v>130</v>
      </c>
      <c r="AM20">
        <f t="shared" si="1"/>
        <v>176</v>
      </c>
      <c r="AN20">
        <v>181</v>
      </c>
      <c r="AO20">
        <v>176</v>
      </c>
      <c r="AQ20">
        <v>221</v>
      </c>
      <c r="AR20">
        <v>218</v>
      </c>
      <c r="BD20">
        <v>194</v>
      </c>
      <c r="BE20">
        <v>200</v>
      </c>
      <c r="BG20">
        <v>162</v>
      </c>
      <c r="BH20">
        <v>167</v>
      </c>
      <c r="BT20">
        <v>333</v>
      </c>
      <c r="BU20">
        <v>309</v>
      </c>
      <c r="BW20">
        <v>359</v>
      </c>
      <c r="BX20">
        <v>5</v>
      </c>
      <c r="CF20" t="s">
        <v>27</v>
      </c>
      <c r="CI20">
        <v>46</v>
      </c>
      <c r="CJ20">
        <v>31</v>
      </c>
      <c r="CL20">
        <v>229</v>
      </c>
      <c r="CM20">
        <v>245</v>
      </c>
      <c r="CY20">
        <v>184</v>
      </c>
      <c r="CZ20">
        <v>184</v>
      </c>
      <c r="DB20">
        <v>240</v>
      </c>
      <c r="DC20">
        <v>196</v>
      </c>
      <c r="DN20">
        <v>260</v>
      </c>
      <c r="DO20">
        <v>265</v>
      </c>
      <c r="DQ20">
        <v>275</v>
      </c>
      <c r="DR20">
        <v>143</v>
      </c>
      <c r="EB20">
        <v>61</v>
      </c>
      <c r="EC20">
        <v>56</v>
      </c>
      <c r="EE20">
        <v>92</v>
      </c>
      <c r="EF20">
        <v>78</v>
      </c>
      <c r="EJ20" s="3"/>
      <c r="EK20" s="3"/>
      <c r="EL20" s="3"/>
      <c r="EM20" s="3"/>
      <c r="EN20" s="3"/>
      <c r="EO20" s="3"/>
      <c r="EP20" s="3"/>
      <c r="ER20">
        <v>341</v>
      </c>
      <c r="ES20">
        <v>352</v>
      </c>
      <c r="EU20">
        <v>195</v>
      </c>
      <c r="EV20">
        <v>192</v>
      </c>
      <c r="EX20" s="3"/>
      <c r="EY20" s="3"/>
      <c r="EZ20" s="3"/>
      <c r="FA20" s="3"/>
      <c r="FB20" s="3"/>
      <c r="FC20" s="3"/>
      <c r="FD20" s="3"/>
    </row>
    <row r="21" spans="2:160" x14ac:dyDescent="0.25">
      <c r="B21">
        <f t="shared" si="0"/>
        <v>183.5</v>
      </c>
      <c r="C21">
        <v>167</v>
      </c>
      <c r="D21">
        <v>161</v>
      </c>
      <c r="F21">
        <v>184</v>
      </c>
      <c r="G21">
        <v>184</v>
      </c>
      <c r="V21">
        <v>278</v>
      </c>
      <c r="W21">
        <v>267</v>
      </c>
      <c r="Y21">
        <v>132</v>
      </c>
      <c r="Z21">
        <v>131</v>
      </c>
      <c r="AM21">
        <f t="shared" si="1"/>
        <v>177</v>
      </c>
      <c r="AN21">
        <v>180</v>
      </c>
      <c r="AO21">
        <v>176</v>
      </c>
      <c r="AQ21">
        <v>228</v>
      </c>
      <c r="AR21">
        <v>240</v>
      </c>
      <c r="AU21" t="s">
        <v>28</v>
      </c>
      <c r="BD21">
        <v>201</v>
      </c>
      <c r="BE21">
        <v>199</v>
      </c>
      <c r="BG21">
        <v>162</v>
      </c>
      <c r="BH21">
        <v>167</v>
      </c>
      <c r="BT21">
        <v>331</v>
      </c>
      <c r="BU21">
        <v>120</v>
      </c>
      <c r="BW21">
        <v>0</v>
      </c>
      <c r="BX21">
        <v>356</v>
      </c>
      <c r="CI21">
        <v>46</v>
      </c>
      <c r="CJ21">
        <v>39</v>
      </c>
      <c r="CL21">
        <v>336</v>
      </c>
      <c r="CM21">
        <v>228</v>
      </c>
      <c r="CY21">
        <v>188</v>
      </c>
      <c r="CZ21">
        <v>184</v>
      </c>
      <c r="DB21">
        <v>18</v>
      </c>
      <c r="DC21">
        <v>205</v>
      </c>
      <c r="DN21">
        <v>262</v>
      </c>
      <c r="DO21">
        <v>260</v>
      </c>
      <c r="DQ21">
        <v>275</v>
      </c>
      <c r="DR21">
        <v>144</v>
      </c>
      <c r="EB21">
        <v>53</v>
      </c>
      <c r="EC21">
        <v>42</v>
      </c>
      <c r="EE21">
        <v>78</v>
      </c>
      <c r="EF21">
        <v>76</v>
      </c>
      <c r="EJ21" s="3"/>
      <c r="EK21" s="3"/>
      <c r="EL21" s="3"/>
      <c r="EM21" s="3"/>
      <c r="EN21" s="3"/>
      <c r="EO21" s="3"/>
      <c r="EP21" s="3"/>
      <c r="ER21">
        <v>341</v>
      </c>
      <c r="ES21">
        <v>341</v>
      </c>
      <c r="EU21">
        <v>194</v>
      </c>
      <c r="EV21">
        <v>193</v>
      </c>
      <c r="EX21" s="3"/>
      <c r="EY21" s="3"/>
      <c r="EZ21" s="3"/>
      <c r="FA21" s="3"/>
      <c r="FB21" s="3"/>
      <c r="FC21" s="3"/>
      <c r="FD21" s="3"/>
    </row>
    <row r="22" spans="2:160" x14ac:dyDescent="0.25">
      <c r="B22">
        <f t="shared" si="0"/>
        <v>180</v>
      </c>
      <c r="C22">
        <v>249</v>
      </c>
      <c r="D22">
        <v>158</v>
      </c>
      <c r="F22">
        <v>188</v>
      </c>
      <c r="G22">
        <v>180</v>
      </c>
      <c r="P22" t="s">
        <v>20</v>
      </c>
      <c r="V22">
        <v>258</v>
      </c>
      <c r="W22">
        <v>264</v>
      </c>
      <c r="Y22">
        <v>136</v>
      </c>
      <c r="Z22">
        <v>130</v>
      </c>
      <c r="AM22">
        <f t="shared" si="1"/>
        <v>179</v>
      </c>
      <c r="AN22">
        <v>179</v>
      </c>
      <c r="AO22">
        <v>176</v>
      </c>
      <c r="AQ22">
        <v>221</v>
      </c>
      <c r="AR22">
        <v>221</v>
      </c>
      <c r="BD22">
        <v>194</v>
      </c>
      <c r="BE22">
        <v>192</v>
      </c>
      <c r="BG22">
        <v>165</v>
      </c>
      <c r="BH22">
        <v>167</v>
      </c>
      <c r="BT22">
        <v>336</v>
      </c>
      <c r="BU22">
        <v>333</v>
      </c>
      <c r="BW22">
        <v>356</v>
      </c>
      <c r="BX22">
        <v>358</v>
      </c>
      <c r="CI22">
        <v>30</v>
      </c>
      <c r="CJ22">
        <v>50</v>
      </c>
      <c r="CL22">
        <v>60</v>
      </c>
      <c r="CM22">
        <v>230</v>
      </c>
      <c r="CY22">
        <v>184</v>
      </c>
      <c r="CZ22">
        <v>188</v>
      </c>
      <c r="DB22">
        <v>271</v>
      </c>
      <c r="DC22">
        <v>183</v>
      </c>
      <c r="DF22" t="s">
        <v>29</v>
      </c>
      <c r="DK22" t="s">
        <v>30</v>
      </c>
      <c r="DN22">
        <v>265</v>
      </c>
      <c r="DO22">
        <v>259</v>
      </c>
      <c r="DQ22">
        <v>275</v>
      </c>
      <c r="DR22">
        <v>169</v>
      </c>
      <c r="EB22">
        <v>51</v>
      </c>
      <c r="EC22">
        <v>55</v>
      </c>
      <c r="EE22">
        <v>78</v>
      </c>
      <c r="EF22">
        <v>73</v>
      </c>
      <c r="EJ22" s="3"/>
      <c r="EK22" s="3"/>
      <c r="EL22" s="3"/>
      <c r="EM22" s="3"/>
      <c r="EN22" s="3"/>
      <c r="EO22" s="3"/>
      <c r="EP22" s="3"/>
      <c r="ER22">
        <v>356</v>
      </c>
      <c r="ES22">
        <v>342</v>
      </c>
      <c r="EU22">
        <v>198</v>
      </c>
      <c r="EV22">
        <v>218</v>
      </c>
      <c r="EX22" s="3"/>
      <c r="EY22" s="3"/>
      <c r="EZ22" s="3"/>
      <c r="FA22" s="3"/>
      <c r="FB22" s="3"/>
      <c r="FC22" s="3"/>
      <c r="FD22" s="3"/>
    </row>
    <row r="23" spans="2:160" x14ac:dyDescent="0.25">
      <c r="B23">
        <f t="shared" si="0"/>
        <v>185.5</v>
      </c>
      <c r="C23">
        <v>182</v>
      </c>
      <c r="D23">
        <v>176</v>
      </c>
      <c r="F23">
        <v>191</v>
      </c>
      <c r="G23">
        <v>188</v>
      </c>
      <c r="V23">
        <v>259</v>
      </c>
      <c r="W23">
        <v>282</v>
      </c>
      <c r="Y23">
        <v>132</v>
      </c>
      <c r="Z23">
        <v>119</v>
      </c>
      <c r="AM23">
        <f t="shared" si="1"/>
        <v>179</v>
      </c>
      <c r="AN23">
        <v>177</v>
      </c>
      <c r="AO23">
        <v>176</v>
      </c>
      <c r="AQ23">
        <v>221</v>
      </c>
      <c r="AR23">
        <v>221</v>
      </c>
      <c r="BD23">
        <v>122</v>
      </c>
      <c r="BE23">
        <v>192</v>
      </c>
      <c r="BG23">
        <v>296</v>
      </c>
      <c r="BH23">
        <v>186</v>
      </c>
      <c r="BT23">
        <v>336</v>
      </c>
      <c r="BU23">
        <v>336</v>
      </c>
      <c r="BW23">
        <v>1</v>
      </c>
      <c r="BX23">
        <v>359</v>
      </c>
      <c r="CI23">
        <v>30</v>
      </c>
      <c r="CJ23">
        <v>12</v>
      </c>
      <c r="CL23">
        <v>202</v>
      </c>
      <c r="CM23">
        <v>232</v>
      </c>
      <c r="CY23">
        <v>188</v>
      </c>
      <c r="CZ23">
        <v>183</v>
      </c>
      <c r="DB23">
        <v>9</v>
      </c>
      <c r="DC23">
        <v>279</v>
      </c>
      <c r="DN23">
        <v>266</v>
      </c>
      <c r="DO23">
        <v>270</v>
      </c>
      <c r="DQ23">
        <v>282</v>
      </c>
      <c r="DR23">
        <v>332</v>
      </c>
      <c r="EB23">
        <v>54</v>
      </c>
      <c r="EC23">
        <v>57</v>
      </c>
      <c r="EE23">
        <v>75</v>
      </c>
      <c r="EF23">
        <v>78</v>
      </c>
      <c r="EJ23" s="3"/>
      <c r="EK23" s="3"/>
      <c r="EL23" s="3"/>
      <c r="EM23" s="3"/>
      <c r="EN23" s="3"/>
      <c r="EO23" s="3"/>
      <c r="EP23" s="3"/>
      <c r="ER23">
        <v>345</v>
      </c>
      <c r="ES23">
        <v>346</v>
      </c>
      <c r="EU23">
        <v>185</v>
      </c>
      <c r="EV23">
        <v>30</v>
      </c>
      <c r="EX23" s="3"/>
      <c r="EY23" s="3"/>
      <c r="EZ23" s="3"/>
      <c r="FA23" s="3"/>
      <c r="FB23" s="3"/>
      <c r="FC23" s="3"/>
      <c r="FD23" s="3"/>
    </row>
    <row r="24" spans="2:160" x14ac:dyDescent="0.25">
      <c r="B24">
        <f t="shared" si="0"/>
        <v>185.5</v>
      </c>
      <c r="C24">
        <v>191</v>
      </c>
      <c r="D24">
        <v>166</v>
      </c>
      <c r="F24">
        <v>188</v>
      </c>
      <c r="G24">
        <v>185</v>
      </c>
      <c r="V24">
        <v>269</v>
      </c>
      <c r="W24">
        <v>268</v>
      </c>
      <c r="Y24">
        <v>136</v>
      </c>
      <c r="Z24">
        <v>132</v>
      </c>
      <c r="AM24">
        <f t="shared" si="1"/>
        <v>180</v>
      </c>
      <c r="AN24">
        <v>184</v>
      </c>
      <c r="AO24">
        <v>177</v>
      </c>
      <c r="AQ24">
        <v>221</v>
      </c>
      <c r="AR24">
        <v>220</v>
      </c>
      <c r="BD24">
        <v>135</v>
      </c>
      <c r="BE24">
        <v>192</v>
      </c>
      <c r="BG24">
        <v>168</v>
      </c>
      <c r="BH24">
        <v>165</v>
      </c>
      <c r="BT24">
        <v>333</v>
      </c>
      <c r="BU24">
        <v>335</v>
      </c>
      <c r="BW24">
        <v>344</v>
      </c>
      <c r="BX24">
        <v>-2</v>
      </c>
      <c r="CI24">
        <v>30</v>
      </c>
      <c r="CJ24">
        <v>26</v>
      </c>
      <c r="CL24">
        <v>44</v>
      </c>
      <c r="CM24">
        <v>313</v>
      </c>
      <c r="CY24">
        <v>188</v>
      </c>
      <c r="CZ24">
        <v>193</v>
      </c>
      <c r="DB24">
        <v>12</v>
      </c>
      <c r="DC24">
        <v>333</v>
      </c>
      <c r="DN24">
        <v>266</v>
      </c>
      <c r="DO24">
        <v>260</v>
      </c>
      <c r="DQ24">
        <v>275</v>
      </c>
      <c r="DR24">
        <v>148</v>
      </c>
      <c r="EB24">
        <v>56</v>
      </c>
      <c r="EC24">
        <v>48</v>
      </c>
      <c r="EE24">
        <v>83</v>
      </c>
      <c r="EF24">
        <v>79</v>
      </c>
      <c r="EJ24" s="3"/>
      <c r="EK24" s="3"/>
      <c r="EL24" s="3"/>
      <c r="EM24" s="3"/>
      <c r="EN24" s="3"/>
      <c r="EO24" s="3"/>
      <c r="EP24" s="3"/>
      <c r="ER24">
        <v>339</v>
      </c>
      <c r="ES24">
        <v>343</v>
      </c>
      <c r="EU24">
        <v>192</v>
      </c>
      <c r="EV24">
        <v>191</v>
      </c>
      <c r="EX24" s="3"/>
      <c r="EY24" s="3"/>
      <c r="EZ24" s="3"/>
      <c r="FA24" s="3"/>
      <c r="FB24" s="3"/>
      <c r="FC24" s="3"/>
      <c r="FD24" s="3"/>
    </row>
    <row r="25" spans="2:160" x14ac:dyDescent="0.25">
      <c r="B25">
        <f t="shared" si="0"/>
        <v>179</v>
      </c>
      <c r="C25">
        <v>151</v>
      </c>
      <c r="D25">
        <v>267</v>
      </c>
      <c r="F25">
        <v>191</v>
      </c>
      <c r="G25">
        <v>184</v>
      </c>
      <c r="V25">
        <v>246</v>
      </c>
      <c r="W25">
        <v>258</v>
      </c>
      <c r="Y25">
        <v>132</v>
      </c>
      <c r="Z25">
        <v>133</v>
      </c>
      <c r="AM25">
        <f t="shared" si="1"/>
        <v>180</v>
      </c>
      <c r="AN25">
        <v>181</v>
      </c>
      <c r="AO25">
        <v>172</v>
      </c>
      <c r="AQ25">
        <v>224</v>
      </c>
      <c r="AR25">
        <v>224</v>
      </c>
      <c r="BD25">
        <v>133</v>
      </c>
      <c r="BE25">
        <v>187</v>
      </c>
      <c r="BG25">
        <v>147</v>
      </c>
      <c r="BH25">
        <v>162</v>
      </c>
      <c r="BT25">
        <v>160</v>
      </c>
      <c r="BU25">
        <v>313</v>
      </c>
      <c r="BW25">
        <v>356</v>
      </c>
      <c r="BX25">
        <v>0</v>
      </c>
      <c r="CI25">
        <v>58</v>
      </c>
      <c r="CJ25">
        <v>29</v>
      </c>
      <c r="CL25">
        <v>341</v>
      </c>
      <c r="CM25">
        <v>223</v>
      </c>
      <c r="CY25">
        <v>188</v>
      </c>
      <c r="CZ25">
        <v>188</v>
      </c>
      <c r="DB25">
        <v>268</v>
      </c>
      <c r="DC25">
        <v>270</v>
      </c>
      <c r="DN25">
        <v>262</v>
      </c>
      <c r="DO25">
        <v>263</v>
      </c>
      <c r="DQ25">
        <v>276</v>
      </c>
      <c r="DR25">
        <v>146</v>
      </c>
      <c r="EB25">
        <v>56</v>
      </c>
      <c r="EC25">
        <v>46</v>
      </c>
      <c r="EE25">
        <v>91</v>
      </c>
      <c r="EF25">
        <v>32</v>
      </c>
      <c r="EJ25" s="3"/>
      <c r="EK25" s="3"/>
      <c r="EL25" s="3"/>
      <c r="EM25" s="3"/>
      <c r="EN25" s="3"/>
      <c r="EO25" s="3"/>
      <c r="EP25" s="3"/>
      <c r="ER25">
        <v>341</v>
      </c>
      <c r="ES25">
        <v>346</v>
      </c>
      <c r="EU25">
        <v>191</v>
      </c>
      <c r="EV25">
        <v>196</v>
      </c>
      <c r="EX25" s="3"/>
      <c r="EY25" s="3"/>
      <c r="EZ25" s="3"/>
      <c r="FA25" s="3"/>
      <c r="FB25" s="3"/>
      <c r="FC25" s="3"/>
      <c r="FD25" s="3"/>
    </row>
    <row r="26" spans="2:160" x14ac:dyDescent="0.25">
      <c r="B26">
        <f t="shared" si="0"/>
        <v>179</v>
      </c>
      <c r="C26">
        <v>176</v>
      </c>
      <c r="D26">
        <v>166</v>
      </c>
      <c r="F26">
        <v>193</v>
      </c>
      <c r="G26">
        <v>185</v>
      </c>
      <c r="V26">
        <v>257</v>
      </c>
      <c r="W26">
        <v>259</v>
      </c>
      <c r="Y26">
        <v>136</v>
      </c>
      <c r="Z26">
        <v>122</v>
      </c>
      <c r="AM26">
        <f t="shared" si="1"/>
        <v>181</v>
      </c>
      <c r="AN26">
        <v>181</v>
      </c>
      <c r="AO26">
        <v>175</v>
      </c>
      <c r="AQ26">
        <v>221</v>
      </c>
      <c r="AR26">
        <v>221</v>
      </c>
      <c r="BD26">
        <v>124</v>
      </c>
      <c r="BE26">
        <v>185</v>
      </c>
      <c r="BG26">
        <v>168</v>
      </c>
      <c r="BH26">
        <v>168</v>
      </c>
      <c r="BT26">
        <v>333</v>
      </c>
      <c r="BU26">
        <v>318</v>
      </c>
      <c r="BW26">
        <v>348</v>
      </c>
      <c r="BX26">
        <v>-19</v>
      </c>
      <c r="CI26">
        <v>356</v>
      </c>
      <c r="CJ26">
        <v>23</v>
      </c>
      <c r="CL26">
        <v>333</v>
      </c>
      <c r="CM26">
        <v>75</v>
      </c>
      <c r="CY26">
        <v>188</v>
      </c>
      <c r="CZ26">
        <v>184</v>
      </c>
      <c r="DB26">
        <v>258</v>
      </c>
      <c r="DC26">
        <v>280</v>
      </c>
      <c r="DN26">
        <v>270</v>
      </c>
      <c r="DO26">
        <v>276</v>
      </c>
      <c r="DQ26">
        <v>273</v>
      </c>
      <c r="DR26">
        <v>117</v>
      </c>
      <c r="EB26">
        <v>54</v>
      </c>
      <c r="EC26">
        <v>57</v>
      </c>
      <c r="EE26">
        <v>90</v>
      </c>
      <c r="EF26">
        <v>93</v>
      </c>
      <c r="ER26">
        <v>341</v>
      </c>
      <c r="ES26">
        <v>340</v>
      </c>
      <c r="EU26">
        <v>194</v>
      </c>
      <c r="EV26">
        <v>176</v>
      </c>
      <c r="EX26" s="3"/>
      <c r="EY26" s="3"/>
      <c r="EZ26" s="3"/>
      <c r="FA26" s="3"/>
      <c r="FB26" s="3"/>
      <c r="FC26" s="3"/>
      <c r="FD26" s="3"/>
    </row>
    <row r="27" spans="2:160" x14ac:dyDescent="0.25">
      <c r="B27">
        <f t="shared" si="0"/>
        <v>171.5</v>
      </c>
      <c r="C27">
        <v>167</v>
      </c>
      <c r="D27">
        <v>174</v>
      </c>
      <c r="F27">
        <v>193</v>
      </c>
      <c r="G27">
        <v>184</v>
      </c>
      <c r="V27">
        <v>246</v>
      </c>
      <c r="W27">
        <v>253</v>
      </c>
      <c r="Y27">
        <v>134</v>
      </c>
      <c r="Z27">
        <v>133</v>
      </c>
      <c r="AM27">
        <f t="shared" si="1"/>
        <v>181</v>
      </c>
      <c r="AN27">
        <v>177</v>
      </c>
      <c r="AO27">
        <v>176</v>
      </c>
      <c r="AQ27">
        <v>221</v>
      </c>
      <c r="AR27">
        <v>221</v>
      </c>
      <c r="BD27">
        <v>206</v>
      </c>
      <c r="BE27">
        <v>202</v>
      </c>
      <c r="BG27">
        <v>168</v>
      </c>
      <c r="BH27">
        <v>168</v>
      </c>
      <c r="BT27">
        <v>331</v>
      </c>
      <c r="BU27">
        <v>320</v>
      </c>
      <c r="BW27">
        <v>0</v>
      </c>
      <c r="BX27">
        <v>132</v>
      </c>
      <c r="CI27">
        <v>226</v>
      </c>
      <c r="CJ27">
        <v>20</v>
      </c>
      <c r="CL27">
        <v>104</v>
      </c>
      <c r="CM27">
        <v>338</v>
      </c>
      <c r="CY27">
        <v>199</v>
      </c>
      <c r="CZ27">
        <v>186</v>
      </c>
      <c r="DB27">
        <v>252</v>
      </c>
      <c r="DC27">
        <v>266</v>
      </c>
      <c r="DN27">
        <v>265</v>
      </c>
      <c r="DO27">
        <v>228</v>
      </c>
      <c r="DQ27">
        <v>123</v>
      </c>
      <c r="DR27">
        <v>251</v>
      </c>
      <c r="EB27">
        <v>56</v>
      </c>
      <c r="EC27">
        <v>60</v>
      </c>
      <c r="EE27">
        <v>94</v>
      </c>
      <c r="EF27">
        <v>75</v>
      </c>
      <c r="ER27">
        <v>347</v>
      </c>
      <c r="ES27">
        <v>344</v>
      </c>
      <c r="EU27">
        <v>188</v>
      </c>
      <c r="EV27">
        <v>187</v>
      </c>
      <c r="EX27" s="3"/>
      <c r="EY27" s="3"/>
      <c r="EZ27" s="3"/>
      <c r="FA27" s="3"/>
      <c r="FB27" s="3"/>
      <c r="FC27" s="3"/>
      <c r="FD27" s="3"/>
    </row>
    <row r="28" spans="2:160" x14ac:dyDescent="0.25">
      <c r="B28">
        <f t="shared" si="0"/>
        <v>171.5</v>
      </c>
      <c r="C28">
        <v>162</v>
      </c>
      <c r="D28">
        <v>188</v>
      </c>
      <c r="F28">
        <v>189</v>
      </c>
      <c r="G28">
        <v>194</v>
      </c>
      <c r="K28" s="26" t="s">
        <v>31</v>
      </c>
      <c r="L28" s="26"/>
      <c r="M28" s="26"/>
      <c r="N28" s="26"/>
      <c r="O28" s="26"/>
      <c r="P28" s="26"/>
      <c r="Q28" s="26"/>
      <c r="V28">
        <v>251</v>
      </c>
      <c r="W28">
        <v>247</v>
      </c>
      <c r="Y28">
        <v>121</v>
      </c>
      <c r="Z28">
        <v>125</v>
      </c>
      <c r="AM28">
        <f t="shared" si="1"/>
        <v>181</v>
      </c>
      <c r="AN28">
        <v>184</v>
      </c>
      <c r="AO28">
        <v>181</v>
      </c>
      <c r="AQ28">
        <v>221</v>
      </c>
      <c r="AR28">
        <v>220</v>
      </c>
      <c r="AX28" t="s">
        <v>20</v>
      </c>
      <c r="BD28">
        <v>206</v>
      </c>
      <c r="BE28">
        <v>194</v>
      </c>
      <c r="BG28">
        <v>168</v>
      </c>
      <c r="BH28">
        <v>162</v>
      </c>
      <c r="BT28">
        <v>326</v>
      </c>
      <c r="BU28">
        <v>332</v>
      </c>
      <c r="BW28">
        <v>5</v>
      </c>
      <c r="BX28">
        <v>359</v>
      </c>
      <c r="CI28">
        <v>225</v>
      </c>
      <c r="CJ28">
        <v>20</v>
      </c>
      <c r="CL28">
        <v>301</v>
      </c>
      <c r="CM28">
        <v>224</v>
      </c>
      <c r="CY28">
        <v>193</v>
      </c>
      <c r="CZ28">
        <v>184</v>
      </c>
      <c r="DB28">
        <v>250</v>
      </c>
      <c r="DC28">
        <v>221</v>
      </c>
      <c r="DN28">
        <v>266</v>
      </c>
      <c r="DO28">
        <v>260</v>
      </c>
      <c r="DQ28">
        <v>117</v>
      </c>
      <c r="DR28">
        <v>252</v>
      </c>
      <c r="EB28">
        <v>54</v>
      </c>
      <c r="EC28">
        <v>61</v>
      </c>
      <c r="EE28">
        <v>87</v>
      </c>
      <c r="EF28">
        <v>93</v>
      </c>
      <c r="ER28">
        <v>340</v>
      </c>
      <c r="ES28">
        <v>340</v>
      </c>
      <c r="EU28">
        <v>194</v>
      </c>
      <c r="EV28">
        <v>195</v>
      </c>
    </row>
    <row r="29" spans="2:160" x14ac:dyDescent="0.25">
      <c r="B29">
        <f t="shared" si="0"/>
        <v>171.5</v>
      </c>
      <c r="C29">
        <v>188</v>
      </c>
      <c r="D29">
        <v>158</v>
      </c>
      <c r="F29">
        <v>193</v>
      </c>
      <c r="G29">
        <v>184</v>
      </c>
      <c r="V29">
        <v>255</v>
      </c>
      <c r="W29">
        <v>277</v>
      </c>
      <c r="Y29">
        <v>136</v>
      </c>
      <c r="Z29">
        <v>132</v>
      </c>
      <c r="AM29">
        <f t="shared" si="1"/>
        <v>181</v>
      </c>
      <c r="AN29">
        <v>184</v>
      </c>
      <c r="AO29">
        <v>180</v>
      </c>
      <c r="AQ29">
        <v>221</v>
      </c>
      <c r="AR29">
        <v>228</v>
      </c>
      <c r="BD29">
        <v>206</v>
      </c>
      <c r="BE29">
        <v>202</v>
      </c>
      <c r="BG29">
        <v>168</v>
      </c>
      <c r="BH29">
        <v>162</v>
      </c>
      <c r="BT29">
        <v>333</v>
      </c>
      <c r="BU29">
        <v>330</v>
      </c>
      <c r="BW29">
        <v>0</v>
      </c>
      <c r="BX29">
        <v>0</v>
      </c>
      <c r="CI29">
        <v>59</v>
      </c>
      <c r="CJ29">
        <v>-1</v>
      </c>
      <c r="CL29">
        <v>57</v>
      </c>
      <c r="CM29">
        <v>335</v>
      </c>
      <c r="CY29">
        <v>196</v>
      </c>
      <c r="CZ29">
        <v>189</v>
      </c>
      <c r="DB29">
        <v>6</v>
      </c>
      <c r="DC29">
        <v>31</v>
      </c>
      <c r="DN29">
        <v>260</v>
      </c>
      <c r="DO29">
        <v>261</v>
      </c>
      <c r="DQ29">
        <v>347</v>
      </c>
      <c r="DR29">
        <v>233</v>
      </c>
      <c r="EB29">
        <v>47</v>
      </c>
      <c r="EC29">
        <v>52</v>
      </c>
      <c r="EE29">
        <v>75</v>
      </c>
      <c r="EF29">
        <v>77</v>
      </c>
      <c r="ER29">
        <v>313</v>
      </c>
      <c r="ES29">
        <v>334</v>
      </c>
      <c r="EU29">
        <v>194</v>
      </c>
      <c r="EV29">
        <v>193</v>
      </c>
    </row>
    <row r="30" spans="2:160" x14ac:dyDescent="0.25">
      <c r="B30">
        <f t="shared" si="0"/>
        <v>182</v>
      </c>
      <c r="C30">
        <v>191</v>
      </c>
      <c r="D30">
        <v>250</v>
      </c>
      <c r="F30">
        <v>191</v>
      </c>
      <c r="G30">
        <v>184</v>
      </c>
      <c r="V30">
        <v>259</v>
      </c>
      <c r="W30">
        <v>258</v>
      </c>
      <c r="Y30">
        <v>132</v>
      </c>
      <c r="Z30">
        <v>136</v>
      </c>
      <c r="AM30">
        <f t="shared" si="1"/>
        <v>181</v>
      </c>
      <c r="AN30">
        <v>177</v>
      </c>
      <c r="AO30">
        <v>179</v>
      </c>
      <c r="AQ30">
        <v>217</v>
      </c>
      <c r="AR30">
        <v>220</v>
      </c>
      <c r="BD30">
        <v>258</v>
      </c>
      <c r="BE30">
        <v>213</v>
      </c>
      <c r="BG30">
        <v>162</v>
      </c>
      <c r="BH30">
        <v>145</v>
      </c>
      <c r="BT30">
        <v>333</v>
      </c>
      <c r="BU30">
        <v>335</v>
      </c>
      <c r="BW30">
        <v>341</v>
      </c>
      <c r="BX30">
        <v>353</v>
      </c>
      <c r="CI30">
        <v>49</v>
      </c>
      <c r="CJ30">
        <v>-18</v>
      </c>
      <c r="CL30">
        <v>192</v>
      </c>
      <c r="CM30">
        <v>58</v>
      </c>
      <c r="CY30">
        <v>196</v>
      </c>
      <c r="CZ30">
        <v>185</v>
      </c>
      <c r="DB30">
        <v>271</v>
      </c>
      <c r="DC30">
        <v>257</v>
      </c>
      <c r="DN30">
        <v>260</v>
      </c>
      <c r="DO30">
        <v>264</v>
      </c>
      <c r="DQ30">
        <v>120</v>
      </c>
      <c r="DR30">
        <v>251</v>
      </c>
      <c r="EB30">
        <v>54</v>
      </c>
      <c r="EC30">
        <v>51</v>
      </c>
      <c r="EE30">
        <v>72</v>
      </c>
      <c r="EF30">
        <v>77</v>
      </c>
      <c r="ER30">
        <v>344</v>
      </c>
      <c r="ES30">
        <v>355</v>
      </c>
      <c r="EU30">
        <v>19</v>
      </c>
      <c r="EV30">
        <v>174</v>
      </c>
    </row>
    <row r="31" spans="2:160" x14ac:dyDescent="0.25">
      <c r="B31">
        <f t="shared" si="0"/>
        <v>188</v>
      </c>
      <c r="C31">
        <v>193</v>
      </c>
      <c r="D31">
        <v>182</v>
      </c>
      <c r="F31">
        <v>193</v>
      </c>
      <c r="G31">
        <v>188</v>
      </c>
      <c r="V31">
        <v>254</v>
      </c>
      <c r="W31">
        <v>256</v>
      </c>
      <c r="Y31">
        <v>132</v>
      </c>
      <c r="Z31">
        <v>131</v>
      </c>
      <c r="AM31">
        <f t="shared" si="1"/>
        <v>184</v>
      </c>
      <c r="AN31">
        <v>185</v>
      </c>
      <c r="AO31">
        <v>177</v>
      </c>
      <c r="AQ31">
        <v>221</v>
      </c>
      <c r="AR31">
        <v>221</v>
      </c>
      <c r="BD31">
        <v>206</v>
      </c>
      <c r="BE31">
        <v>132</v>
      </c>
      <c r="BG31">
        <v>165</v>
      </c>
      <c r="BH31">
        <v>295</v>
      </c>
      <c r="BT31">
        <v>333</v>
      </c>
      <c r="BU31">
        <v>336</v>
      </c>
      <c r="BW31">
        <v>1</v>
      </c>
      <c r="BX31">
        <v>3</v>
      </c>
      <c r="CI31">
        <v>53</v>
      </c>
      <c r="CJ31">
        <v>-18</v>
      </c>
      <c r="CL31">
        <v>192</v>
      </c>
      <c r="CM31">
        <v>223</v>
      </c>
      <c r="CY31">
        <v>196</v>
      </c>
      <c r="CZ31">
        <v>189</v>
      </c>
      <c r="DB31">
        <v>271</v>
      </c>
      <c r="DC31">
        <v>-5</v>
      </c>
      <c r="DN31">
        <v>260</v>
      </c>
      <c r="DO31">
        <v>265</v>
      </c>
      <c r="DQ31">
        <v>123</v>
      </c>
      <c r="DR31">
        <v>260</v>
      </c>
      <c r="EB31">
        <v>45</v>
      </c>
      <c r="EC31">
        <v>52</v>
      </c>
      <c r="EE31">
        <v>68</v>
      </c>
      <c r="EF31">
        <v>72</v>
      </c>
      <c r="ER31">
        <v>350</v>
      </c>
      <c r="ES31">
        <v>346</v>
      </c>
      <c r="EU31">
        <v>192</v>
      </c>
      <c r="EV31">
        <v>185</v>
      </c>
    </row>
    <row r="32" spans="2:160" x14ac:dyDescent="0.25">
      <c r="B32">
        <f t="shared" si="0"/>
        <v>189.5</v>
      </c>
      <c r="C32">
        <v>188</v>
      </c>
      <c r="D32">
        <v>196</v>
      </c>
      <c r="F32">
        <v>191</v>
      </c>
      <c r="G32">
        <v>191</v>
      </c>
      <c r="V32">
        <v>260</v>
      </c>
      <c r="W32">
        <v>271</v>
      </c>
      <c r="Y32">
        <v>121</v>
      </c>
      <c r="Z32">
        <v>134</v>
      </c>
      <c r="AM32">
        <f t="shared" si="1"/>
        <v>184</v>
      </c>
      <c r="AN32">
        <v>177</v>
      </c>
      <c r="AO32">
        <v>183</v>
      </c>
      <c r="AQ32">
        <v>221</v>
      </c>
      <c r="AR32">
        <v>220</v>
      </c>
      <c r="BD32">
        <v>198</v>
      </c>
      <c r="BE32">
        <v>144</v>
      </c>
      <c r="BG32">
        <v>162</v>
      </c>
      <c r="BH32">
        <v>170</v>
      </c>
      <c r="BT32">
        <v>333</v>
      </c>
      <c r="BU32">
        <v>357</v>
      </c>
      <c r="BW32">
        <v>5</v>
      </c>
      <c r="BX32">
        <v>345</v>
      </c>
      <c r="CI32">
        <v>51</v>
      </c>
      <c r="CJ32">
        <v>-22</v>
      </c>
      <c r="CL32">
        <v>333</v>
      </c>
      <c r="CM32">
        <v>94</v>
      </c>
      <c r="CY32">
        <v>193</v>
      </c>
      <c r="CZ32">
        <v>188</v>
      </c>
      <c r="DB32">
        <v>278</v>
      </c>
      <c r="DC32">
        <v>13</v>
      </c>
      <c r="DN32">
        <v>266</v>
      </c>
      <c r="DO32">
        <v>266</v>
      </c>
      <c r="DQ32">
        <v>123</v>
      </c>
      <c r="DR32">
        <v>253</v>
      </c>
      <c r="EB32">
        <v>40</v>
      </c>
      <c r="EC32">
        <v>53</v>
      </c>
      <c r="EE32">
        <v>68</v>
      </c>
      <c r="EF32">
        <v>79</v>
      </c>
      <c r="ER32">
        <v>348</v>
      </c>
      <c r="ES32">
        <v>340</v>
      </c>
      <c r="EU32">
        <v>194</v>
      </c>
      <c r="EV32">
        <v>192</v>
      </c>
    </row>
    <row r="33" spans="2:152" x14ac:dyDescent="0.25">
      <c r="B33">
        <f t="shared" si="0"/>
        <v>189.5</v>
      </c>
      <c r="C33">
        <v>268</v>
      </c>
      <c r="D33">
        <v>164</v>
      </c>
      <c r="F33">
        <v>193</v>
      </c>
      <c r="G33">
        <v>188</v>
      </c>
      <c r="V33">
        <v>255</v>
      </c>
      <c r="W33">
        <v>245</v>
      </c>
      <c r="Y33">
        <v>132</v>
      </c>
      <c r="Z33">
        <v>131</v>
      </c>
      <c r="AM33">
        <f t="shared" si="1"/>
        <v>181</v>
      </c>
      <c r="AN33">
        <v>181</v>
      </c>
      <c r="AO33">
        <v>181</v>
      </c>
      <c r="AQ33">
        <v>224</v>
      </c>
      <c r="AR33">
        <v>224</v>
      </c>
      <c r="BD33">
        <v>201</v>
      </c>
      <c r="BE33">
        <v>144</v>
      </c>
      <c r="BG33">
        <v>162</v>
      </c>
      <c r="BH33">
        <v>146</v>
      </c>
      <c r="BT33">
        <v>333</v>
      </c>
      <c r="BU33">
        <v>160</v>
      </c>
      <c r="BW33">
        <v>4</v>
      </c>
      <c r="BX33">
        <v>358</v>
      </c>
      <c r="CI33">
        <v>58</v>
      </c>
      <c r="CJ33">
        <v>15</v>
      </c>
      <c r="CL33">
        <v>207</v>
      </c>
      <c r="CM33">
        <v>374</v>
      </c>
      <c r="CY33">
        <v>193</v>
      </c>
      <c r="CZ33">
        <v>188</v>
      </c>
      <c r="DB33">
        <v>272</v>
      </c>
      <c r="DC33">
        <v>270</v>
      </c>
      <c r="DN33">
        <v>268</v>
      </c>
      <c r="DO33">
        <v>261</v>
      </c>
      <c r="DQ33">
        <v>273</v>
      </c>
      <c r="DR33">
        <v>276</v>
      </c>
      <c r="EB33">
        <v>38</v>
      </c>
      <c r="EC33">
        <v>53</v>
      </c>
      <c r="EE33">
        <v>72</v>
      </c>
      <c r="EF33">
        <v>88</v>
      </c>
      <c r="ER33">
        <v>337</v>
      </c>
      <c r="ES33">
        <v>340</v>
      </c>
      <c r="EU33">
        <v>128</v>
      </c>
      <c r="EV33">
        <v>181</v>
      </c>
    </row>
    <row r="34" spans="2:152" x14ac:dyDescent="0.25">
      <c r="B34">
        <f t="shared" si="0"/>
        <v>189.5</v>
      </c>
      <c r="C34">
        <v>149</v>
      </c>
      <c r="D34">
        <v>173</v>
      </c>
      <c r="F34">
        <v>193</v>
      </c>
      <c r="G34">
        <v>191</v>
      </c>
      <c r="V34">
        <v>249</v>
      </c>
      <c r="W34">
        <v>257</v>
      </c>
      <c r="Y34">
        <v>132</v>
      </c>
      <c r="Z34">
        <v>135</v>
      </c>
      <c r="AM34">
        <f t="shared" si="1"/>
        <v>181</v>
      </c>
      <c r="AN34">
        <v>181</v>
      </c>
      <c r="AO34">
        <v>181</v>
      </c>
      <c r="AQ34">
        <v>221</v>
      </c>
      <c r="AR34">
        <v>221</v>
      </c>
      <c r="BD34">
        <v>209</v>
      </c>
      <c r="BE34">
        <v>124</v>
      </c>
      <c r="BG34">
        <v>168</v>
      </c>
      <c r="BH34">
        <v>168</v>
      </c>
      <c r="BT34">
        <v>333</v>
      </c>
      <c r="BU34">
        <v>333</v>
      </c>
      <c r="BW34">
        <v>356</v>
      </c>
      <c r="BX34">
        <v>347</v>
      </c>
      <c r="CI34">
        <v>61</v>
      </c>
      <c r="CJ34">
        <v>332</v>
      </c>
      <c r="CL34">
        <v>336</v>
      </c>
      <c r="CM34">
        <v>366</v>
      </c>
      <c r="CY34">
        <v>193</v>
      </c>
      <c r="CZ34">
        <v>187</v>
      </c>
      <c r="DB34">
        <v>272</v>
      </c>
      <c r="DC34">
        <v>260</v>
      </c>
      <c r="DN34">
        <v>260</v>
      </c>
      <c r="DO34">
        <v>269</v>
      </c>
      <c r="DQ34">
        <v>273</v>
      </c>
      <c r="DR34">
        <v>294</v>
      </c>
      <c r="EB34">
        <v>45</v>
      </c>
      <c r="EC34">
        <v>52</v>
      </c>
      <c r="EE34">
        <v>78</v>
      </c>
      <c r="EF34">
        <v>87</v>
      </c>
      <c r="ER34">
        <v>345</v>
      </c>
      <c r="ES34">
        <v>340</v>
      </c>
      <c r="EU34">
        <v>186</v>
      </c>
      <c r="EV34">
        <v>193</v>
      </c>
    </row>
    <row r="35" spans="2:152" x14ac:dyDescent="0.25">
      <c r="B35">
        <f t="shared" si="0"/>
        <v>190.5</v>
      </c>
      <c r="C35">
        <v>168</v>
      </c>
      <c r="D35">
        <v>167</v>
      </c>
      <c r="F35">
        <v>193</v>
      </c>
      <c r="G35">
        <v>193</v>
      </c>
      <c r="V35">
        <v>250</v>
      </c>
      <c r="W35">
        <v>245</v>
      </c>
      <c r="Y35">
        <v>130</v>
      </c>
      <c r="Z35">
        <v>135</v>
      </c>
      <c r="AM35">
        <f t="shared" si="1"/>
        <v>181</v>
      </c>
      <c r="AN35">
        <v>177</v>
      </c>
      <c r="AO35">
        <v>176</v>
      </c>
      <c r="AQ35">
        <v>221</v>
      </c>
      <c r="AR35">
        <v>221</v>
      </c>
      <c r="BD35">
        <v>206</v>
      </c>
      <c r="BE35">
        <v>206</v>
      </c>
      <c r="BG35">
        <v>162</v>
      </c>
      <c r="BH35">
        <v>167</v>
      </c>
      <c r="BT35">
        <v>333</v>
      </c>
      <c r="BU35">
        <v>332</v>
      </c>
      <c r="BW35">
        <v>333</v>
      </c>
      <c r="BX35">
        <v>-4</v>
      </c>
      <c r="CI35">
        <v>46</v>
      </c>
      <c r="CJ35">
        <v>200</v>
      </c>
      <c r="CL35">
        <v>202</v>
      </c>
      <c r="CM35">
        <v>141</v>
      </c>
      <c r="CY35">
        <v>193</v>
      </c>
      <c r="CZ35">
        <v>199</v>
      </c>
      <c r="DB35">
        <v>270</v>
      </c>
      <c r="DC35">
        <v>254</v>
      </c>
      <c r="DN35">
        <v>265</v>
      </c>
      <c r="DO35">
        <v>264</v>
      </c>
      <c r="DQ35">
        <v>122</v>
      </c>
      <c r="DR35">
        <v>123</v>
      </c>
      <c r="EB35">
        <v>47</v>
      </c>
      <c r="EC35">
        <v>55</v>
      </c>
      <c r="EE35">
        <v>75</v>
      </c>
      <c r="EF35">
        <v>92</v>
      </c>
      <c r="ER35">
        <v>347</v>
      </c>
      <c r="ES35">
        <v>348</v>
      </c>
      <c r="EU35">
        <v>192</v>
      </c>
      <c r="EV35">
        <v>187</v>
      </c>
    </row>
    <row r="36" spans="2:152" x14ac:dyDescent="0.25">
      <c r="B36">
        <f t="shared" si="0"/>
        <v>186</v>
      </c>
      <c r="C36">
        <v>193</v>
      </c>
      <c r="D36">
        <v>162</v>
      </c>
      <c r="F36">
        <v>191</v>
      </c>
      <c r="G36">
        <v>193</v>
      </c>
      <c r="V36">
        <v>259</v>
      </c>
      <c r="W36">
        <v>251</v>
      </c>
      <c r="Y36">
        <v>132</v>
      </c>
      <c r="Z36">
        <v>120</v>
      </c>
      <c r="AM36">
        <f t="shared" si="1"/>
        <v>177</v>
      </c>
      <c r="AN36">
        <v>172</v>
      </c>
      <c r="AO36">
        <v>182</v>
      </c>
      <c r="AQ36">
        <v>221</v>
      </c>
      <c r="AR36">
        <v>221</v>
      </c>
      <c r="BD36">
        <v>206</v>
      </c>
      <c r="BE36">
        <v>206</v>
      </c>
      <c r="BG36">
        <v>168</v>
      </c>
      <c r="BH36">
        <v>168</v>
      </c>
      <c r="BT36">
        <v>326</v>
      </c>
      <c r="BU36">
        <v>325</v>
      </c>
      <c r="BW36">
        <v>0</v>
      </c>
      <c r="BX36">
        <v>5</v>
      </c>
      <c r="CI36">
        <v>58</v>
      </c>
      <c r="CJ36">
        <v>224</v>
      </c>
      <c r="CL36">
        <v>192</v>
      </c>
      <c r="CM36">
        <v>320</v>
      </c>
      <c r="CY36">
        <v>193</v>
      </c>
      <c r="CZ36">
        <v>192</v>
      </c>
      <c r="DB36">
        <v>272</v>
      </c>
      <c r="DC36">
        <v>236</v>
      </c>
      <c r="DN36">
        <v>260</v>
      </c>
      <c r="DO36">
        <v>266</v>
      </c>
      <c r="DQ36">
        <v>273</v>
      </c>
      <c r="DR36">
        <v>157</v>
      </c>
      <c r="EB36">
        <v>46</v>
      </c>
      <c r="EC36">
        <v>53</v>
      </c>
      <c r="EE36">
        <v>68</v>
      </c>
      <c r="EF36">
        <v>86</v>
      </c>
      <c r="ER36">
        <v>344</v>
      </c>
      <c r="ES36">
        <v>344</v>
      </c>
      <c r="EU36">
        <v>179</v>
      </c>
      <c r="EV36">
        <v>191</v>
      </c>
    </row>
    <row r="37" spans="2:152" x14ac:dyDescent="0.25">
      <c r="B37">
        <f t="shared" si="0"/>
        <v>188.5</v>
      </c>
      <c r="C37">
        <v>184</v>
      </c>
      <c r="D37">
        <v>187</v>
      </c>
      <c r="F37">
        <v>193</v>
      </c>
      <c r="G37">
        <v>188</v>
      </c>
      <c r="V37">
        <v>247</v>
      </c>
      <c r="W37">
        <v>253</v>
      </c>
      <c r="Y37">
        <v>132</v>
      </c>
      <c r="Z37">
        <v>136</v>
      </c>
      <c r="AM37">
        <f t="shared" si="1"/>
        <v>177</v>
      </c>
      <c r="AN37">
        <v>176</v>
      </c>
      <c r="AO37">
        <v>183</v>
      </c>
      <c r="AQ37">
        <v>221</v>
      </c>
      <c r="AR37">
        <v>221</v>
      </c>
      <c r="BD37">
        <v>206</v>
      </c>
      <c r="BE37">
        <v>198</v>
      </c>
      <c r="BG37">
        <v>161</v>
      </c>
      <c r="BH37">
        <v>167</v>
      </c>
      <c r="BT37">
        <v>195</v>
      </c>
      <c r="BU37">
        <v>313</v>
      </c>
      <c r="BW37">
        <v>0</v>
      </c>
      <c r="BX37">
        <v>2</v>
      </c>
      <c r="CI37">
        <v>49</v>
      </c>
      <c r="CJ37">
        <v>59</v>
      </c>
      <c r="CL37">
        <v>192</v>
      </c>
      <c r="CM37">
        <v>57</v>
      </c>
      <c r="CY37">
        <v>194</v>
      </c>
      <c r="CZ37">
        <v>195</v>
      </c>
      <c r="DB37">
        <v>281</v>
      </c>
      <c r="DC37">
        <v>7</v>
      </c>
      <c r="DN37">
        <v>272</v>
      </c>
      <c r="DO37">
        <v>261</v>
      </c>
      <c r="DQ37">
        <v>120</v>
      </c>
      <c r="DR37">
        <v>347</v>
      </c>
      <c r="EB37">
        <v>47</v>
      </c>
      <c r="EC37">
        <v>46</v>
      </c>
      <c r="EE37">
        <v>78</v>
      </c>
      <c r="EF37">
        <v>75</v>
      </c>
      <c r="ER37">
        <v>341</v>
      </c>
      <c r="ES37">
        <v>312</v>
      </c>
      <c r="EU37">
        <v>194</v>
      </c>
      <c r="EV37">
        <v>219</v>
      </c>
    </row>
    <row r="38" spans="2:152" x14ac:dyDescent="0.25">
      <c r="B38">
        <f t="shared" si="0"/>
        <v>181</v>
      </c>
      <c r="C38">
        <v>238</v>
      </c>
      <c r="D38">
        <v>197</v>
      </c>
      <c r="F38">
        <v>191</v>
      </c>
      <c r="G38">
        <v>193</v>
      </c>
      <c r="V38">
        <v>254</v>
      </c>
      <c r="W38">
        <v>259</v>
      </c>
      <c r="Y38">
        <v>132</v>
      </c>
      <c r="Z38">
        <v>132</v>
      </c>
      <c r="AM38">
        <f t="shared" si="1"/>
        <v>176</v>
      </c>
      <c r="AN38">
        <v>172</v>
      </c>
      <c r="AO38">
        <v>175</v>
      </c>
      <c r="AQ38">
        <v>221</v>
      </c>
      <c r="AR38">
        <v>217</v>
      </c>
      <c r="BD38">
        <v>206</v>
      </c>
      <c r="BE38">
        <v>258</v>
      </c>
      <c r="BG38">
        <v>165</v>
      </c>
      <c r="BH38">
        <v>162</v>
      </c>
      <c r="BT38">
        <v>333</v>
      </c>
      <c r="BU38">
        <v>333</v>
      </c>
      <c r="BW38">
        <v>0</v>
      </c>
      <c r="BX38">
        <v>340</v>
      </c>
      <c r="CI38">
        <v>49</v>
      </c>
      <c r="CJ38">
        <v>48</v>
      </c>
      <c r="CL38">
        <v>47</v>
      </c>
      <c r="CM38">
        <v>171</v>
      </c>
      <c r="CY38">
        <v>188</v>
      </c>
      <c r="CZ38">
        <v>194</v>
      </c>
      <c r="DB38">
        <v>274</v>
      </c>
      <c r="DC38">
        <v>271</v>
      </c>
      <c r="DN38">
        <v>231</v>
      </c>
      <c r="DO38">
        <v>255</v>
      </c>
      <c r="DQ38">
        <v>117</v>
      </c>
      <c r="DR38">
        <v>119</v>
      </c>
      <c r="EB38">
        <v>34</v>
      </c>
      <c r="EC38">
        <v>52</v>
      </c>
      <c r="EE38">
        <v>80</v>
      </c>
      <c r="EF38">
        <v>73</v>
      </c>
      <c r="ER38">
        <v>341</v>
      </c>
      <c r="ES38">
        <v>342</v>
      </c>
      <c r="EU38">
        <v>207</v>
      </c>
      <c r="EV38">
        <v>21</v>
      </c>
    </row>
    <row r="39" spans="2:152" x14ac:dyDescent="0.25">
      <c r="B39">
        <f t="shared" si="0"/>
        <v>184.5</v>
      </c>
      <c r="C39">
        <v>178</v>
      </c>
      <c r="D39">
        <v>191</v>
      </c>
      <c r="F39">
        <v>191</v>
      </c>
      <c r="G39">
        <v>190</v>
      </c>
      <c r="V39">
        <v>251</v>
      </c>
      <c r="W39">
        <v>252</v>
      </c>
      <c r="Y39">
        <v>132</v>
      </c>
      <c r="Z39">
        <v>133</v>
      </c>
      <c r="AM39">
        <f t="shared" si="1"/>
        <v>172</v>
      </c>
      <c r="AN39">
        <v>172</v>
      </c>
      <c r="AO39">
        <v>184</v>
      </c>
      <c r="AQ39">
        <v>221</v>
      </c>
      <c r="AR39">
        <v>221</v>
      </c>
      <c r="BD39">
        <v>206</v>
      </c>
      <c r="BE39">
        <v>207</v>
      </c>
      <c r="BG39">
        <v>168</v>
      </c>
      <c r="BH39">
        <v>165</v>
      </c>
      <c r="BT39">
        <v>333</v>
      </c>
      <c r="BU39">
        <v>333</v>
      </c>
      <c r="BW39">
        <v>0</v>
      </c>
      <c r="BX39">
        <v>0</v>
      </c>
      <c r="CI39">
        <v>58</v>
      </c>
      <c r="CJ39">
        <v>54</v>
      </c>
      <c r="CL39">
        <v>192</v>
      </c>
      <c r="CM39">
        <v>171</v>
      </c>
      <c r="CY39">
        <v>194</v>
      </c>
      <c r="CZ39">
        <v>196</v>
      </c>
      <c r="DB39">
        <v>283</v>
      </c>
      <c r="DC39">
        <v>271</v>
      </c>
      <c r="DN39">
        <v>265</v>
      </c>
      <c r="DO39">
        <v>259</v>
      </c>
      <c r="DQ39">
        <v>282</v>
      </c>
      <c r="DR39">
        <v>145</v>
      </c>
      <c r="EB39">
        <v>40</v>
      </c>
      <c r="EC39">
        <v>45</v>
      </c>
      <c r="EE39">
        <v>83</v>
      </c>
      <c r="EF39">
        <v>70</v>
      </c>
      <c r="ER39">
        <v>344</v>
      </c>
      <c r="ES39">
        <v>349</v>
      </c>
      <c r="EU39">
        <v>199</v>
      </c>
      <c r="EV39">
        <v>192</v>
      </c>
    </row>
    <row r="40" spans="2:152" x14ac:dyDescent="0.25">
      <c r="B40">
        <f t="shared" si="0"/>
        <v>184.5</v>
      </c>
      <c r="C40">
        <v>185</v>
      </c>
      <c r="D40">
        <v>176</v>
      </c>
      <c r="F40">
        <v>201</v>
      </c>
      <c r="G40">
        <v>193</v>
      </c>
      <c r="V40">
        <v>247</v>
      </c>
      <c r="W40">
        <v>258</v>
      </c>
      <c r="Y40">
        <v>132</v>
      </c>
      <c r="Z40">
        <v>121</v>
      </c>
      <c r="AM40">
        <f t="shared" si="1"/>
        <v>172</v>
      </c>
      <c r="AN40">
        <v>176</v>
      </c>
      <c r="AO40">
        <v>176</v>
      </c>
      <c r="AQ40">
        <v>230</v>
      </c>
      <c r="AR40">
        <v>221</v>
      </c>
      <c r="BD40">
        <v>221</v>
      </c>
      <c r="BE40">
        <v>200</v>
      </c>
      <c r="BG40">
        <v>162</v>
      </c>
      <c r="BH40">
        <v>162</v>
      </c>
      <c r="BT40">
        <v>333</v>
      </c>
      <c r="BU40">
        <v>333</v>
      </c>
      <c r="BW40">
        <v>295</v>
      </c>
      <c r="BX40">
        <v>-4</v>
      </c>
      <c r="CI40">
        <v>57</v>
      </c>
      <c r="CJ40">
        <v>50</v>
      </c>
      <c r="CL40">
        <v>333</v>
      </c>
      <c r="CM40">
        <v>351</v>
      </c>
      <c r="CY40">
        <v>188</v>
      </c>
      <c r="CZ40">
        <v>192</v>
      </c>
      <c r="DB40">
        <v>265</v>
      </c>
      <c r="DC40">
        <v>277</v>
      </c>
      <c r="DN40">
        <v>267</v>
      </c>
      <c r="DO40">
        <v>265</v>
      </c>
      <c r="DQ40">
        <v>117</v>
      </c>
      <c r="DR40">
        <v>100</v>
      </c>
      <c r="EB40">
        <v>54</v>
      </c>
      <c r="EC40">
        <v>42</v>
      </c>
      <c r="EE40">
        <v>91</v>
      </c>
      <c r="EF40">
        <v>70</v>
      </c>
      <c r="ER40">
        <v>344</v>
      </c>
      <c r="ES40">
        <v>349</v>
      </c>
      <c r="EU40">
        <v>185</v>
      </c>
      <c r="EV40">
        <v>202</v>
      </c>
    </row>
    <row r="41" spans="2:152" x14ac:dyDescent="0.25">
      <c r="B41">
        <f t="shared" si="0"/>
        <v>183</v>
      </c>
      <c r="C41">
        <v>182</v>
      </c>
      <c r="D41">
        <v>272</v>
      </c>
      <c r="F41">
        <v>188</v>
      </c>
      <c r="G41">
        <v>192</v>
      </c>
      <c r="V41">
        <v>257</v>
      </c>
      <c r="W41">
        <v>256</v>
      </c>
      <c r="Y41">
        <v>121</v>
      </c>
      <c r="Z41">
        <v>130</v>
      </c>
      <c r="AM41">
        <f t="shared" si="1"/>
        <v>172</v>
      </c>
      <c r="AN41">
        <v>166</v>
      </c>
      <c r="AO41">
        <v>178</v>
      </c>
      <c r="AQ41">
        <v>224</v>
      </c>
      <c r="AR41">
        <v>224</v>
      </c>
      <c r="BD41">
        <v>221</v>
      </c>
      <c r="BE41">
        <v>202</v>
      </c>
      <c r="BG41">
        <v>162</v>
      </c>
      <c r="BH41">
        <v>161</v>
      </c>
      <c r="BT41">
        <v>333</v>
      </c>
      <c r="BU41">
        <v>333</v>
      </c>
      <c r="BW41">
        <v>1</v>
      </c>
      <c r="BX41">
        <v>4</v>
      </c>
      <c r="CI41">
        <v>53</v>
      </c>
      <c r="CJ41">
        <v>56</v>
      </c>
      <c r="CL41">
        <v>44</v>
      </c>
      <c r="CM41">
        <v>216</v>
      </c>
      <c r="CY41">
        <v>188</v>
      </c>
      <c r="CZ41">
        <v>192</v>
      </c>
      <c r="DB41">
        <v>265</v>
      </c>
      <c r="DC41">
        <v>271</v>
      </c>
      <c r="DN41">
        <v>260</v>
      </c>
      <c r="DO41">
        <v>268</v>
      </c>
      <c r="DQ41">
        <v>263</v>
      </c>
      <c r="DR41">
        <v>271</v>
      </c>
      <c r="EB41">
        <v>54</v>
      </c>
      <c r="EC41">
        <v>39</v>
      </c>
      <c r="EE41">
        <v>72</v>
      </c>
      <c r="EF41">
        <v>71</v>
      </c>
      <c r="ER41">
        <v>340</v>
      </c>
      <c r="ES41">
        <v>336</v>
      </c>
      <c r="EU41">
        <v>194</v>
      </c>
      <c r="EV41">
        <v>129</v>
      </c>
    </row>
    <row r="42" spans="2:152" x14ac:dyDescent="0.25">
      <c r="B42">
        <f t="shared" si="0"/>
        <v>180.5</v>
      </c>
      <c r="C42">
        <v>179</v>
      </c>
      <c r="D42">
        <v>150</v>
      </c>
      <c r="F42">
        <v>188</v>
      </c>
      <c r="G42">
        <v>192</v>
      </c>
      <c r="V42">
        <v>257</v>
      </c>
      <c r="W42">
        <v>250</v>
      </c>
      <c r="Y42">
        <v>127</v>
      </c>
      <c r="Z42">
        <v>131</v>
      </c>
      <c r="AM42">
        <f t="shared" si="1"/>
        <v>172</v>
      </c>
      <c r="AN42">
        <v>176</v>
      </c>
      <c r="AO42">
        <v>180</v>
      </c>
      <c r="AQ42">
        <v>226</v>
      </c>
      <c r="AR42">
        <v>221</v>
      </c>
      <c r="BD42">
        <v>206</v>
      </c>
      <c r="BE42">
        <v>209</v>
      </c>
      <c r="BG42">
        <v>162</v>
      </c>
      <c r="BH42">
        <v>168</v>
      </c>
      <c r="BT42">
        <v>333</v>
      </c>
      <c r="BU42">
        <v>333</v>
      </c>
      <c r="BW42">
        <v>11</v>
      </c>
      <c r="BX42">
        <v>361</v>
      </c>
      <c r="CI42">
        <v>49</v>
      </c>
      <c r="CJ42">
        <v>61</v>
      </c>
      <c r="CL42">
        <v>61</v>
      </c>
      <c r="CM42">
        <v>367</v>
      </c>
      <c r="CY42">
        <v>194</v>
      </c>
      <c r="CZ42">
        <v>193</v>
      </c>
      <c r="DB42">
        <v>283</v>
      </c>
      <c r="DC42">
        <v>273</v>
      </c>
      <c r="DN42">
        <v>268</v>
      </c>
      <c r="DO42">
        <v>260</v>
      </c>
      <c r="DQ42">
        <v>117</v>
      </c>
      <c r="DR42">
        <v>272</v>
      </c>
      <c r="EB42">
        <v>47</v>
      </c>
      <c r="EC42">
        <v>45</v>
      </c>
      <c r="EE42">
        <v>92</v>
      </c>
      <c r="EF42">
        <v>80</v>
      </c>
      <c r="ER42">
        <v>344</v>
      </c>
      <c r="ES42">
        <v>344</v>
      </c>
      <c r="EU42">
        <v>185</v>
      </c>
      <c r="EV42">
        <v>185</v>
      </c>
    </row>
    <row r="43" spans="2:152" x14ac:dyDescent="0.25">
      <c r="B43">
        <f t="shared" si="0"/>
        <v>178.5</v>
      </c>
      <c r="C43">
        <v>162</v>
      </c>
      <c r="D43">
        <v>163</v>
      </c>
      <c r="F43">
        <v>189</v>
      </c>
      <c r="G43">
        <v>192</v>
      </c>
      <c r="V43">
        <v>254</v>
      </c>
      <c r="W43">
        <v>249</v>
      </c>
      <c r="Y43">
        <v>132</v>
      </c>
      <c r="Z43">
        <v>130</v>
      </c>
      <c r="AM43">
        <f t="shared" si="1"/>
        <v>176</v>
      </c>
      <c r="AN43">
        <v>176</v>
      </c>
      <c r="AO43">
        <v>177</v>
      </c>
      <c r="AQ43">
        <v>234</v>
      </c>
      <c r="AR43">
        <v>222</v>
      </c>
      <c r="BD43">
        <v>217</v>
      </c>
      <c r="BE43">
        <v>207</v>
      </c>
      <c r="BG43">
        <v>162</v>
      </c>
      <c r="BH43">
        <v>161</v>
      </c>
      <c r="BT43">
        <v>333</v>
      </c>
      <c r="BU43">
        <v>334</v>
      </c>
      <c r="BW43">
        <v>3</v>
      </c>
      <c r="BX43">
        <v>333</v>
      </c>
      <c r="CI43">
        <v>49</v>
      </c>
      <c r="CJ43">
        <v>44</v>
      </c>
      <c r="CL43">
        <v>53</v>
      </c>
      <c r="CM43">
        <v>233</v>
      </c>
      <c r="CY43">
        <v>188</v>
      </c>
      <c r="CZ43">
        <v>192</v>
      </c>
      <c r="DB43">
        <v>271</v>
      </c>
      <c r="DC43">
        <v>269</v>
      </c>
      <c r="DN43">
        <v>263</v>
      </c>
      <c r="DO43">
        <v>265</v>
      </c>
      <c r="DQ43">
        <v>282</v>
      </c>
      <c r="DR43">
        <v>123</v>
      </c>
      <c r="EB43">
        <v>51</v>
      </c>
      <c r="EC43">
        <v>47</v>
      </c>
      <c r="EE43">
        <v>92</v>
      </c>
      <c r="EF43">
        <v>78</v>
      </c>
      <c r="ER43">
        <v>339</v>
      </c>
      <c r="ES43">
        <v>346</v>
      </c>
      <c r="EU43">
        <v>188</v>
      </c>
      <c r="EV43">
        <v>193</v>
      </c>
    </row>
    <row r="44" spans="2:152" x14ac:dyDescent="0.25">
      <c r="B44">
        <f t="shared" si="0"/>
        <v>177.5</v>
      </c>
      <c r="C44">
        <v>176</v>
      </c>
      <c r="D44">
        <v>191</v>
      </c>
      <c r="F44">
        <v>188</v>
      </c>
      <c r="G44">
        <v>192</v>
      </c>
      <c r="V44">
        <v>246</v>
      </c>
      <c r="W44">
        <v>258</v>
      </c>
      <c r="Y44">
        <v>121</v>
      </c>
      <c r="Z44">
        <v>130</v>
      </c>
      <c r="AM44">
        <f t="shared" si="1"/>
        <v>176</v>
      </c>
      <c r="AN44">
        <v>176</v>
      </c>
      <c r="AO44">
        <v>172</v>
      </c>
      <c r="AQ44">
        <v>238</v>
      </c>
      <c r="AR44">
        <v>223</v>
      </c>
      <c r="BD44">
        <v>217</v>
      </c>
      <c r="BE44">
        <v>207</v>
      </c>
      <c r="BG44">
        <v>162</v>
      </c>
      <c r="BH44">
        <v>168</v>
      </c>
      <c r="BT44">
        <v>333</v>
      </c>
      <c r="BU44">
        <v>345</v>
      </c>
      <c r="BW44">
        <v>0</v>
      </c>
      <c r="BX44">
        <v>0</v>
      </c>
      <c r="CI44">
        <v>49</v>
      </c>
      <c r="CJ44">
        <v>58</v>
      </c>
      <c r="CL44">
        <v>91</v>
      </c>
      <c r="CM44">
        <v>229</v>
      </c>
      <c r="CY44">
        <v>188</v>
      </c>
      <c r="CZ44">
        <v>192</v>
      </c>
      <c r="DB44">
        <v>283</v>
      </c>
      <c r="DC44">
        <v>272</v>
      </c>
      <c r="DN44">
        <v>260</v>
      </c>
      <c r="DO44">
        <v>258</v>
      </c>
      <c r="DQ44">
        <v>282</v>
      </c>
      <c r="DR44">
        <v>296</v>
      </c>
      <c r="EB44">
        <v>46</v>
      </c>
      <c r="EC44">
        <v>45</v>
      </c>
      <c r="EE44">
        <v>91</v>
      </c>
      <c r="EF44">
        <v>69</v>
      </c>
      <c r="ER44">
        <v>341</v>
      </c>
      <c r="ES44">
        <v>344</v>
      </c>
      <c r="EU44">
        <v>173</v>
      </c>
      <c r="EV44">
        <v>176</v>
      </c>
    </row>
    <row r="45" spans="2:152" x14ac:dyDescent="0.25">
      <c r="B45">
        <f t="shared" si="0"/>
        <v>177</v>
      </c>
      <c r="C45">
        <v>162</v>
      </c>
      <c r="D45">
        <v>173</v>
      </c>
      <c r="F45">
        <v>191</v>
      </c>
      <c r="G45">
        <v>190</v>
      </c>
      <c r="V45">
        <v>260</v>
      </c>
      <c r="W45">
        <v>247</v>
      </c>
      <c r="Y45">
        <v>124</v>
      </c>
      <c r="Z45">
        <v>130</v>
      </c>
      <c r="AM45">
        <f t="shared" si="1"/>
        <v>176</v>
      </c>
      <c r="AN45">
        <v>173</v>
      </c>
      <c r="AO45">
        <v>176</v>
      </c>
      <c r="AQ45">
        <v>226</v>
      </c>
      <c r="AR45">
        <v>221</v>
      </c>
      <c r="BD45">
        <v>172</v>
      </c>
      <c r="BE45">
        <v>201</v>
      </c>
      <c r="BG45">
        <v>162</v>
      </c>
      <c r="BH45">
        <v>160</v>
      </c>
      <c r="BT45">
        <v>333</v>
      </c>
      <c r="BU45">
        <v>195</v>
      </c>
      <c r="BW45">
        <v>0</v>
      </c>
      <c r="BX45">
        <v>0</v>
      </c>
      <c r="CI45">
        <v>49</v>
      </c>
      <c r="CJ45">
        <v>49</v>
      </c>
      <c r="CL45">
        <v>78</v>
      </c>
      <c r="CM45">
        <v>247</v>
      </c>
      <c r="CY45">
        <v>188</v>
      </c>
      <c r="CZ45">
        <v>194</v>
      </c>
      <c r="DB45">
        <v>281</v>
      </c>
      <c r="DC45">
        <v>282</v>
      </c>
      <c r="DN45">
        <v>260</v>
      </c>
      <c r="DO45">
        <v>276</v>
      </c>
      <c r="DQ45">
        <v>273</v>
      </c>
      <c r="DR45">
        <v>142</v>
      </c>
      <c r="EB45">
        <v>40</v>
      </c>
      <c r="EC45">
        <v>47</v>
      </c>
      <c r="EE45">
        <v>96</v>
      </c>
      <c r="EF45">
        <v>80</v>
      </c>
      <c r="ER45">
        <v>344</v>
      </c>
      <c r="ES45">
        <v>341</v>
      </c>
      <c r="EU45">
        <v>183</v>
      </c>
      <c r="EV45">
        <v>190</v>
      </c>
    </row>
    <row r="46" spans="2:152" x14ac:dyDescent="0.25">
      <c r="B46">
        <f t="shared" si="0"/>
        <v>177</v>
      </c>
      <c r="C46">
        <v>178</v>
      </c>
      <c r="D46">
        <v>238</v>
      </c>
      <c r="F46">
        <v>184</v>
      </c>
      <c r="G46">
        <v>193</v>
      </c>
      <c r="V46">
        <v>270</v>
      </c>
      <c r="W46">
        <v>256</v>
      </c>
      <c r="Y46">
        <v>128</v>
      </c>
      <c r="Z46">
        <v>131</v>
      </c>
      <c r="AM46">
        <f t="shared" si="1"/>
        <v>176</v>
      </c>
      <c r="AN46">
        <v>176</v>
      </c>
      <c r="AO46">
        <v>172</v>
      </c>
      <c r="AQ46">
        <v>218</v>
      </c>
      <c r="AR46">
        <v>220</v>
      </c>
      <c r="BD46">
        <v>217</v>
      </c>
      <c r="BE46">
        <v>207</v>
      </c>
      <c r="BG46">
        <v>152</v>
      </c>
      <c r="BH46">
        <v>162</v>
      </c>
      <c r="BT46">
        <v>333</v>
      </c>
      <c r="BU46">
        <v>333</v>
      </c>
      <c r="BW46">
        <v>0</v>
      </c>
      <c r="BX46">
        <v>0</v>
      </c>
      <c r="CI46">
        <v>58</v>
      </c>
      <c r="CJ46">
        <v>49</v>
      </c>
      <c r="CL46">
        <v>63</v>
      </c>
      <c r="CM46">
        <v>80</v>
      </c>
      <c r="CY46">
        <v>188</v>
      </c>
      <c r="CZ46">
        <v>187</v>
      </c>
      <c r="DB46">
        <v>272</v>
      </c>
      <c r="DC46">
        <v>272</v>
      </c>
      <c r="DN46">
        <v>260</v>
      </c>
      <c r="DO46">
        <v>230</v>
      </c>
      <c r="DQ46">
        <v>265</v>
      </c>
      <c r="DR46">
        <v>114</v>
      </c>
      <c r="EB46">
        <v>46</v>
      </c>
      <c r="EC46">
        <v>34</v>
      </c>
      <c r="EE46">
        <v>91</v>
      </c>
      <c r="EF46">
        <v>81</v>
      </c>
      <c r="ER46">
        <v>341</v>
      </c>
      <c r="ES46">
        <v>340</v>
      </c>
      <c r="EU46">
        <v>181</v>
      </c>
      <c r="EV46">
        <v>204</v>
      </c>
    </row>
    <row r="47" spans="2:152" x14ac:dyDescent="0.25">
      <c r="B47">
        <f t="shared" si="0"/>
        <v>177</v>
      </c>
      <c r="C47">
        <v>254</v>
      </c>
      <c r="D47">
        <v>187</v>
      </c>
      <c r="F47">
        <v>184</v>
      </c>
      <c r="G47">
        <v>190</v>
      </c>
      <c r="V47">
        <v>251</v>
      </c>
      <c r="W47">
        <v>251</v>
      </c>
      <c r="Y47">
        <v>123</v>
      </c>
      <c r="Z47">
        <v>130</v>
      </c>
      <c r="AM47">
        <f t="shared" si="1"/>
        <v>176</v>
      </c>
      <c r="AN47">
        <v>175</v>
      </c>
      <c r="AO47">
        <v>171</v>
      </c>
      <c r="AQ47">
        <v>224</v>
      </c>
      <c r="AR47">
        <v>220</v>
      </c>
      <c r="BD47">
        <v>217</v>
      </c>
      <c r="BE47">
        <v>205</v>
      </c>
      <c r="BG47">
        <v>165</v>
      </c>
      <c r="BH47">
        <v>168</v>
      </c>
      <c r="BT47">
        <v>336</v>
      </c>
      <c r="BU47">
        <v>333</v>
      </c>
      <c r="BW47">
        <v>2</v>
      </c>
      <c r="BX47">
        <v>9</v>
      </c>
      <c r="CI47">
        <v>58</v>
      </c>
      <c r="CJ47">
        <v>58</v>
      </c>
      <c r="CL47">
        <v>48</v>
      </c>
      <c r="CM47">
        <v>202</v>
      </c>
      <c r="CY47">
        <v>188</v>
      </c>
      <c r="CZ47">
        <v>194</v>
      </c>
      <c r="DB47">
        <v>271</v>
      </c>
      <c r="DC47">
        <v>283</v>
      </c>
      <c r="DN47">
        <v>258</v>
      </c>
      <c r="DO47">
        <v>263</v>
      </c>
      <c r="DQ47">
        <v>282</v>
      </c>
      <c r="DR47">
        <v>305</v>
      </c>
      <c r="EB47">
        <v>48</v>
      </c>
      <c r="EC47">
        <v>39</v>
      </c>
      <c r="EE47">
        <v>91</v>
      </c>
      <c r="EF47">
        <v>83</v>
      </c>
      <c r="ER47">
        <v>344</v>
      </c>
      <c r="ES47">
        <v>344</v>
      </c>
      <c r="EU47">
        <v>198</v>
      </c>
      <c r="EV47">
        <v>200</v>
      </c>
    </row>
    <row r="48" spans="2:152" x14ac:dyDescent="0.25">
      <c r="B48">
        <f t="shared" si="0"/>
        <v>178</v>
      </c>
      <c r="C48">
        <v>178</v>
      </c>
      <c r="D48">
        <v>184</v>
      </c>
      <c r="F48">
        <v>184</v>
      </c>
      <c r="G48">
        <v>188</v>
      </c>
      <c r="V48">
        <v>266</v>
      </c>
      <c r="W48">
        <v>248</v>
      </c>
      <c r="Y48">
        <v>127</v>
      </c>
      <c r="Z48">
        <v>132</v>
      </c>
      <c r="AM48">
        <f t="shared" si="1"/>
        <v>175</v>
      </c>
      <c r="AN48">
        <v>175</v>
      </c>
      <c r="AO48">
        <v>177</v>
      </c>
      <c r="AQ48">
        <v>224</v>
      </c>
      <c r="AR48">
        <v>230</v>
      </c>
      <c r="BD48">
        <v>217</v>
      </c>
      <c r="BE48">
        <v>220</v>
      </c>
      <c r="BG48">
        <v>166</v>
      </c>
      <c r="BH48">
        <v>162</v>
      </c>
      <c r="BT48">
        <v>117</v>
      </c>
      <c r="BU48">
        <v>353</v>
      </c>
      <c r="BW48">
        <v>3</v>
      </c>
      <c r="BX48">
        <v>295</v>
      </c>
      <c r="CI48">
        <v>58</v>
      </c>
      <c r="CJ48">
        <v>57</v>
      </c>
      <c r="CL48">
        <v>60</v>
      </c>
      <c r="CM48">
        <v>335</v>
      </c>
      <c r="CY48">
        <v>188</v>
      </c>
      <c r="CZ48">
        <v>188</v>
      </c>
      <c r="DB48">
        <v>271</v>
      </c>
      <c r="DC48">
        <v>265</v>
      </c>
      <c r="DN48">
        <v>262</v>
      </c>
      <c r="DO48">
        <v>267</v>
      </c>
      <c r="DQ48">
        <v>114</v>
      </c>
      <c r="DR48">
        <v>95</v>
      </c>
      <c r="EB48">
        <v>46</v>
      </c>
      <c r="EC48">
        <v>52</v>
      </c>
      <c r="EE48">
        <v>78</v>
      </c>
      <c r="EF48">
        <v>91</v>
      </c>
      <c r="ER48">
        <v>344</v>
      </c>
      <c r="ES48">
        <v>344</v>
      </c>
      <c r="EU48">
        <v>194</v>
      </c>
      <c r="EV48">
        <v>185</v>
      </c>
    </row>
    <row r="49" spans="2:152" x14ac:dyDescent="0.25">
      <c r="B49">
        <f t="shared" si="0"/>
        <v>212</v>
      </c>
      <c r="C49">
        <v>249</v>
      </c>
      <c r="D49">
        <v>192</v>
      </c>
      <c r="F49">
        <v>184</v>
      </c>
      <c r="G49">
        <v>200</v>
      </c>
      <c r="V49">
        <v>257</v>
      </c>
      <c r="W49">
        <v>257</v>
      </c>
      <c r="Y49">
        <v>127</v>
      </c>
      <c r="Z49">
        <v>121</v>
      </c>
      <c r="AM49">
        <f t="shared" si="1"/>
        <v>175</v>
      </c>
      <c r="AN49">
        <v>181</v>
      </c>
      <c r="AO49">
        <v>166</v>
      </c>
      <c r="AQ49">
        <v>230</v>
      </c>
      <c r="AR49">
        <v>224</v>
      </c>
      <c r="BD49">
        <v>217</v>
      </c>
      <c r="BE49">
        <v>222</v>
      </c>
      <c r="BG49">
        <v>288</v>
      </c>
      <c r="BH49">
        <v>180</v>
      </c>
      <c r="BT49">
        <v>336</v>
      </c>
      <c r="BU49">
        <v>333</v>
      </c>
      <c r="BW49">
        <v>2</v>
      </c>
      <c r="BX49">
        <v>0</v>
      </c>
      <c r="CI49">
        <v>58</v>
      </c>
      <c r="CJ49">
        <v>54</v>
      </c>
      <c r="CL49">
        <v>347</v>
      </c>
      <c r="CM49">
        <v>33</v>
      </c>
      <c r="CY49">
        <v>188</v>
      </c>
      <c r="CZ49">
        <v>187</v>
      </c>
      <c r="DB49">
        <v>268</v>
      </c>
      <c r="DC49">
        <v>262</v>
      </c>
      <c r="DN49">
        <v>262</v>
      </c>
      <c r="DO49">
        <v>259</v>
      </c>
      <c r="DQ49">
        <v>117</v>
      </c>
      <c r="DR49">
        <v>263</v>
      </c>
      <c r="EB49">
        <v>40</v>
      </c>
      <c r="EC49">
        <v>53</v>
      </c>
      <c r="EE49">
        <v>87</v>
      </c>
      <c r="EF49">
        <v>71</v>
      </c>
      <c r="ER49">
        <v>341</v>
      </c>
      <c r="ES49">
        <v>339</v>
      </c>
      <c r="EU49">
        <v>195</v>
      </c>
      <c r="EV49">
        <v>195</v>
      </c>
    </row>
    <row r="50" spans="2:152" x14ac:dyDescent="0.25">
      <c r="B50">
        <f t="shared" si="0"/>
        <v>212</v>
      </c>
      <c r="C50">
        <v>246</v>
      </c>
      <c r="D50">
        <v>191</v>
      </c>
      <c r="F50">
        <v>184</v>
      </c>
      <c r="G50">
        <v>187</v>
      </c>
      <c r="V50">
        <v>296</v>
      </c>
      <c r="W50">
        <v>263</v>
      </c>
      <c r="Y50">
        <v>127</v>
      </c>
      <c r="Z50">
        <v>126</v>
      </c>
      <c r="AM50">
        <f t="shared" si="1"/>
        <v>176</v>
      </c>
      <c r="AN50">
        <v>176</v>
      </c>
      <c r="AO50">
        <v>176</v>
      </c>
      <c r="AQ50">
        <v>224</v>
      </c>
      <c r="AR50">
        <v>224</v>
      </c>
      <c r="BD50">
        <v>217</v>
      </c>
      <c r="BE50">
        <v>206</v>
      </c>
      <c r="BG50">
        <v>158</v>
      </c>
      <c r="BH50">
        <v>161</v>
      </c>
      <c r="BT50">
        <v>336</v>
      </c>
      <c r="BU50">
        <v>333</v>
      </c>
      <c r="BW50">
        <v>349</v>
      </c>
      <c r="BX50">
        <v>9</v>
      </c>
      <c r="CI50">
        <v>58</v>
      </c>
      <c r="CJ50">
        <v>50</v>
      </c>
      <c r="CL50">
        <v>282</v>
      </c>
      <c r="CM50">
        <v>42</v>
      </c>
      <c r="CY50">
        <v>188</v>
      </c>
      <c r="CZ50">
        <v>194</v>
      </c>
      <c r="DB50">
        <v>271</v>
      </c>
      <c r="DC50">
        <v>283</v>
      </c>
      <c r="DN50">
        <v>263</v>
      </c>
      <c r="DO50">
        <v>268</v>
      </c>
      <c r="DQ50">
        <v>113</v>
      </c>
      <c r="DR50">
        <v>92</v>
      </c>
      <c r="EB50">
        <v>53</v>
      </c>
      <c r="EC50">
        <v>47</v>
      </c>
      <c r="EE50">
        <v>87</v>
      </c>
      <c r="EF50">
        <v>91</v>
      </c>
      <c r="ER50">
        <v>347</v>
      </c>
      <c r="ES50">
        <v>345</v>
      </c>
      <c r="EU50">
        <v>197</v>
      </c>
      <c r="EV50">
        <v>186</v>
      </c>
    </row>
    <row r="51" spans="2:152" x14ac:dyDescent="0.25">
      <c r="B51">
        <f t="shared" si="0"/>
        <v>247.5</v>
      </c>
      <c r="C51">
        <v>162</v>
      </c>
      <c r="D51">
        <v>160</v>
      </c>
      <c r="F51">
        <v>184</v>
      </c>
      <c r="G51">
        <v>187</v>
      </c>
      <c r="V51">
        <v>272</v>
      </c>
      <c r="W51">
        <v>257</v>
      </c>
      <c r="Y51">
        <v>121</v>
      </c>
      <c r="Z51">
        <v>132</v>
      </c>
      <c r="AM51">
        <f t="shared" si="1"/>
        <v>176</v>
      </c>
      <c r="AN51">
        <v>176</v>
      </c>
      <c r="AO51">
        <v>176</v>
      </c>
      <c r="AQ51">
        <v>221</v>
      </c>
      <c r="AR51">
        <v>231</v>
      </c>
      <c r="BD51">
        <v>206</v>
      </c>
      <c r="BE51">
        <v>215</v>
      </c>
      <c r="BG51">
        <v>162</v>
      </c>
      <c r="BH51">
        <v>162</v>
      </c>
      <c r="BT51">
        <v>336</v>
      </c>
      <c r="BU51">
        <v>333</v>
      </c>
      <c r="BW51">
        <v>2</v>
      </c>
      <c r="BX51">
        <v>3</v>
      </c>
      <c r="CI51">
        <v>58</v>
      </c>
      <c r="CJ51">
        <v>50</v>
      </c>
      <c r="CL51">
        <v>74</v>
      </c>
      <c r="CM51">
        <v>50</v>
      </c>
      <c r="CY51">
        <v>183</v>
      </c>
      <c r="CZ51">
        <v>187</v>
      </c>
      <c r="DB51">
        <v>271</v>
      </c>
      <c r="DC51">
        <v>269</v>
      </c>
      <c r="DN51">
        <v>266</v>
      </c>
      <c r="DO51">
        <v>263</v>
      </c>
      <c r="DQ51">
        <v>118</v>
      </c>
      <c r="DR51">
        <v>258</v>
      </c>
      <c r="EB51">
        <v>41</v>
      </c>
      <c r="EC51">
        <v>50</v>
      </c>
      <c r="EE51">
        <v>93</v>
      </c>
      <c r="EF51">
        <v>92</v>
      </c>
      <c r="ER51">
        <v>344</v>
      </c>
      <c r="ES51">
        <v>339</v>
      </c>
      <c r="EU51">
        <v>199</v>
      </c>
      <c r="EV51">
        <v>191</v>
      </c>
    </row>
    <row r="52" spans="2:152" x14ac:dyDescent="0.25">
      <c r="B52">
        <f t="shared" si="0"/>
        <v>212</v>
      </c>
      <c r="C52">
        <v>254</v>
      </c>
      <c r="D52">
        <v>189</v>
      </c>
      <c r="F52">
        <v>184</v>
      </c>
      <c r="G52">
        <v>188</v>
      </c>
      <c r="V52">
        <v>266</v>
      </c>
      <c r="W52">
        <v>246</v>
      </c>
      <c r="Y52">
        <v>122</v>
      </c>
      <c r="Z52">
        <v>120</v>
      </c>
      <c r="AM52">
        <f t="shared" si="1"/>
        <v>176</v>
      </c>
      <c r="AN52">
        <v>175</v>
      </c>
      <c r="AO52">
        <v>176</v>
      </c>
      <c r="AQ52">
        <v>223</v>
      </c>
      <c r="AR52">
        <v>237</v>
      </c>
      <c r="BD52">
        <v>206</v>
      </c>
      <c r="BE52">
        <v>221</v>
      </c>
      <c r="BG52">
        <v>154</v>
      </c>
      <c r="BH52">
        <v>160</v>
      </c>
      <c r="BT52">
        <v>336</v>
      </c>
      <c r="BU52">
        <v>333</v>
      </c>
      <c r="BW52">
        <v>0</v>
      </c>
      <c r="BX52">
        <v>0</v>
      </c>
      <c r="CI52">
        <v>58</v>
      </c>
      <c r="CJ52">
        <v>50</v>
      </c>
      <c r="CL52">
        <v>53</v>
      </c>
      <c r="CM52">
        <v>87</v>
      </c>
      <c r="CY52">
        <v>188</v>
      </c>
      <c r="CZ52">
        <v>188</v>
      </c>
      <c r="DB52">
        <v>278</v>
      </c>
      <c r="DC52">
        <v>282</v>
      </c>
      <c r="DN52">
        <v>265</v>
      </c>
      <c r="DO52">
        <v>260</v>
      </c>
      <c r="DQ52">
        <v>119</v>
      </c>
      <c r="DR52">
        <v>260</v>
      </c>
      <c r="EB52">
        <v>53</v>
      </c>
      <c r="EC52">
        <v>47</v>
      </c>
      <c r="EE52">
        <v>282</v>
      </c>
      <c r="EF52">
        <v>66</v>
      </c>
      <c r="ER52">
        <v>346</v>
      </c>
      <c r="ES52">
        <v>341</v>
      </c>
      <c r="EU52">
        <v>194</v>
      </c>
      <c r="EV52">
        <v>174</v>
      </c>
    </row>
    <row r="53" spans="2:152" x14ac:dyDescent="0.25">
      <c r="B53">
        <f t="shared" si="0"/>
        <v>206.5</v>
      </c>
      <c r="C53">
        <v>167</v>
      </c>
      <c r="D53">
        <v>160</v>
      </c>
      <c r="F53">
        <v>184</v>
      </c>
      <c r="G53">
        <v>187</v>
      </c>
      <c r="V53">
        <v>249</v>
      </c>
      <c r="W53">
        <v>257</v>
      </c>
      <c r="Y53">
        <v>124</v>
      </c>
      <c r="Z53">
        <v>123</v>
      </c>
      <c r="AM53">
        <f t="shared" si="1"/>
        <v>176</v>
      </c>
      <c r="AN53">
        <v>172</v>
      </c>
      <c r="AO53">
        <v>172</v>
      </c>
      <c r="AQ53">
        <v>228</v>
      </c>
      <c r="AR53">
        <v>227</v>
      </c>
      <c r="BD53">
        <v>211</v>
      </c>
      <c r="BE53">
        <v>171</v>
      </c>
      <c r="BG53">
        <v>296</v>
      </c>
      <c r="BH53">
        <v>182</v>
      </c>
      <c r="BT53">
        <v>336</v>
      </c>
      <c r="BU53">
        <v>333</v>
      </c>
      <c r="BW53">
        <v>356</v>
      </c>
      <c r="BX53">
        <v>0</v>
      </c>
      <c r="CI53">
        <v>58</v>
      </c>
      <c r="CJ53">
        <v>49</v>
      </c>
      <c r="CL53">
        <v>88</v>
      </c>
      <c r="CM53">
        <v>81</v>
      </c>
      <c r="CY53">
        <v>188</v>
      </c>
      <c r="CZ53">
        <v>188</v>
      </c>
      <c r="DB53">
        <v>283</v>
      </c>
      <c r="DC53">
        <v>282</v>
      </c>
      <c r="DN53">
        <v>260</v>
      </c>
      <c r="DO53">
        <v>260</v>
      </c>
      <c r="DQ53">
        <v>122</v>
      </c>
      <c r="DR53">
        <v>252</v>
      </c>
      <c r="EB53">
        <v>49</v>
      </c>
      <c r="EC53">
        <v>40</v>
      </c>
      <c r="EE53">
        <v>91</v>
      </c>
      <c r="EF53">
        <v>96</v>
      </c>
      <c r="ER53">
        <v>347</v>
      </c>
      <c r="ES53">
        <v>344</v>
      </c>
      <c r="EU53">
        <v>188</v>
      </c>
      <c r="EV53">
        <v>184</v>
      </c>
    </row>
    <row r="54" spans="2:152" x14ac:dyDescent="0.25">
      <c r="B54">
        <f t="shared" si="0"/>
        <v>169.5</v>
      </c>
      <c r="C54">
        <v>167</v>
      </c>
      <c r="D54">
        <v>165</v>
      </c>
      <c r="F54">
        <v>191</v>
      </c>
      <c r="G54">
        <v>191</v>
      </c>
      <c r="V54">
        <v>254</v>
      </c>
      <c r="W54">
        <v>270</v>
      </c>
      <c r="Y54">
        <v>116</v>
      </c>
      <c r="Z54">
        <v>127</v>
      </c>
      <c r="AM54">
        <f t="shared" si="1"/>
        <v>176</v>
      </c>
      <c r="AN54">
        <v>176</v>
      </c>
      <c r="AO54">
        <v>176</v>
      </c>
      <c r="AQ54">
        <v>227</v>
      </c>
      <c r="AR54">
        <v>218</v>
      </c>
      <c r="BD54">
        <v>192</v>
      </c>
      <c r="BE54">
        <v>213</v>
      </c>
      <c r="BG54">
        <v>164</v>
      </c>
      <c r="BH54">
        <v>151</v>
      </c>
      <c r="BT54">
        <v>336</v>
      </c>
      <c r="BU54">
        <v>333</v>
      </c>
      <c r="BW54">
        <v>0</v>
      </c>
      <c r="BX54">
        <v>0</v>
      </c>
      <c r="CI54">
        <v>58</v>
      </c>
      <c r="CJ54">
        <v>58</v>
      </c>
      <c r="CL54">
        <v>179</v>
      </c>
      <c r="CM54">
        <v>81</v>
      </c>
      <c r="CY54">
        <v>199</v>
      </c>
      <c r="CZ54">
        <v>189</v>
      </c>
      <c r="DB54">
        <v>272</v>
      </c>
      <c r="DC54">
        <v>272</v>
      </c>
      <c r="DN54">
        <v>258</v>
      </c>
      <c r="DO54">
        <v>260</v>
      </c>
      <c r="DQ54">
        <v>122</v>
      </c>
      <c r="DR54">
        <v>242</v>
      </c>
      <c r="EB54">
        <v>49</v>
      </c>
      <c r="EC54">
        <v>46</v>
      </c>
      <c r="EE54">
        <v>78</v>
      </c>
      <c r="EF54">
        <v>89</v>
      </c>
      <c r="ER54">
        <v>344</v>
      </c>
      <c r="ES54">
        <v>341</v>
      </c>
      <c r="EU54">
        <v>186</v>
      </c>
      <c r="EV54">
        <v>179</v>
      </c>
    </row>
    <row r="55" spans="2:152" x14ac:dyDescent="0.25">
      <c r="B55">
        <f t="shared" si="0"/>
        <v>167</v>
      </c>
      <c r="C55">
        <v>172</v>
      </c>
      <c r="D55">
        <v>253</v>
      </c>
      <c r="F55">
        <v>184</v>
      </c>
      <c r="G55">
        <v>185</v>
      </c>
      <c r="V55">
        <v>259</v>
      </c>
      <c r="W55">
        <v>250</v>
      </c>
      <c r="Y55">
        <v>120</v>
      </c>
      <c r="Z55">
        <v>122</v>
      </c>
      <c r="AM55">
        <f t="shared" si="1"/>
        <v>176</v>
      </c>
      <c r="AN55">
        <v>176</v>
      </c>
      <c r="AO55">
        <v>175</v>
      </c>
      <c r="AQ55">
        <v>226</v>
      </c>
      <c r="AR55">
        <v>224</v>
      </c>
      <c r="BD55">
        <v>206</v>
      </c>
      <c r="BE55">
        <v>215</v>
      </c>
      <c r="BG55">
        <v>158</v>
      </c>
      <c r="BH55">
        <v>163</v>
      </c>
      <c r="BT55">
        <v>336</v>
      </c>
      <c r="BU55">
        <v>315</v>
      </c>
      <c r="BW55">
        <v>1</v>
      </c>
      <c r="BX55">
        <v>1</v>
      </c>
      <c r="CI55">
        <v>58</v>
      </c>
      <c r="CJ55">
        <v>58</v>
      </c>
      <c r="CL55">
        <v>73</v>
      </c>
      <c r="CM55">
        <v>49</v>
      </c>
      <c r="CY55">
        <v>188</v>
      </c>
      <c r="CZ55">
        <v>188</v>
      </c>
      <c r="DB55">
        <v>17</v>
      </c>
      <c r="DC55">
        <v>286</v>
      </c>
      <c r="DN55">
        <v>260</v>
      </c>
      <c r="DO55">
        <v>257</v>
      </c>
      <c r="DQ55">
        <v>117</v>
      </c>
      <c r="DR55">
        <v>282</v>
      </c>
      <c r="EB55">
        <v>46</v>
      </c>
      <c r="EC55">
        <v>48</v>
      </c>
      <c r="EE55">
        <v>91</v>
      </c>
      <c r="EF55">
        <v>92</v>
      </c>
      <c r="ER55">
        <v>345</v>
      </c>
      <c r="ES55">
        <v>344</v>
      </c>
      <c r="EU55">
        <v>195</v>
      </c>
      <c r="EV55">
        <v>198</v>
      </c>
    </row>
    <row r="56" spans="2:152" x14ac:dyDescent="0.25">
      <c r="B56">
        <f t="shared" si="0"/>
        <v>169.5</v>
      </c>
      <c r="C56">
        <v>71</v>
      </c>
      <c r="D56">
        <v>152</v>
      </c>
      <c r="F56">
        <v>184</v>
      </c>
      <c r="G56">
        <v>184</v>
      </c>
      <c r="V56">
        <v>249</v>
      </c>
      <c r="W56">
        <v>264</v>
      </c>
      <c r="Y56">
        <v>121</v>
      </c>
      <c r="Z56">
        <v>126</v>
      </c>
      <c r="AM56">
        <f t="shared" si="1"/>
        <v>176</v>
      </c>
      <c r="AN56">
        <v>176</v>
      </c>
      <c r="AO56">
        <v>174</v>
      </c>
      <c r="AQ56">
        <v>218</v>
      </c>
      <c r="AR56">
        <v>222</v>
      </c>
      <c r="BD56">
        <v>192</v>
      </c>
      <c r="BE56">
        <v>213</v>
      </c>
      <c r="BG56">
        <v>168</v>
      </c>
      <c r="BH56">
        <v>148</v>
      </c>
      <c r="BT56">
        <v>336</v>
      </c>
      <c r="BU56">
        <v>117</v>
      </c>
      <c r="BW56">
        <v>359</v>
      </c>
      <c r="BX56">
        <v>2</v>
      </c>
      <c r="CI56">
        <v>61</v>
      </c>
      <c r="CJ56">
        <v>58</v>
      </c>
      <c r="CL56">
        <v>75</v>
      </c>
      <c r="CM56">
        <v>72</v>
      </c>
      <c r="CY56">
        <v>188</v>
      </c>
      <c r="CZ56">
        <v>188</v>
      </c>
      <c r="DB56">
        <v>8</v>
      </c>
      <c r="DC56">
        <v>285</v>
      </c>
      <c r="DN56">
        <v>266</v>
      </c>
      <c r="DO56">
        <v>262</v>
      </c>
      <c r="DQ56">
        <v>120</v>
      </c>
      <c r="DR56">
        <v>114</v>
      </c>
      <c r="EB56">
        <v>49</v>
      </c>
      <c r="EC56">
        <v>47</v>
      </c>
      <c r="EE56">
        <v>352</v>
      </c>
      <c r="EF56">
        <v>64</v>
      </c>
      <c r="ER56">
        <v>341</v>
      </c>
      <c r="ES56">
        <v>344</v>
      </c>
      <c r="EU56">
        <v>179</v>
      </c>
      <c r="EV56">
        <v>191</v>
      </c>
    </row>
    <row r="57" spans="2:152" x14ac:dyDescent="0.25">
      <c r="B57">
        <f t="shared" si="0"/>
        <v>169.5</v>
      </c>
      <c r="C57">
        <v>188</v>
      </c>
      <c r="D57">
        <v>240</v>
      </c>
      <c r="F57">
        <v>184</v>
      </c>
      <c r="G57">
        <v>184</v>
      </c>
      <c r="V57">
        <v>249</v>
      </c>
      <c r="W57">
        <v>250</v>
      </c>
      <c r="Y57">
        <v>132</v>
      </c>
      <c r="Z57">
        <v>127</v>
      </c>
      <c r="AM57">
        <f t="shared" si="1"/>
        <v>176</v>
      </c>
      <c r="AN57">
        <v>172</v>
      </c>
      <c r="AO57">
        <v>180</v>
      </c>
      <c r="AQ57">
        <v>218</v>
      </c>
      <c r="AR57">
        <v>229</v>
      </c>
      <c r="BD57">
        <v>206</v>
      </c>
      <c r="BE57">
        <v>215</v>
      </c>
      <c r="BG57">
        <v>165</v>
      </c>
      <c r="BH57">
        <v>289</v>
      </c>
      <c r="BT57">
        <v>333</v>
      </c>
      <c r="BU57">
        <v>335</v>
      </c>
      <c r="BW57">
        <v>2</v>
      </c>
      <c r="BX57">
        <v>3</v>
      </c>
      <c r="CI57">
        <v>58</v>
      </c>
      <c r="CJ57">
        <v>58</v>
      </c>
      <c r="CL57">
        <v>338</v>
      </c>
      <c r="CM57">
        <v>355</v>
      </c>
      <c r="CY57">
        <v>181</v>
      </c>
      <c r="CZ57">
        <v>187</v>
      </c>
      <c r="DB57">
        <v>283</v>
      </c>
      <c r="DC57">
        <v>269</v>
      </c>
      <c r="DN57">
        <v>263</v>
      </c>
      <c r="DO57">
        <v>262</v>
      </c>
      <c r="DQ57">
        <v>122</v>
      </c>
      <c r="DR57">
        <v>118</v>
      </c>
      <c r="EB57">
        <v>46</v>
      </c>
      <c r="EC57">
        <v>39</v>
      </c>
      <c r="EE57">
        <v>72</v>
      </c>
      <c r="EF57">
        <v>84</v>
      </c>
      <c r="ER57">
        <v>344</v>
      </c>
      <c r="ES57">
        <v>340</v>
      </c>
      <c r="EU57">
        <v>185</v>
      </c>
      <c r="EV57">
        <v>193</v>
      </c>
    </row>
    <row r="58" spans="2:152" x14ac:dyDescent="0.25">
      <c r="B58">
        <f t="shared" si="0"/>
        <v>175</v>
      </c>
      <c r="C58">
        <v>254</v>
      </c>
      <c r="D58">
        <v>259</v>
      </c>
      <c r="F58">
        <v>184</v>
      </c>
      <c r="G58">
        <v>184</v>
      </c>
      <c r="V58">
        <v>249</v>
      </c>
      <c r="W58">
        <v>292</v>
      </c>
      <c r="Y58">
        <v>130</v>
      </c>
      <c r="Z58">
        <v>128</v>
      </c>
      <c r="AM58">
        <f t="shared" si="1"/>
        <v>176</v>
      </c>
      <c r="AN58">
        <v>179</v>
      </c>
      <c r="AO58">
        <v>176</v>
      </c>
      <c r="AQ58">
        <v>218</v>
      </c>
      <c r="AR58">
        <v>223</v>
      </c>
      <c r="BD58">
        <v>114</v>
      </c>
      <c r="BE58">
        <v>203</v>
      </c>
      <c r="BG58">
        <v>162</v>
      </c>
      <c r="BH58">
        <v>158</v>
      </c>
      <c r="BT58">
        <v>336</v>
      </c>
      <c r="BU58">
        <v>336</v>
      </c>
      <c r="BW58">
        <v>3</v>
      </c>
      <c r="BX58">
        <v>349</v>
      </c>
      <c r="CI58">
        <v>49</v>
      </c>
      <c r="CJ58">
        <v>56</v>
      </c>
      <c r="CL58">
        <v>49</v>
      </c>
      <c r="CM58">
        <v>278</v>
      </c>
      <c r="CY58">
        <v>193</v>
      </c>
      <c r="CZ58">
        <v>189</v>
      </c>
      <c r="DB58">
        <v>270</v>
      </c>
      <c r="DC58">
        <v>270</v>
      </c>
      <c r="DN58">
        <v>263</v>
      </c>
      <c r="DO58">
        <v>262</v>
      </c>
      <c r="DQ58">
        <v>122</v>
      </c>
      <c r="DR58">
        <v>113</v>
      </c>
      <c r="EB58">
        <v>40</v>
      </c>
      <c r="EC58">
        <v>52</v>
      </c>
      <c r="EE58">
        <v>91</v>
      </c>
      <c r="EF58">
        <v>86</v>
      </c>
      <c r="ER58">
        <v>344</v>
      </c>
      <c r="ES58">
        <v>347</v>
      </c>
      <c r="EU58">
        <v>179</v>
      </c>
      <c r="EV58">
        <v>194</v>
      </c>
    </row>
    <row r="59" spans="2:152" x14ac:dyDescent="0.25">
      <c r="B59">
        <f t="shared" si="0"/>
        <v>183</v>
      </c>
      <c r="C59">
        <v>178</v>
      </c>
      <c r="D59">
        <v>151</v>
      </c>
      <c r="F59">
        <v>184</v>
      </c>
      <c r="G59">
        <v>184</v>
      </c>
      <c r="V59">
        <v>246</v>
      </c>
      <c r="W59">
        <v>269</v>
      </c>
      <c r="Y59">
        <v>127</v>
      </c>
      <c r="Z59">
        <v>121</v>
      </c>
      <c r="AM59">
        <f t="shared" si="1"/>
        <v>176</v>
      </c>
      <c r="AN59">
        <v>177</v>
      </c>
      <c r="AO59">
        <v>176</v>
      </c>
      <c r="AQ59">
        <v>228</v>
      </c>
      <c r="AR59">
        <v>221</v>
      </c>
      <c r="BD59">
        <v>195</v>
      </c>
      <c r="BE59">
        <v>204</v>
      </c>
      <c r="BG59">
        <v>162</v>
      </c>
      <c r="BH59">
        <v>163</v>
      </c>
      <c r="BT59">
        <v>333</v>
      </c>
      <c r="BU59">
        <v>335</v>
      </c>
      <c r="BW59">
        <v>0</v>
      </c>
      <c r="BX59">
        <v>2</v>
      </c>
      <c r="CI59">
        <v>56</v>
      </c>
      <c r="CJ59">
        <v>57</v>
      </c>
      <c r="CL59">
        <v>47</v>
      </c>
      <c r="CM59">
        <v>73</v>
      </c>
      <c r="CY59">
        <v>188</v>
      </c>
      <c r="CZ59">
        <v>183</v>
      </c>
      <c r="DB59">
        <v>18</v>
      </c>
      <c r="DC59">
        <v>285</v>
      </c>
      <c r="DN59">
        <v>257</v>
      </c>
      <c r="DO59">
        <v>264</v>
      </c>
      <c r="DQ59">
        <v>120</v>
      </c>
      <c r="DR59">
        <v>118</v>
      </c>
      <c r="EB59">
        <v>49</v>
      </c>
      <c r="EC59">
        <v>40</v>
      </c>
      <c r="EE59">
        <v>91</v>
      </c>
      <c r="EF59">
        <v>117</v>
      </c>
      <c r="ER59">
        <v>343</v>
      </c>
      <c r="ES59">
        <v>343</v>
      </c>
      <c r="EU59">
        <v>185</v>
      </c>
      <c r="EV59">
        <v>197</v>
      </c>
    </row>
    <row r="60" spans="2:152" x14ac:dyDescent="0.25">
      <c r="B60">
        <f t="shared" si="0"/>
        <v>190</v>
      </c>
      <c r="C60">
        <v>192</v>
      </c>
      <c r="D60">
        <v>257</v>
      </c>
      <c r="F60">
        <v>181</v>
      </c>
      <c r="G60">
        <v>184</v>
      </c>
      <c r="V60">
        <v>246</v>
      </c>
      <c r="W60">
        <v>265</v>
      </c>
      <c r="Y60">
        <v>121</v>
      </c>
      <c r="Z60">
        <v>121</v>
      </c>
      <c r="AM60">
        <f t="shared" si="1"/>
        <v>176</v>
      </c>
      <c r="AN60">
        <v>176</v>
      </c>
      <c r="AO60">
        <v>175</v>
      </c>
      <c r="AQ60">
        <v>233</v>
      </c>
      <c r="AR60">
        <v>223</v>
      </c>
      <c r="BD60">
        <v>191</v>
      </c>
      <c r="BE60">
        <v>203</v>
      </c>
      <c r="BG60">
        <v>168</v>
      </c>
      <c r="BH60">
        <v>135</v>
      </c>
      <c r="BT60">
        <v>333</v>
      </c>
      <c r="BU60">
        <v>335</v>
      </c>
      <c r="BW60">
        <v>0</v>
      </c>
      <c r="BX60">
        <v>0</v>
      </c>
      <c r="CI60">
        <v>58</v>
      </c>
      <c r="CJ60">
        <v>58</v>
      </c>
      <c r="CL60">
        <v>326</v>
      </c>
      <c r="CM60">
        <v>35</v>
      </c>
      <c r="CY60">
        <v>188</v>
      </c>
      <c r="CZ60">
        <v>188</v>
      </c>
      <c r="DB60">
        <v>17</v>
      </c>
      <c r="DC60">
        <v>291</v>
      </c>
      <c r="DN60">
        <v>265</v>
      </c>
      <c r="DO60">
        <v>265</v>
      </c>
      <c r="DQ60">
        <v>123</v>
      </c>
      <c r="DR60">
        <v>119</v>
      </c>
      <c r="EB60">
        <v>49</v>
      </c>
      <c r="EC60">
        <v>53</v>
      </c>
      <c r="EE60">
        <v>78</v>
      </c>
      <c r="EF60">
        <v>280</v>
      </c>
      <c r="ER60">
        <v>344</v>
      </c>
      <c r="ES60">
        <v>345</v>
      </c>
      <c r="EU60">
        <v>183</v>
      </c>
      <c r="EV60">
        <v>193</v>
      </c>
    </row>
    <row r="61" spans="2:152" x14ac:dyDescent="0.25">
      <c r="B61">
        <f t="shared" si="0"/>
        <v>190</v>
      </c>
      <c r="C61">
        <v>254</v>
      </c>
      <c r="D61">
        <v>179</v>
      </c>
      <c r="F61">
        <v>184</v>
      </c>
      <c r="G61">
        <v>183</v>
      </c>
      <c r="V61">
        <v>246</v>
      </c>
      <c r="W61">
        <v>247</v>
      </c>
      <c r="Y61">
        <v>116</v>
      </c>
      <c r="Z61">
        <v>124</v>
      </c>
      <c r="AM61">
        <f t="shared" si="1"/>
        <v>177</v>
      </c>
      <c r="AN61">
        <v>181</v>
      </c>
      <c r="AO61">
        <v>172</v>
      </c>
      <c r="AQ61">
        <v>229</v>
      </c>
      <c r="AR61">
        <v>228</v>
      </c>
      <c r="BD61">
        <v>198</v>
      </c>
      <c r="BE61">
        <v>211</v>
      </c>
      <c r="BG61">
        <v>168</v>
      </c>
      <c r="BH61">
        <v>296</v>
      </c>
      <c r="BT61">
        <v>336</v>
      </c>
      <c r="BU61">
        <v>336</v>
      </c>
      <c r="BW61">
        <v>0</v>
      </c>
      <c r="BX61">
        <v>356</v>
      </c>
      <c r="CI61">
        <v>25</v>
      </c>
      <c r="CJ61">
        <v>53</v>
      </c>
      <c r="CL61">
        <v>339</v>
      </c>
      <c r="CM61">
        <v>59</v>
      </c>
      <c r="CY61">
        <v>184</v>
      </c>
      <c r="CZ61">
        <v>185</v>
      </c>
      <c r="DB61">
        <v>17</v>
      </c>
      <c r="DC61">
        <v>298</v>
      </c>
      <c r="DN61">
        <v>273</v>
      </c>
      <c r="DO61">
        <v>262</v>
      </c>
      <c r="DQ61">
        <v>122</v>
      </c>
      <c r="DR61">
        <v>122</v>
      </c>
      <c r="EB61">
        <v>42</v>
      </c>
      <c r="EC61">
        <v>48</v>
      </c>
      <c r="EE61">
        <v>78</v>
      </c>
      <c r="EF61">
        <v>91</v>
      </c>
      <c r="ER61">
        <v>344</v>
      </c>
      <c r="ES61">
        <v>347</v>
      </c>
      <c r="EU61">
        <v>192</v>
      </c>
      <c r="EV61">
        <v>188</v>
      </c>
    </row>
    <row r="62" spans="2:152" x14ac:dyDescent="0.25">
      <c r="B62">
        <f t="shared" si="0"/>
        <v>185</v>
      </c>
      <c r="C62">
        <v>177</v>
      </c>
      <c r="D62">
        <v>167</v>
      </c>
      <c r="F62">
        <v>184</v>
      </c>
      <c r="G62">
        <v>183</v>
      </c>
      <c r="V62">
        <v>246</v>
      </c>
      <c r="W62">
        <v>252</v>
      </c>
      <c r="Y62">
        <v>116</v>
      </c>
      <c r="Z62">
        <v>115</v>
      </c>
      <c r="AM62">
        <f t="shared" si="1"/>
        <v>177</v>
      </c>
      <c r="AN62">
        <v>176</v>
      </c>
      <c r="AO62">
        <v>176</v>
      </c>
      <c r="AQ62">
        <v>221</v>
      </c>
      <c r="AR62">
        <v>226</v>
      </c>
      <c r="BD62">
        <v>191</v>
      </c>
      <c r="BE62">
        <v>189</v>
      </c>
      <c r="BG62">
        <v>158</v>
      </c>
      <c r="BH62">
        <v>164</v>
      </c>
      <c r="BT62">
        <v>333</v>
      </c>
      <c r="BU62">
        <v>335</v>
      </c>
      <c r="BW62">
        <v>0</v>
      </c>
      <c r="BX62">
        <v>0</v>
      </c>
      <c r="CI62">
        <v>46</v>
      </c>
      <c r="CJ62">
        <v>56</v>
      </c>
      <c r="CL62">
        <v>336</v>
      </c>
      <c r="CM62">
        <v>165</v>
      </c>
      <c r="CY62">
        <v>188</v>
      </c>
      <c r="CZ62">
        <v>199</v>
      </c>
      <c r="DB62">
        <v>18</v>
      </c>
      <c r="DC62">
        <v>272</v>
      </c>
      <c r="DN62">
        <v>237</v>
      </c>
      <c r="DO62">
        <v>254</v>
      </c>
      <c r="DQ62">
        <v>120</v>
      </c>
      <c r="DR62">
        <v>122</v>
      </c>
      <c r="EB62">
        <v>37</v>
      </c>
      <c r="EC62">
        <v>47</v>
      </c>
      <c r="EE62">
        <v>93</v>
      </c>
      <c r="EF62">
        <v>78</v>
      </c>
      <c r="ER62">
        <v>341</v>
      </c>
      <c r="ES62">
        <v>343</v>
      </c>
      <c r="EU62">
        <v>183</v>
      </c>
      <c r="EV62">
        <v>184</v>
      </c>
    </row>
    <row r="63" spans="2:152" x14ac:dyDescent="0.25">
      <c r="B63">
        <f t="shared" si="0"/>
        <v>178</v>
      </c>
      <c r="C63">
        <v>178</v>
      </c>
      <c r="D63">
        <v>187</v>
      </c>
      <c r="F63">
        <v>184</v>
      </c>
      <c r="G63">
        <v>191</v>
      </c>
      <c r="V63">
        <v>249</v>
      </c>
      <c r="W63">
        <v>259</v>
      </c>
      <c r="Y63">
        <v>119</v>
      </c>
      <c r="Z63">
        <v>119</v>
      </c>
      <c r="AM63">
        <f t="shared" si="1"/>
        <v>176</v>
      </c>
      <c r="AN63">
        <v>173</v>
      </c>
      <c r="AO63">
        <v>175</v>
      </c>
      <c r="AQ63">
        <v>224</v>
      </c>
      <c r="AR63">
        <v>226</v>
      </c>
      <c r="BD63">
        <v>185</v>
      </c>
      <c r="BE63">
        <v>205</v>
      </c>
      <c r="BG63">
        <v>162</v>
      </c>
      <c r="BH63">
        <v>157</v>
      </c>
      <c r="BT63">
        <v>333</v>
      </c>
      <c r="BU63">
        <v>335</v>
      </c>
      <c r="BW63">
        <v>3</v>
      </c>
      <c r="BX63">
        <v>1</v>
      </c>
      <c r="CI63">
        <v>58</v>
      </c>
      <c r="CJ63">
        <v>57</v>
      </c>
      <c r="CL63">
        <v>333</v>
      </c>
      <c r="CM63">
        <v>58</v>
      </c>
      <c r="CY63">
        <v>188</v>
      </c>
      <c r="CZ63">
        <v>188</v>
      </c>
      <c r="DB63">
        <v>3</v>
      </c>
      <c r="DC63">
        <v>16</v>
      </c>
      <c r="DN63">
        <v>255</v>
      </c>
      <c r="DO63">
        <v>258</v>
      </c>
      <c r="DQ63">
        <v>123</v>
      </c>
      <c r="DR63">
        <v>117</v>
      </c>
      <c r="EB63">
        <v>37</v>
      </c>
      <c r="EC63">
        <v>44</v>
      </c>
      <c r="EE63">
        <v>87</v>
      </c>
      <c r="EF63">
        <v>104</v>
      </c>
      <c r="ER63">
        <v>348</v>
      </c>
      <c r="ES63">
        <v>346</v>
      </c>
      <c r="EU63">
        <v>179</v>
      </c>
      <c r="EV63">
        <v>195</v>
      </c>
    </row>
    <row r="64" spans="2:152" x14ac:dyDescent="0.25">
      <c r="B64">
        <f t="shared" si="0"/>
        <v>184.5</v>
      </c>
      <c r="C64">
        <v>168</v>
      </c>
      <c r="D64">
        <v>68</v>
      </c>
      <c r="F64">
        <v>188</v>
      </c>
      <c r="G64">
        <v>184</v>
      </c>
      <c r="V64">
        <v>249</v>
      </c>
      <c r="W64">
        <v>249</v>
      </c>
      <c r="Y64">
        <v>119</v>
      </c>
      <c r="Z64">
        <v>119</v>
      </c>
      <c r="AM64">
        <f t="shared" si="1"/>
        <v>176</v>
      </c>
      <c r="AN64">
        <v>176</v>
      </c>
      <c r="AO64">
        <v>176</v>
      </c>
      <c r="AQ64">
        <v>224</v>
      </c>
      <c r="AR64">
        <v>218</v>
      </c>
      <c r="BD64">
        <v>193</v>
      </c>
      <c r="BE64">
        <v>190</v>
      </c>
      <c r="BG64">
        <v>162</v>
      </c>
      <c r="BH64">
        <v>167</v>
      </c>
      <c r="BT64">
        <v>328</v>
      </c>
      <c r="BU64">
        <v>335</v>
      </c>
      <c r="BW64">
        <v>0</v>
      </c>
      <c r="BX64">
        <v>358</v>
      </c>
      <c r="CI64">
        <v>49</v>
      </c>
      <c r="CJ64">
        <v>59</v>
      </c>
      <c r="CL64">
        <v>336</v>
      </c>
      <c r="CM64">
        <v>74</v>
      </c>
      <c r="CY64">
        <v>188</v>
      </c>
      <c r="CZ64">
        <v>189</v>
      </c>
      <c r="DB64">
        <v>15</v>
      </c>
      <c r="DC64">
        <v>21</v>
      </c>
      <c r="DN64">
        <v>255</v>
      </c>
      <c r="DO64">
        <v>264</v>
      </c>
      <c r="DQ64">
        <v>269</v>
      </c>
      <c r="DR64">
        <v>141</v>
      </c>
      <c r="EB64">
        <v>42</v>
      </c>
      <c r="EC64">
        <v>48</v>
      </c>
      <c r="EE64">
        <v>78</v>
      </c>
      <c r="EF64">
        <v>352</v>
      </c>
      <c r="ER64">
        <v>346</v>
      </c>
      <c r="ES64">
        <v>341</v>
      </c>
      <c r="EU64">
        <v>188</v>
      </c>
      <c r="EV64">
        <v>179</v>
      </c>
    </row>
    <row r="65" spans="2:152" x14ac:dyDescent="0.25">
      <c r="B65">
        <f t="shared" si="0"/>
        <v>184.5</v>
      </c>
      <c r="C65">
        <v>191</v>
      </c>
      <c r="D65">
        <v>179</v>
      </c>
      <c r="F65">
        <v>184</v>
      </c>
      <c r="G65">
        <v>184</v>
      </c>
      <c r="V65">
        <v>249</v>
      </c>
      <c r="W65">
        <v>249</v>
      </c>
      <c r="Y65">
        <v>121</v>
      </c>
      <c r="Z65">
        <v>130</v>
      </c>
      <c r="AM65">
        <f t="shared" si="1"/>
        <v>176</v>
      </c>
      <c r="AN65">
        <v>179</v>
      </c>
      <c r="AO65">
        <v>172</v>
      </c>
      <c r="AQ65">
        <v>228</v>
      </c>
      <c r="AR65">
        <v>219</v>
      </c>
      <c r="BD65">
        <v>192</v>
      </c>
      <c r="BE65">
        <v>217</v>
      </c>
      <c r="BG65">
        <v>162</v>
      </c>
      <c r="BH65">
        <v>165</v>
      </c>
      <c r="BT65">
        <v>333</v>
      </c>
      <c r="BU65">
        <v>332</v>
      </c>
      <c r="BW65">
        <v>5</v>
      </c>
      <c r="BX65">
        <v>2</v>
      </c>
      <c r="CI65">
        <v>58</v>
      </c>
      <c r="CJ65">
        <v>59</v>
      </c>
      <c r="CL65">
        <v>336</v>
      </c>
      <c r="CM65">
        <v>327</v>
      </c>
      <c r="CY65">
        <v>188</v>
      </c>
      <c r="CZ65">
        <v>180</v>
      </c>
      <c r="DB65">
        <v>18</v>
      </c>
      <c r="DC65">
        <v>298</v>
      </c>
      <c r="DN65">
        <v>257</v>
      </c>
      <c r="DO65">
        <v>262</v>
      </c>
      <c r="DQ65">
        <v>122</v>
      </c>
      <c r="DR65">
        <v>122</v>
      </c>
      <c r="EB65">
        <v>46</v>
      </c>
      <c r="EC65">
        <v>46</v>
      </c>
      <c r="EE65">
        <v>68</v>
      </c>
      <c r="EF65">
        <v>68</v>
      </c>
      <c r="ER65">
        <v>344</v>
      </c>
      <c r="ES65">
        <v>344</v>
      </c>
      <c r="EU65">
        <v>198</v>
      </c>
      <c r="EV65">
        <v>187</v>
      </c>
    </row>
    <row r="66" spans="2:152" x14ac:dyDescent="0.25">
      <c r="B66">
        <f t="shared" si="0"/>
        <v>178.5</v>
      </c>
      <c r="C66">
        <v>191</v>
      </c>
      <c r="D66">
        <v>255</v>
      </c>
      <c r="F66">
        <v>184</v>
      </c>
      <c r="G66">
        <v>184</v>
      </c>
      <c r="V66">
        <v>249</v>
      </c>
      <c r="W66">
        <v>249</v>
      </c>
      <c r="Y66">
        <v>119</v>
      </c>
      <c r="Z66">
        <v>128</v>
      </c>
      <c r="AM66">
        <f t="shared" si="1"/>
        <v>176</v>
      </c>
      <c r="AN66">
        <v>176</v>
      </c>
      <c r="AO66">
        <v>178</v>
      </c>
      <c r="AQ66">
        <v>228</v>
      </c>
      <c r="AR66">
        <v>218</v>
      </c>
      <c r="BD66">
        <v>194</v>
      </c>
      <c r="BE66">
        <v>113</v>
      </c>
      <c r="BG66">
        <v>168</v>
      </c>
      <c r="BH66">
        <v>162</v>
      </c>
      <c r="BT66">
        <v>333</v>
      </c>
      <c r="BU66">
        <v>336</v>
      </c>
      <c r="BW66">
        <v>0</v>
      </c>
      <c r="BX66">
        <v>3</v>
      </c>
      <c r="CI66">
        <v>61</v>
      </c>
      <c r="CJ66">
        <v>49</v>
      </c>
      <c r="CL66">
        <v>336</v>
      </c>
      <c r="CM66">
        <v>38</v>
      </c>
      <c r="CY66">
        <v>188</v>
      </c>
      <c r="CZ66">
        <v>193</v>
      </c>
      <c r="DB66">
        <v>265</v>
      </c>
      <c r="DC66">
        <v>253</v>
      </c>
      <c r="DN66">
        <v>258</v>
      </c>
      <c r="DO66">
        <v>263</v>
      </c>
      <c r="DQ66">
        <v>123</v>
      </c>
      <c r="DR66">
        <v>122</v>
      </c>
      <c r="EB66">
        <v>38</v>
      </c>
      <c r="EC66">
        <v>38</v>
      </c>
      <c r="EE66">
        <v>87</v>
      </c>
      <c r="EF66">
        <v>90</v>
      </c>
      <c r="ER66">
        <v>346</v>
      </c>
      <c r="ES66">
        <v>344</v>
      </c>
      <c r="EU66">
        <v>188</v>
      </c>
      <c r="EV66">
        <v>179</v>
      </c>
    </row>
    <row r="67" spans="2:152" x14ac:dyDescent="0.25">
      <c r="B67">
        <f t="shared" si="0"/>
        <v>179.5</v>
      </c>
      <c r="C67">
        <v>179</v>
      </c>
      <c r="D67">
        <v>176</v>
      </c>
      <c r="F67">
        <v>184</v>
      </c>
      <c r="G67">
        <v>184</v>
      </c>
      <c r="V67">
        <v>249</v>
      </c>
      <c r="W67">
        <v>246</v>
      </c>
      <c r="Y67">
        <v>127</v>
      </c>
      <c r="Z67">
        <v>127</v>
      </c>
      <c r="AM67">
        <f t="shared" si="1"/>
        <v>176</v>
      </c>
      <c r="AN67">
        <v>182</v>
      </c>
      <c r="AO67">
        <v>177</v>
      </c>
      <c r="AQ67">
        <v>228</v>
      </c>
      <c r="AR67">
        <v>227</v>
      </c>
      <c r="BD67">
        <v>198</v>
      </c>
      <c r="BE67">
        <v>196</v>
      </c>
      <c r="BG67">
        <v>168</v>
      </c>
      <c r="BH67">
        <v>162</v>
      </c>
      <c r="BT67">
        <v>333</v>
      </c>
      <c r="BU67">
        <v>333</v>
      </c>
      <c r="BW67">
        <v>0</v>
      </c>
      <c r="BX67">
        <v>0</v>
      </c>
      <c r="CI67">
        <v>49</v>
      </c>
      <c r="CJ67">
        <v>54</v>
      </c>
      <c r="CL67">
        <v>334</v>
      </c>
      <c r="CM67">
        <v>48</v>
      </c>
      <c r="CY67">
        <v>188</v>
      </c>
      <c r="CZ67">
        <v>188</v>
      </c>
      <c r="DB67">
        <v>281</v>
      </c>
      <c r="DC67">
        <v>4</v>
      </c>
      <c r="DN67">
        <v>258</v>
      </c>
      <c r="DO67">
        <v>256</v>
      </c>
      <c r="DQ67">
        <v>122</v>
      </c>
      <c r="DR67">
        <v>119</v>
      </c>
      <c r="EB67">
        <v>31</v>
      </c>
      <c r="EC67">
        <v>46</v>
      </c>
      <c r="EE67">
        <v>78</v>
      </c>
      <c r="EF67">
        <v>91</v>
      </c>
      <c r="ER67">
        <v>344</v>
      </c>
      <c r="ES67">
        <v>343</v>
      </c>
      <c r="EU67">
        <v>186</v>
      </c>
      <c r="EV67">
        <v>185</v>
      </c>
    </row>
    <row r="68" spans="2:152" x14ac:dyDescent="0.25">
      <c r="B68">
        <f t="shared" si="0"/>
        <v>179.5</v>
      </c>
      <c r="C68">
        <v>180</v>
      </c>
      <c r="D68">
        <v>181</v>
      </c>
      <c r="F68">
        <v>184</v>
      </c>
      <c r="G68">
        <v>184</v>
      </c>
      <c r="V68">
        <v>249</v>
      </c>
      <c r="W68">
        <v>246</v>
      </c>
      <c r="Y68">
        <v>127</v>
      </c>
      <c r="Z68">
        <v>122</v>
      </c>
      <c r="AM68">
        <f t="shared" si="1"/>
        <v>176</v>
      </c>
      <c r="AN68">
        <v>173</v>
      </c>
      <c r="AO68">
        <v>174</v>
      </c>
      <c r="AQ68">
        <v>221</v>
      </c>
      <c r="AR68">
        <v>231</v>
      </c>
      <c r="BD68">
        <v>206</v>
      </c>
      <c r="BE68">
        <v>192</v>
      </c>
      <c r="BG68">
        <v>168</v>
      </c>
      <c r="BH68">
        <v>168</v>
      </c>
      <c r="BT68">
        <v>333</v>
      </c>
      <c r="BU68">
        <v>332</v>
      </c>
      <c r="BW68">
        <v>0</v>
      </c>
      <c r="BX68">
        <v>0</v>
      </c>
      <c r="CI68">
        <v>49</v>
      </c>
      <c r="CJ68">
        <v>61</v>
      </c>
      <c r="CL68">
        <v>331</v>
      </c>
      <c r="CM68">
        <v>324</v>
      </c>
      <c r="CY68">
        <v>188</v>
      </c>
      <c r="CZ68">
        <v>188</v>
      </c>
      <c r="DB68">
        <v>258</v>
      </c>
      <c r="DC68">
        <v>0</v>
      </c>
      <c r="DN68">
        <v>265</v>
      </c>
      <c r="DO68">
        <v>263</v>
      </c>
      <c r="DQ68">
        <v>122</v>
      </c>
      <c r="DR68">
        <v>123</v>
      </c>
      <c r="EB68">
        <v>37</v>
      </c>
      <c r="EC68">
        <v>48</v>
      </c>
      <c r="EE68">
        <v>31</v>
      </c>
      <c r="EF68">
        <v>71</v>
      </c>
      <c r="ER68">
        <v>341</v>
      </c>
      <c r="ES68">
        <v>343</v>
      </c>
      <c r="EU68">
        <v>173</v>
      </c>
      <c r="EV68">
        <v>180</v>
      </c>
    </row>
    <row r="69" spans="2:152" x14ac:dyDescent="0.25">
      <c r="B69">
        <f t="shared" si="0"/>
        <v>185.5</v>
      </c>
      <c r="C69">
        <v>169</v>
      </c>
      <c r="D69">
        <v>252</v>
      </c>
      <c r="F69">
        <v>184</v>
      </c>
      <c r="G69">
        <v>181</v>
      </c>
      <c r="V69">
        <v>249</v>
      </c>
      <c r="W69">
        <v>246</v>
      </c>
      <c r="Y69">
        <v>128</v>
      </c>
      <c r="Z69">
        <v>117</v>
      </c>
      <c r="AM69">
        <f t="shared" si="1"/>
        <v>176</v>
      </c>
      <c r="AN69">
        <v>176</v>
      </c>
      <c r="AO69">
        <v>181</v>
      </c>
      <c r="AQ69">
        <v>221</v>
      </c>
      <c r="AR69">
        <v>229</v>
      </c>
      <c r="BD69">
        <v>206</v>
      </c>
      <c r="BE69">
        <v>200</v>
      </c>
      <c r="BG69">
        <v>168</v>
      </c>
      <c r="BH69">
        <v>169</v>
      </c>
      <c r="BT69">
        <v>333</v>
      </c>
      <c r="BU69">
        <v>336</v>
      </c>
      <c r="BW69">
        <v>0</v>
      </c>
      <c r="BX69">
        <v>0</v>
      </c>
      <c r="CI69">
        <v>49</v>
      </c>
      <c r="CJ69">
        <v>25</v>
      </c>
      <c r="CL69">
        <v>336</v>
      </c>
      <c r="CM69">
        <v>339</v>
      </c>
      <c r="CY69">
        <v>188</v>
      </c>
      <c r="CZ69">
        <v>184</v>
      </c>
      <c r="DB69">
        <v>278</v>
      </c>
      <c r="DC69">
        <v>2</v>
      </c>
      <c r="DN69">
        <v>266</v>
      </c>
      <c r="DO69">
        <v>277</v>
      </c>
      <c r="DQ69">
        <v>122</v>
      </c>
      <c r="DR69">
        <v>122</v>
      </c>
      <c r="EB69">
        <v>38</v>
      </c>
      <c r="EC69">
        <v>42</v>
      </c>
      <c r="EE69">
        <v>16</v>
      </c>
      <c r="EF69">
        <v>67</v>
      </c>
      <c r="ER69">
        <v>344</v>
      </c>
      <c r="ES69">
        <v>344</v>
      </c>
      <c r="EU69">
        <v>193</v>
      </c>
      <c r="EV69">
        <v>193</v>
      </c>
    </row>
    <row r="70" spans="2:152" x14ac:dyDescent="0.25">
      <c r="B70">
        <f t="shared" si="0"/>
        <v>179.5</v>
      </c>
      <c r="C70">
        <v>246</v>
      </c>
      <c r="D70">
        <v>186</v>
      </c>
      <c r="F70">
        <v>181</v>
      </c>
      <c r="G70">
        <v>184</v>
      </c>
      <c r="V70">
        <v>246</v>
      </c>
      <c r="W70">
        <v>245</v>
      </c>
      <c r="Y70">
        <v>122</v>
      </c>
      <c r="Z70">
        <v>116</v>
      </c>
      <c r="AM70">
        <f t="shared" si="1"/>
        <v>176</v>
      </c>
      <c r="AN70">
        <v>176</v>
      </c>
      <c r="AO70">
        <v>176</v>
      </c>
      <c r="AQ70">
        <v>224</v>
      </c>
      <c r="AR70">
        <v>221</v>
      </c>
      <c r="BD70">
        <v>206</v>
      </c>
      <c r="BE70">
        <v>194</v>
      </c>
      <c r="BG70">
        <v>168</v>
      </c>
      <c r="BH70">
        <v>158</v>
      </c>
      <c r="BT70">
        <v>297</v>
      </c>
      <c r="BU70">
        <v>327</v>
      </c>
      <c r="BW70">
        <v>333</v>
      </c>
      <c r="BX70">
        <v>-4</v>
      </c>
      <c r="CI70">
        <v>49</v>
      </c>
      <c r="CJ70">
        <v>44</v>
      </c>
      <c r="CL70">
        <v>67</v>
      </c>
      <c r="CM70">
        <v>349</v>
      </c>
      <c r="CY70">
        <v>188</v>
      </c>
      <c r="CZ70">
        <v>188</v>
      </c>
      <c r="DB70">
        <v>258</v>
      </c>
      <c r="DC70">
        <v>3</v>
      </c>
      <c r="DN70">
        <v>271</v>
      </c>
      <c r="DO70">
        <v>239</v>
      </c>
      <c r="DQ70">
        <v>122</v>
      </c>
      <c r="DR70">
        <v>119</v>
      </c>
      <c r="EB70">
        <v>33</v>
      </c>
      <c r="EC70">
        <v>36</v>
      </c>
      <c r="EE70">
        <v>75</v>
      </c>
      <c r="EF70">
        <v>91</v>
      </c>
      <c r="ER70">
        <v>346</v>
      </c>
      <c r="ES70">
        <v>340</v>
      </c>
      <c r="EU70">
        <v>185</v>
      </c>
      <c r="EV70">
        <v>183</v>
      </c>
    </row>
    <row r="71" spans="2:152" x14ac:dyDescent="0.25">
      <c r="B71">
        <f t="shared" si="0"/>
        <v>174.5</v>
      </c>
      <c r="C71">
        <v>165</v>
      </c>
      <c r="D71">
        <v>177</v>
      </c>
      <c r="F71">
        <v>181</v>
      </c>
      <c r="G71">
        <v>183</v>
      </c>
      <c r="V71">
        <v>249</v>
      </c>
      <c r="W71">
        <v>249</v>
      </c>
      <c r="Y71">
        <v>122</v>
      </c>
      <c r="Z71">
        <v>119</v>
      </c>
      <c r="AM71">
        <f t="shared" si="1"/>
        <v>176</v>
      </c>
      <c r="AN71">
        <v>179</v>
      </c>
      <c r="AO71">
        <v>173</v>
      </c>
      <c r="AQ71">
        <v>222</v>
      </c>
      <c r="AR71">
        <v>223</v>
      </c>
      <c r="BD71">
        <v>201</v>
      </c>
      <c r="BE71">
        <v>186</v>
      </c>
      <c r="BG71">
        <v>162</v>
      </c>
      <c r="BH71">
        <v>162</v>
      </c>
      <c r="BT71">
        <v>333</v>
      </c>
      <c r="BU71">
        <v>333</v>
      </c>
      <c r="BW71">
        <v>0</v>
      </c>
      <c r="BX71">
        <v>3</v>
      </c>
      <c r="CI71">
        <v>58</v>
      </c>
      <c r="CJ71">
        <v>59</v>
      </c>
      <c r="CL71">
        <v>67</v>
      </c>
      <c r="CM71">
        <v>346</v>
      </c>
      <c r="CY71">
        <v>188</v>
      </c>
      <c r="CZ71">
        <v>188</v>
      </c>
      <c r="DB71">
        <v>272</v>
      </c>
      <c r="DC71">
        <v>-11</v>
      </c>
      <c r="DN71">
        <v>263</v>
      </c>
      <c r="DO71">
        <v>256</v>
      </c>
      <c r="DQ71">
        <v>122</v>
      </c>
      <c r="DR71">
        <v>102</v>
      </c>
      <c r="EB71">
        <v>33</v>
      </c>
      <c r="EC71">
        <v>35</v>
      </c>
      <c r="EE71">
        <v>76</v>
      </c>
      <c r="EF71">
        <v>86</v>
      </c>
      <c r="ER71">
        <v>344</v>
      </c>
      <c r="ES71">
        <v>347</v>
      </c>
      <c r="EU71">
        <v>185</v>
      </c>
      <c r="EV71">
        <v>178</v>
      </c>
    </row>
    <row r="72" spans="2:152" x14ac:dyDescent="0.25">
      <c r="B72">
        <f t="shared" si="0"/>
        <v>170</v>
      </c>
      <c r="C72">
        <v>170</v>
      </c>
      <c r="D72">
        <v>165</v>
      </c>
      <c r="F72">
        <v>184</v>
      </c>
      <c r="G72">
        <v>183</v>
      </c>
      <c r="V72">
        <v>257</v>
      </c>
      <c r="W72">
        <v>250</v>
      </c>
      <c r="Y72">
        <v>122</v>
      </c>
      <c r="Z72">
        <v>119</v>
      </c>
      <c r="AM72">
        <f t="shared" si="1"/>
        <v>176</v>
      </c>
      <c r="AN72">
        <v>177</v>
      </c>
      <c r="AO72">
        <v>175</v>
      </c>
      <c r="AQ72">
        <v>224</v>
      </c>
      <c r="AR72">
        <v>223</v>
      </c>
      <c r="BD72">
        <v>201</v>
      </c>
      <c r="BE72">
        <v>194</v>
      </c>
      <c r="BG72">
        <v>162</v>
      </c>
      <c r="BH72">
        <v>162</v>
      </c>
      <c r="BT72">
        <v>333</v>
      </c>
      <c r="BU72">
        <v>328</v>
      </c>
      <c r="BW72">
        <v>14</v>
      </c>
      <c r="BX72">
        <v>1</v>
      </c>
      <c r="CI72">
        <v>58</v>
      </c>
      <c r="CJ72">
        <v>49</v>
      </c>
      <c r="CL72">
        <v>192</v>
      </c>
      <c r="CM72">
        <v>366</v>
      </c>
      <c r="CY72">
        <v>188</v>
      </c>
      <c r="CZ72">
        <v>188</v>
      </c>
      <c r="DB72">
        <v>279</v>
      </c>
      <c r="DC72">
        <v>0</v>
      </c>
      <c r="DN72">
        <v>260</v>
      </c>
      <c r="DO72">
        <v>255</v>
      </c>
      <c r="DQ72">
        <v>122</v>
      </c>
      <c r="DR72">
        <v>269</v>
      </c>
      <c r="EB72">
        <v>32</v>
      </c>
      <c r="EC72">
        <v>40</v>
      </c>
      <c r="EE72">
        <v>266</v>
      </c>
      <c r="EF72">
        <v>54</v>
      </c>
      <c r="ER72">
        <v>344</v>
      </c>
      <c r="ES72">
        <v>346</v>
      </c>
      <c r="EU72">
        <v>192</v>
      </c>
      <c r="EV72">
        <v>187</v>
      </c>
    </row>
    <row r="73" spans="2:152" x14ac:dyDescent="0.25">
      <c r="B73">
        <f t="shared" si="0"/>
        <v>169.5</v>
      </c>
      <c r="C73">
        <v>170</v>
      </c>
      <c r="D73">
        <v>188</v>
      </c>
      <c r="F73">
        <v>181</v>
      </c>
      <c r="G73">
        <v>188</v>
      </c>
      <c r="V73">
        <v>260</v>
      </c>
      <c r="W73">
        <v>250</v>
      </c>
      <c r="Y73">
        <v>122</v>
      </c>
      <c r="Z73">
        <v>121</v>
      </c>
      <c r="AM73">
        <f t="shared" si="1"/>
        <v>177</v>
      </c>
      <c r="AN73">
        <v>177</v>
      </c>
      <c r="AO73">
        <v>179</v>
      </c>
      <c r="AQ73">
        <v>225</v>
      </c>
      <c r="AR73">
        <v>227</v>
      </c>
      <c r="BD73">
        <v>206</v>
      </c>
      <c r="BE73">
        <v>193</v>
      </c>
      <c r="BG73">
        <v>162</v>
      </c>
      <c r="BH73">
        <v>161</v>
      </c>
      <c r="BT73">
        <v>333</v>
      </c>
      <c r="BU73">
        <v>333</v>
      </c>
      <c r="BW73">
        <v>5</v>
      </c>
      <c r="BX73">
        <v>5</v>
      </c>
      <c r="CI73">
        <v>61</v>
      </c>
      <c r="CJ73">
        <v>58</v>
      </c>
      <c r="CL73">
        <v>85</v>
      </c>
      <c r="CM73">
        <v>351</v>
      </c>
      <c r="CY73">
        <v>188</v>
      </c>
      <c r="CZ73">
        <v>188</v>
      </c>
      <c r="DB73">
        <v>276</v>
      </c>
      <c r="DC73">
        <v>19</v>
      </c>
      <c r="DN73">
        <v>237</v>
      </c>
      <c r="DO73">
        <v>254</v>
      </c>
      <c r="DQ73">
        <v>122</v>
      </c>
      <c r="DR73">
        <v>121</v>
      </c>
      <c r="EB73">
        <v>33</v>
      </c>
      <c r="EC73">
        <v>45</v>
      </c>
      <c r="EE73">
        <v>275</v>
      </c>
      <c r="EF73">
        <v>43</v>
      </c>
      <c r="ER73">
        <v>347</v>
      </c>
      <c r="ES73">
        <v>344</v>
      </c>
      <c r="EU73">
        <v>176</v>
      </c>
      <c r="EV73">
        <v>196</v>
      </c>
    </row>
    <row r="74" spans="2:152" x14ac:dyDescent="0.25">
      <c r="B74">
        <f t="shared" si="0"/>
        <v>170</v>
      </c>
      <c r="C74">
        <v>164</v>
      </c>
      <c r="D74">
        <v>188</v>
      </c>
      <c r="F74">
        <v>181</v>
      </c>
      <c r="G74">
        <v>183</v>
      </c>
      <c r="V74">
        <v>251</v>
      </c>
      <c r="W74">
        <v>249</v>
      </c>
      <c r="Y74">
        <v>119</v>
      </c>
      <c r="Z74">
        <v>117</v>
      </c>
      <c r="AM74">
        <f t="shared" si="1"/>
        <v>177</v>
      </c>
      <c r="AN74">
        <v>176</v>
      </c>
      <c r="AO74">
        <v>175</v>
      </c>
      <c r="AQ74">
        <v>228</v>
      </c>
      <c r="AR74">
        <v>228</v>
      </c>
      <c r="BD74">
        <v>206</v>
      </c>
      <c r="BE74">
        <v>195</v>
      </c>
      <c r="BG74">
        <v>162</v>
      </c>
      <c r="BH74">
        <v>167</v>
      </c>
      <c r="BT74">
        <v>333</v>
      </c>
      <c r="BU74">
        <v>333</v>
      </c>
      <c r="BW74">
        <v>0</v>
      </c>
      <c r="BX74">
        <v>0</v>
      </c>
      <c r="CI74">
        <v>58</v>
      </c>
      <c r="CJ74">
        <v>62</v>
      </c>
      <c r="CL74">
        <v>324</v>
      </c>
      <c r="CM74">
        <v>334</v>
      </c>
      <c r="CY74">
        <v>188</v>
      </c>
      <c r="CZ74">
        <v>188</v>
      </c>
      <c r="DB74">
        <v>272</v>
      </c>
      <c r="DC74">
        <v>263</v>
      </c>
      <c r="DN74">
        <v>271</v>
      </c>
      <c r="DO74">
        <v>259</v>
      </c>
      <c r="DQ74">
        <v>114</v>
      </c>
      <c r="DR74">
        <v>121</v>
      </c>
      <c r="EB74">
        <v>42</v>
      </c>
      <c r="EC74">
        <v>39</v>
      </c>
      <c r="EE74">
        <v>82</v>
      </c>
      <c r="EF74">
        <v>87</v>
      </c>
      <c r="ER74">
        <v>341</v>
      </c>
      <c r="ES74">
        <v>345</v>
      </c>
      <c r="EU74">
        <v>170</v>
      </c>
      <c r="EV74">
        <v>185</v>
      </c>
    </row>
    <row r="75" spans="2:152" x14ac:dyDescent="0.25">
      <c r="B75">
        <f t="shared" si="0"/>
        <v>167.5</v>
      </c>
      <c r="C75">
        <v>176</v>
      </c>
      <c r="D75">
        <v>178</v>
      </c>
      <c r="F75">
        <v>188</v>
      </c>
      <c r="G75">
        <v>183</v>
      </c>
      <c r="V75">
        <v>268</v>
      </c>
      <c r="W75">
        <v>251</v>
      </c>
      <c r="Y75">
        <v>116</v>
      </c>
      <c r="Z75">
        <v>125</v>
      </c>
      <c r="AM75">
        <f t="shared" si="1"/>
        <v>177</v>
      </c>
      <c r="AN75">
        <v>173</v>
      </c>
      <c r="AO75">
        <v>182</v>
      </c>
      <c r="AQ75">
        <v>226</v>
      </c>
      <c r="AR75">
        <v>228</v>
      </c>
      <c r="BD75">
        <v>206</v>
      </c>
      <c r="BE75">
        <v>198</v>
      </c>
      <c r="BG75">
        <v>168</v>
      </c>
      <c r="BH75">
        <v>168</v>
      </c>
      <c r="BT75">
        <v>333</v>
      </c>
      <c r="BU75">
        <v>333</v>
      </c>
      <c r="BW75">
        <v>2</v>
      </c>
      <c r="BX75">
        <v>0</v>
      </c>
      <c r="CI75">
        <v>49</v>
      </c>
      <c r="CJ75">
        <v>49</v>
      </c>
      <c r="CL75">
        <v>220</v>
      </c>
      <c r="CM75">
        <v>318</v>
      </c>
      <c r="CY75">
        <v>188</v>
      </c>
      <c r="CZ75">
        <v>188</v>
      </c>
      <c r="DB75">
        <v>270</v>
      </c>
      <c r="DC75">
        <v>282</v>
      </c>
      <c r="DN75">
        <v>258</v>
      </c>
      <c r="DO75">
        <v>257</v>
      </c>
      <c r="DQ75">
        <v>122</v>
      </c>
      <c r="DR75">
        <v>122</v>
      </c>
      <c r="EB75">
        <v>32</v>
      </c>
      <c r="EC75">
        <v>30</v>
      </c>
      <c r="EE75">
        <v>92</v>
      </c>
      <c r="EF75">
        <v>86</v>
      </c>
      <c r="ER75">
        <v>344</v>
      </c>
      <c r="ES75">
        <v>344</v>
      </c>
      <c r="EU75">
        <v>194</v>
      </c>
      <c r="EV75">
        <v>189</v>
      </c>
    </row>
    <row r="76" spans="2:152" x14ac:dyDescent="0.25">
      <c r="B76">
        <f t="shared" ref="B76:B106" si="2">MEDIAN(C72:C77)</f>
        <v>170</v>
      </c>
      <c r="C76">
        <v>164</v>
      </c>
      <c r="D76">
        <v>179</v>
      </c>
      <c r="F76">
        <v>182</v>
      </c>
      <c r="G76">
        <v>184</v>
      </c>
      <c r="V76">
        <v>254</v>
      </c>
      <c r="W76">
        <v>249</v>
      </c>
      <c r="Y76">
        <v>116</v>
      </c>
      <c r="Z76">
        <v>125</v>
      </c>
      <c r="AM76">
        <f t="shared" si="1"/>
        <v>176</v>
      </c>
      <c r="AN76">
        <v>175</v>
      </c>
      <c r="AO76">
        <v>172</v>
      </c>
      <c r="AQ76">
        <v>237</v>
      </c>
      <c r="AR76">
        <v>223</v>
      </c>
      <c r="BD76">
        <v>212</v>
      </c>
      <c r="BE76">
        <v>206</v>
      </c>
      <c r="BG76">
        <v>158</v>
      </c>
      <c r="BH76">
        <v>166</v>
      </c>
      <c r="BT76">
        <v>333</v>
      </c>
      <c r="BU76">
        <v>333</v>
      </c>
      <c r="BW76">
        <v>5</v>
      </c>
      <c r="BX76">
        <v>0</v>
      </c>
      <c r="CI76">
        <v>53</v>
      </c>
      <c r="CJ76">
        <v>49</v>
      </c>
      <c r="CL76">
        <v>202</v>
      </c>
      <c r="CM76">
        <v>311</v>
      </c>
      <c r="CY76">
        <v>194</v>
      </c>
      <c r="CZ76">
        <v>188</v>
      </c>
      <c r="DB76">
        <v>349</v>
      </c>
      <c r="DC76">
        <v>268</v>
      </c>
      <c r="DN76">
        <v>255</v>
      </c>
      <c r="DO76">
        <v>263</v>
      </c>
      <c r="EB76">
        <v>46</v>
      </c>
      <c r="EC76">
        <v>38</v>
      </c>
      <c r="EE76">
        <v>91</v>
      </c>
      <c r="EF76">
        <v>41</v>
      </c>
      <c r="ER76">
        <v>346</v>
      </c>
      <c r="ES76">
        <v>341</v>
      </c>
      <c r="EU76">
        <v>19</v>
      </c>
      <c r="EV76">
        <v>148</v>
      </c>
    </row>
    <row r="77" spans="2:152" x14ac:dyDescent="0.25">
      <c r="B77">
        <f t="shared" si="2"/>
        <v>171</v>
      </c>
      <c r="C77">
        <v>172</v>
      </c>
      <c r="D77">
        <v>158</v>
      </c>
      <c r="F77">
        <v>188</v>
      </c>
      <c r="G77">
        <v>183</v>
      </c>
      <c r="V77">
        <v>268</v>
      </c>
      <c r="W77">
        <v>252</v>
      </c>
      <c r="Y77">
        <v>116</v>
      </c>
      <c r="Z77">
        <v>127</v>
      </c>
      <c r="AM77">
        <f t="shared" si="1"/>
        <v>176</v>
      </c>
      <c r="AN77">
        <v>176</v>
      </c>
      <c r="AO77">
        <v>176</v>
      </c>
      <c r="AQ77">
        <v>224</v>
      </c>
      <c r="AR77">
        <v>221</v>
      </c>
      <c r="BD77">
        <v>202</v>
      </c>
      <c r="BE77">
        <v>205</v>
      </c>
      <c r="BG77">
        <v>288</v>
      </c>
      <c r="BH77">
        <v>185</v>
      </c>
      <c r="BT77">
        <v>324</v>
      </c>
      <c r="BU77">
        <v>336</v>
      </c>
      <c r="BW77">
        <v>3</v>
      </c>
      <c r="BX77">
        <v>4</v>
      </c>
      <c r="CI77">
        <v>49</v>
      </c>
      <c r="CJ77">
        <v>49</v>
      </c>
      <c r="CL77">
        <v>194</v>
      </c>
      <c r="CM77">
        <v>302</v>
      </c>
      <c r="CY77">
        <v>188</v>
      </c>
      <c r="CZ77">
        <v>188</v>
      </c>
      <c r="DB77">
        <v>291</v>
      </c>
      <c r="DC77">
        <v>282</v>
      </c>
      <c r="DN77">
        <v>255</v>
      </c>
      <c r="DO77">
        <v>263</v>
      </c>
      <c r="EB77">
        <v>46</v>
      </c>
      <c r="EC77">
        <v>39</v>
      </c>
      <c r="EE77">
        <v>263</v>
      </c>
      <c r="EF77">
        <v>42</v>
      </c>
      <c r="ER77">
        <v>346</v>
      </c>
      <c r="ES77">
        <v>344</v>
      </c>
      <c r="EU77">
        <v>199</v>
      </c>
      <c r="EV77">
        <v>195</v>
      </c>
    </row>
    <row r="78" spans="2:152" x14ac:dyDescent="0.25">
      <c r="B78">
        <f t="shared" si="2"/>
        <v>174</v>
      </c>
      <c r="C78">
        <v>178</v>
      </c>
      <c r="D78">
        <v>247</v>
      </c>
      <c r="F78">
        <v>191</v>
      </c>
      <c r="G78">
        <v>185</v>
      </c>
      <c r="V78">
        <v>245</v>
      </c>
      <c r="W78">
        <v>245</v>
      </c>
      <c r="Y78">
        <v>121</v>
      </c>
      <c r="Z78">
        <v>121</v>
      </c>
      <c r="AM78">
        <f t="shared" ref="AM78:AM108" si="3">MEDIAN(AN74:AN78)</f>
        <v>175</v>
      </c>
      <c r="AN78">
        <v>172</v>
      </c>
      <c r="AO78">
        <v>175</v>
      </c>
      <c r="AQ78">
        <v>230</v>
      </c>
      <c r="AR78">
        <v>225</v>
      </c>
      <c r="BD78">
        <v>202</v>
      </c>
      <c r="BE78">
        <v>206</v>
      </c>
      <c r="BG78">
        <v>162</v>
      </c>
      <c r="BH78">
        <v>168</v>
      </c>
      <c r="BT78">
        <v>333</v>
      </c>
      <c r="BU78">
        <v>297</v>
      </c>
      <c r="BW78">
        <v>6</v>
      </c>
      <c r="BX78">
        <v>333</v>
      </c>
      <c r="CI78">
        <v>49</v>
      </c>
      <c r="CJ78">
        <v>47</v>
      </c>
      <c r="CL78">
        <v>210</v>
      </c>
      <c r="CM78">
        <v>36</v>
      </c>
      <c r="CY78">
        <v>188</v>
      </c>
      <c r="CZ78">
        <v>188</v>
      </c>
      <c r="DB78">
        <v>283</v>
      </c>
      <c r="DC78">
        <v>259</v>
      </c>
      <c r="DN78">
        <v>267</v>
      </c>
      <c r="DO78">
        <v>271</v>
      </c>
      <c r="EB78">
        <v>35</v>
      </c>
      <c r="EC78">
        <v>33</v>
      </c>
      <c r="EE78">
        <v>64</v>
      </c>
      <c r="EF78">
        <v>124</v>
      </c>
      <c r="ER78">
        <v>341</v>
      </c>
      <c r="ES78">
        <v>345</v>
      </c>
      <c r="EU78">
        <v>206</v>
      </c>
      <c r="EV78">
        <v>188</v>
      </c>
    </row>
    <row r="79" spans="2:152" x14ac:dyDescent="0.25">
      <c r="B79">
        <f t="shared" si="2"/>
        <v>177</v>
      </c>
      <c r="C79">
        <v>196</v>
      </c>
      <c r="D79">
        <v>168</v>
      </c>
      <c r="F79">
        <v>191</v>
      </c>
      <c r="G79">
        <v>182</v>
      </c>
      <c r="V79">
        <v>249</v>
      </c>
      <c r="W79">
        <v>247</v>
      </c>
      <c r="Y79">
        <v>116</v>
      </c>
      <c r="Z79">
        <v>121</v>
      </c>
      <c r="AM79">
        <f t="shared" si="3"/>
        <v>173</v>
      </c>
      <c r="AN79">
        <v>173</v>
      </c>
      <c r="AO79">
        <v>178</v>
      </c>
      <c r="AQ79">
        <v>224</v>
      </c>
      <c r="AR79">
        <v>222</v>
      </c>
      <c r="BD79">
        <v>111</v>
      </c>
      <c r="BE79">
        <v>188</v>
      </c>
      <c r="BG79">
        <v>158</v>
      </c>
      <c r="BH79">
        <v>161</v>
      </c>
      <c r="BT79">
        <v>331</v>
      </c>
      <c r="BU79">
        <v>332</v>
      </c>
      <c r="BW79">
        <v>0</v>
      </c>
      <c r="BX79">
        <v>-2</v>
      </c>
      <c r="CI79">
        <v>30</v>
      </c>
      <c r="CJ79">
        <v>54</v>
      </c>
      <c r="CL79">
        <v>206</v>
      </c>
      <c r="CM79">
        <v>17</v>
      </c>
      <c r="CY79">
        <v>188</v>
      </c>
      <c r="CZ79">
        <v>188</v>
      </c>
      <c r="DB79">
        <v>270</v>
      </c>
      <c r="DC79">
        <v>270</v>
      </c>
      <c r="DN79">
        <v>269</v>
      </c>
      <c r="DO79">
        <v>264</v>
      </c>
      <c r="EB79">
        <v>30</v>
      </c>
      <c r="EC79">
        <v>32</v>
      </c>
      <c r="EE79">
        <v>75</v>
      </c>
      <c r="EF79">
        <v>151</v>
      </c>
      <c r="ER79">
        <v>347</v>
      </c>
      <c r="ES79">
        <v>344</v>
      </c>
      <c r="EU79">
        <v>203</v>
      </c>
      <c r="EV79">
        <v>186</v>
      </c>
    </row>
    <row r="80" spans="2:152" x14ac:dyDescent="0.25">
      <c r="B80">
        <f t="shared" si="2"/>
        <v>177</v>
      </c>
      <c r="C80">
        <v>188</v>
      </c>
      <c r="D80">
        <v>172</v>
      </c>
      <c r="F80">
        <v>188</v>
      </c>
      <c r="G80">
        <v>182</v>
      </c>
      <c r="V80">
        <v>249</v>
      </c>
      <c r="W80">
        <v>255</v>
      </c>
      <c r="Y80">
        <v>121</v>
      </c>
      <c r="Z80">
        <v>121</v>
      </c>
      <c r="AM80">
        <f t="shared" si="3"/>
        <v>173</v>
      </c>
      <c r="AN80">
        <v>172</v>
      </c>
      <c r="AO80">
        <v>176</v>
      </c>
      <c r="AQ80">
        <v>221</v>
      </c>
      <c r="AR80">
        <v>223</v>
      </c>
      <c r="BD80">
        <v>94</v>
      </c>
      <c r="BE80">
        <v>185</v>
      </c>
      <c r="BG80">
        <v>147</v>
      </c>
      <c r="BH80">
        <v>159</v>
      </c>
      <c r="BT80">
        <v>336</v>
      </c>
      <c r="BU80">
        <v>333</v>
      </c>
      <c r="BW80">
        <v>0</v>
      </c>
      <c r="BX80">
        <v>13</v>
      </c>
      <c r="CI80">
        <v>46</v>
      </c>
      <c r="CJ80">
        <v>55</v>
      </c>
      <c r="CL80">
        <v>197</v>
      </c>
      <c r="CM80">
        <v>156</v>
      </c>
      <c r="CY80">
        <v>207</v>
      </c>
      <c r="CZ80">
        <v>190</v>
      </c>
      <c r="DB80">
        <v>270</v>
      </c>
      <c r="DC80">
        <v>278</v>
      </c>
      <c r="DN80">
        <v>268</v>
      </c>
      <c r="DO80">
        <v>264</v>
      </c>
      <c r="EB80">
        <v>40</v>
      </c>
      <c r="EC80">
        <v>33</v>
      </c>
      <c r="EE80">
        <v>92</v>
      </c>
      <c r="EF80">
        <v>342</v>
      </c>
      <c r="ER80">
        <v>346</v>
      </c>
      <c r="ES80">
        <v>343</v>
      </c>
      <c r="EU80">
        <v>185</v>
      </c>
      <c r="EV80">
        <v>193</v>
      </c>
    </row>
    <row r="81" spans="2:152" x14ac:dyDescent="0.25">
      <c r="B81">
        <f t="shared" si="2"/>
        <v>177</v>
      </c>
      <c r="C81">
        <v>176</v>
      </c>
      <c r="D81">
        <v>171</v>
      </c>
      <c r="F81">
        <v>188</v>
      </c>
      <c r="G81">
        <v>185</v>
      </c>
      <c r="V81">
        <v>254</v>
      </c>
      <c r="W81">
        <v>260</v>
      </c>
      <c r="Y81">
        <v>119</v>
      </c>
      <c r="Z81">
        <v>122</v>
      </c>
      <c r="AM81">
        <f t="shared" si="3"/>
        <v>172</v>
      </c>
      <c r="AN81">
        <v>34</v>
      </c>
      <c r="AO81">
        <v>156</v>
      </c>
      <c r="AQ81">
        <v>230</v>
      </c>
      <c r="AR81">
        <v>225</v>
      </c>
      <c r="BD81">
        <v>202</v>
      </c>
      <c r="BE81">
        <v>205</v>
      </c>
      <c r="BG81">
        <v>162</v>
      </c>
      <c r="BH81">
        <v>162</v>
      </c>
      <c r="BT81">
        <v>336</v>
      </c>
      <c r="BU81">
        <v>333</v>
      </c>
      <c r="BW81">
        <v>0</v>
      </c>
      <c r="BX81">
        <v>5</v>
      </c>
      <c r="CI81">
        <v>40</v>
      </c>
      <c r="CJ81">
        <v>58</v>
      </c>
      <c r="CL81">
        <v>202</v>
      </c>
      <c r="CM81">
        <v>67</v>
      </c>
      <c r="CY81">
        <v>191</v>
      </c>
      <c r="CZ81">
        <v>188</v>
      </c>
      <c r="DB81">
        <v>272</v>
      </c>
      <c r="DC81">
        <v>276</v>
      </c>
      <c r="DN81">
        <v>272</v>
      </c>
      <c r="DO81">
        <v>237</v>
      </c>
      <c r="EB81">
        <v>33</v>
      </c>
      <c r="EC81">
        <v>31</v>
      </c>
      <c r="EE81">
        <v>92</v>
      </c>
      <c r="EF81">
        <v>327</v>
      </c>
      <c r="ER81">
        <v>347</v>
      </c>
      <c r="ES81">
        <v>347</v>
      </c>
      <c r="EU81">
        <v>185</v>
      </c>
      <c r="EV81">
        <v>178</v>
      </c>
    </row>
    <row r="82" spans="2:152" x14ac:dyDescent="0.25">
      <c r="B82">
        <f t="shared" si="2"/>
        <v>183</v>
      </c>
      <c r="C82">
        <v>168</v>
      </c>
      <c r="D82">
        <v>162</v>
      </c>
      <c r="F82">
        <v>191</v>
      </c>
      <c r="G82">
        <v>182</v>
      </c>
      <c r="V82">
        <v>266</v>
      </c>
      <c r="W82">
        <v>250</v>
      </c>
      <c r="Y82">
        <v>119</v>
      </c>
      <c r="Z82">
        <v>119</v>
      </c>
      <c r="AM82">
        <f t="shared" si="3"/>
        <v>172</v>
      </c>
      <c r="AN82">
        <v>175</v>
      </c>
      <c r="AO82">
        <v>176</v>
      </c>
      <c r="AQ82">
        <v>226</v>
      </c>
      <c r="AR82">
        <v>228</v>
      </c>
      <c r="BD82">
        <v>206</v>
      </c>
      <c r="BE82">
        <v>206</v>
      </c>
      <c r="BG82">
        <v>149</v>
      </c>
      <c r="BH82">
        <v>159</v>
      </c>
      <c r="BT82">
        <v>331</v>
      </c>
      <c r="BU82">
        <v>332</v>
      </c>
      <c r="BW82">
        <v>0</v>
      </c>
      <c r="BX82">
        <v>0</v>
      </c>
      <c r="CI82">
        <v>30</v>
      </c>
      <c r="CJ82">
        <v>55</v>
      </c>
      <c r="CL82">
        <v>164</v>
      </c>
      <c r="CM82">
        <v>316</v>
      </c>
      <c r="CY82">
        <v>194</v>
      </c>
      <c r="CZ82">
        <v>188</v>
      </c>
      <c r="DB82">
        <v>352</v>
      </c>
      <c r="DC82">
        <v>283</v>
      </c>
      <c r="DN82">
        <v>268</v>
      </c>
      <c r="DO82">
        <v>272</v>
      </c>
      <c r="EB82">
        <v>31</v>
      </c>
      <c r="EC82">
        <v>41</v>
      </c>
      <c r="EE82">
        <v>78</v>
      </c>
      <c r="EF82">
        <v>131</v>
      </c>
      <c r="ER82">
        <v>352</v>
      </c>
      <c r="ES82">
        <v>342</v>
      </c>
      <c r="EU82">
        <v>179</v>
      </c>
      <c r="EV82">
        <v>167</v>
      </c>
    </row>
    <row r="83" spans="2:152" x14ac:dyDescent="0.25">
      <c r="B83">
        <f t="shared" si="2"/>
        <v>182</v>
      </c>
      <c r="C83">
        <v>246</v>
      </c>
      <c r="D83">
        <v>187</v>
      </c>
      <c r="F83">
        <v>184</v>
      </c>
      <c r="G83">
        <v>181</v>
      </c>
      <c r="V83">
        <v>268</v>
      </c>
      <c r="W83">
        <v>270</v>
      </c>
      <c r="Y83">
        <v>121</v>
      </c>
      <c r="Z83">
        <v>116</v>
      </c>
      <c r="AM83">
        <f t="shared" si="3"/>
        <v>172</v>
      </c>
      <c r="AN83">
        <v>172</v>
      </c>
      <c r="AO83">
        <v>172</v>
      </c>
      <c r="AQ83">
        <v>221</v>
      </c>
      <c r="AR83">
        <v>223</v>
      </c>
      <c r="BD83">
        <v>204</v>
      </c>
      <c r="BE83">
        <v>204</v>
      </c>
      <c r="BG83">
        <v>147</v>
      </c>
      <c r="BH83">
        <v>166</v>
      </c>
      <c r="BT83">
        <v>336</v>
      </c>
      <c r="BU83">
        <v>333</v>
      </c>
      <c r="BW83">
        <v>1</v>
      </c>
      <c r="BX83">
        <v>1</v>
      </c>
      <c r="CI83">
        <v>40</v>
      </c>
      <c r="CJ83">
        <v>47</v>
      </c>
      <c r="CL83">
        <v>183</v>
      </c>
      <c r="CM83">
        <v>217</v>
      </c>
      <c r="CY83">
        <v>194</v>
      </c>
      <c r="CZ83">
        <v>188</v>
      </c>
      <c r="DB83">
        <v>265</v>
      </c>
      <c r="DC83">
        <v>258</v>
      </c>
      <c r="DN83">
        <v>267</v>
      </c>
      <c r="DO83">
        <v>259</v>
      </c>
      <c r="EB83">
        <v>33</v>
      </c>
      <c r="EC83">
        <v>30</v>
      </c>
      <c r="EE83">
        <v>72</v>
      </c>
      <c r="EF83">
        <v>140</v>
      </c>
      <c r="ER83">
        <v>346</v>
      </c>
      <c r="ES83">
        <v>344</v>
      </c>
      <c r="EU83">
        <v>192</v>
      </c>
      <c r="EV83">
        <v>218</v>
      </c>
    </row>
    <row r="84" spans="2:152" x14ac:dyDescent="0.25">
      <c r="B84">
        <f t="shared" si="2"/>
        <v>178.5</v>
      </c>
      <c r="C84">
        <v>167</v>
      </c>
      <c r="D84">
        <v>163</v>
      </c>
      <c r="F84">
        <v>188</v>
      </c>
      <c r="G84">
        <v>188</v>
      </c>
      <c r="V84">
        <v>279</v>
      </c>
      <c r="W84">
        <v>255</v>
      </c>
      <c r="Y84">
        <v>121</v>
      </c>
      <c r="Z84">
        <v>116</v>
      </c>
      <c r="AM84">
        <f t="shared" si="3"/>
        <v>172</v>
      </c>
      <c r="AN84">
        <v>176</v>
      </c>
      <c r="AO84">
        <v>175</v>
      </c>
      <c r="AQ84">
        <v>224</v>
      </c>
      <c r="AR84">
        <v>237</v>
      </c>
      <c r="BD84">
        <v>198</v>
      </c>
      <c r="BE84">
        <v>211</v>
      </c>
      <c r="BG84">
        <v>149</v>
      </c>
      <c r="BH84">
        <v>138</v>
      </c>
      <c r="BT84">
        <v>336</v>
      </c>
      <c r="BU84">
        <v>334</v>
      </c>
      <c r="BW84">
        <v>2</v>
      </c>
      <c r="BX84">
        <v>4</v>
      </c>
      <c r="CI84">
        <v>49</v>
      </c>
      <c r="CJ84">
        <v>53</v>
      </c>
      <c r="CL84">
        <v>74</v>
      </c>
      <c r="CM84">
        <v>184</v>
      </c>
      <c r="CY84">
        <v>193</v>
      </c>
      <c r="CZ84">
        <v>194</v>
      </c>
      <c r="DB84">
        <v>265</v>
      </c>
      <c r="DC84">
        <v>345</v>
      </c>
      <c r="DN84">
        <v>260</v>
      </c>
      <c r="DO84">
        <v>255</v>
      </c>
      <c r="EB84">
        <v>38</v>
      </c>
      <c r="EC84">
        <v>44</v>
      </c>
      <c r="EE84">
        <v>85</v>
      </c>
      <c r="EF84">
        <v>117</v>
      </c>
      <c r="ER84">
        <v>341</v>
      </c>
      <c r="ES84">
        <v>345</v>
      </c>
      <c r="EU84">
        <v>209</v>
      </c>
      <c r="EV84">
        <v>20</v>
      </c>
    </row>
    <row r="85" spans="2:152" x14ac:dyDescent="0.25">
      <c r="B85">
        <f t="shared" si="2"/>
        <v>177</v>
      </c>
      <c r="C85">
        <v>181</v>
      </c>
      <c r="D85">
        <v>172</v>
      </c>
      <c r="F85">
        <v>184</v>
      </c>
      <c r="G85">
        <v>182</v>
      </c>
      <c r="V85">
        <v>284</v>
      </c>
      <c r="W85">
        <v>273</v>
      </c>
      <c r="Y85">
        <v>116</v>
      </c>
      <c r="Z85">
        <v>115</v>
      </c>
      <c r="AM85">
        <f t="shared" si="3"/>
        <v>172</v>
      </c>
      <c r="AN85">
        <v>1</v>
      </c>
      <c r="AO85">
        <v>151</v>
      </c>
      <c r="AQ85">
        <v>211</v>
      </c>
      <c r="AR85">
        <v>221</v>
      </c>
      <c r="BD85">
        <v>217</v>
      </c>
      <c r="BE85">
        <v>204</v>
      </c>
      <c r="BG85">
        <v>162</v>
      </c>
      <c r="BH85">
        <v>288</v>
      </c>
      <c r="BT85">
        <v>336</v>
      </c>
      <c r="BU85">
        <v>324</v>
      </c>
      <c r="BW85">
        <v>0</v>
      </c>
      <c r="BX85">
        <v>2</v>
      </c>
      <c r="CI85">
        <v>58</v>
      </c>
      <c r="CJ85">
        <v>50</v>
      </c>
      <c r="CL85">
        <v>254</v>
      </c>
      <c r="CM85">
        <v>200</v>
      </c>
      <c r="CY85">
        <v>193</v>
      </c>
      <c r="CZ85">
        <v>188</v>
      </c>
      <c r="DB85">
        <v>272</v>
      </c>
      <c r="DC85">
        <v>289</v>
      </c>
      <c r="DN85">
        <v>271</v>
      </c>
      <c r="DO85">
        <v>255</v>
      </c>
      <c r="EB85">
        <v>42</v>
      </c>
      <c r="EC85">
        <v>47</v>
      </c>
      <c r="EE85">
        <v>90</v>
      </c>
      <c r="EF85">
        <v>266</v>
      </c>
      <c r="ER85">
        <v>339</v>
      </c>
      <c r="ES85">
        <v>345</v>
      </c>
      <c r="EU85">
        <v>194</v>
      </c>
      <c r="EV85">
        <v>197</v>
      </c>
    </row>
    <row r="86" spans="2:152" x14ac:dyDescent="0.25">
      <c r="B86">
        <f t="shared" si="2"/>
        <v>178</v>
      </c>
      <c r="C86">
        <v>178</v>
      </c>
      <c r="D86">
        <v>175</v>
      </c>
      <c r="F86">
        <v>188</v>
      </c>
      <c r="G86">
        <v>187</v>
      </c>
      <c r="V86">
        <v>262</v>
      </c>
      <c r="W86">
        <v>246</v>
      </c>
      <c r="Y86">
        <v>120</v>
      </c>
      <c r="Z86">
        <v>121</v>
      </c>
      <c r="AM86">
        <f t="shared" si="3"/>
        <v>175</v>
      </c>
      <c r="AN86">
        <v>176</v>
      </c>
      <c r="AO86">
        <v>172</v>
      </c>
      <c r="AQ86">
        <v>224</v>
      </c>
      <c r="AR86">
        <v>230</v>
      </c>
      <c r="BD86">
        <v>206</v>
      </c>
      <c r="BE86">
        <v>215</v>
      </c>
      <c r="BG86">
        <v>168</v>
      </c>
      <c r="BH86">
        <v>163</v>
      </c>
      <c r="BT86">
        <v>328</v>
      </c>
      <c r="BU86">
        <v>332</v>
      </c>
      <c r="BW86">
        <v>0</v>
      </c>
      <c r="BX86">
        <v>6</v>
      </c>
      <c r="CI86">
        <v>58</v>
      </c>
      <c r="CJ86">
        <v>53</v>
      </c>
      <c r="CL86">
        <v>57</v>
      </c>
      <c r="CM86">
        <v>240</v>
      </c>
      <c r="CY86">
        <v>188</v>
      </c>
      <c r="CZ86">
        <v>188</v>
      </c>
      <c r="DB86">
        <v>265</v>
      </c>
      <c r="DC86">
        <v>282</v>
      </c>
      <c r="DN86">
        <v>268</v>
      </c>
      <c r="DO86">
        <v>266</v>
      </c>
      <c r="EB86">
        <v>40</v>
      </c>
      <c r="EC86">
        <v>36</v>
      </c>
      <c r="EE86">
        <v>91</v>
      </c>
      <c r="EF86">
        <v>66</v>
      </c>
      <c r="ER86">
        <v>336</v>
      </c>
      <c r="ES86">
        <v>339</v>
      </c>
      <c r="EU86">
        <v>183</v>
      </c>
      <c r="EV86">
        <v>203</v>
      </c>
    </row>
    <row r="87" spans="2:152" x14ac:dyDescent="0.25">
      <c r="B87">
        <f t="shared" si="2"/>
        <v>179.5</v>
      </c>
      <c r="C87">
        <v>178</v>
      </c>
      <c r="D87">
        <v>194</v>
      </c>
      <c r="F87">
        <v>184</v>
      </c>
      <c r="G87">
        <v>190</v>
      </c>
      <c r="V87">
        <v>265</v>
      </c>
      <c r="W87">
        <v>251</v>
      </c>
      <c r="Y87">
        <v>118</v>
      </c>
      <c r="Z87">
        <v>115</v>
      </c>
      <c r="AM87">
        <f t="shared" si="3"/>
        <v>176</v>
      </c>
      <c r="AN87">
        <v>176</v>
      </c>
      <c r="AO87">
        <v>173</v>
      </c>
      <c r="AQ87">
        <v>221</v>
      </c>
      <c r="AR87">
        <v>224</v>
      </c>
      <c r="BD87">
        <v>195</v>
      </c>
      <c r="BE87">
        <v>125</v>
      </c>
      <c r="BG87">
        <v>168</v>
      </c>
      <c r="BH87">
        <v>161</v>
      </c>
      <c r="BT87">
        <v>328</v>
      </c>
      <c r="BU87">
        <v>329</v>
      </c>
      <c r="BW87">
        <v>3</v>
      </c>
      <c r="BX87">
        <v>0</v>
      </c>
      <c r="CI87">
        <v>53</v>
      </c>
      <c r="CJ87">
        <v>31</v>
      </c>
      <c r="CL87">
        <v>71</v>
      </c>
      <c r="CM87">
        <v>239</v>
      </c>
      <c r="CY87">
        <v>188</v>
      </c>
      <c r="CZ87">
        <v>185</v>
      </c>
      <c r="DB87">
        <v>272</v>
      </c>
      <c r="DC87">
        <v>270</v>
      </c>
      <c r="DN87">
        <v>269</v>
      </c>
      <c r="DO87">
        <v>269</v>
      </c>
      <c r="EB87">
        <v>24</v>
      </c>
      <c r="EC87">
        <v>27</v>
      </c>
      <c r="EE87">
        <v>78</v>
      </c>
      <c r="EF87">
        <v>73</v>
      </c>
      <c r="ER87">
        <v>350</v>
      </c>
      <c r="ES87">
        <v>347</v>
      </c>
      <c r="EU87">
        <v>194</v>
      </c>
      <c r="EV87">
        <v>204</v>
      </c>
    </row>
    <row r="88" spans="2:152" x14ac:dyDescent="0.25">
      <c r="B88">
        <f t="shared" si="2"/>
        <v>179.5</v>
      </c>
      <c r="C88">
        <v>246</v>
      </c>
      <c r="D88">
        <v>198</v>
      </c>
      <c r="F88">
        <v>188</v>
      </c>
      <c r="G88">
        <v>190</v>
      </c>
      <c r="V88">
        <v>283</v>
      </c>
      <c r="W88">
        <v>253</v>
      </c>
      <c r="Y88">
        <v>116</v>
      </c>
      <c r="Z88">
        <v>120</v>
      </c>
      <c r="AM88">
        <f t="shared" si="3"/>
        <v>176</v>
      </c>
      <c r="AN88">
        <v>176</v>
      </c>
      <c r="AO88">
        <v>192</v>
      </c>
      <c r="AQ88">
        <v>221</v>
      </c>
      <c r="AR88">
        <v>219</v>
      </c>
      <c r="BD88">
        <v>221</v>
      </c>
      <c r="BE88">
        <v>96</v>
      </c>
      <c r="BG88">
        <v>162</v>
      </c>
      <c r="BH88">
        <v>147</v>
      </c>
      <c r="BT88">
        <v>336</v>
      </c>
      <c r="BU88">
        <v>336</v>
      </c>
      <c r="BW88">
        <v>0</v>
      </c>
      <c r="BX88">
        <v>0</v>
      </c>
      <c r="CI88">
        <v>53</v>
      </c>
      <c r="CJ88">
        <v>47</v>
      </c>
      <c r="CL88">
        <v>192</v>
      </c>
      <c r="CM88">
        <v>247</v>
      </c>
      <c r="CY88">
        <v>196</v>
      </c>
      <c r="CZ88">
        <v>207</v>
      </c>
      <c r="DB88">
        <v>347</v>
      </c>
      <c r="DC88">
        <v>280</v>
      </c>
      <c r="DN88">
        <v>270</v>
      </c>
      <c r="DO88">
        <v>267</v>
      </c>
      <c r="EB88">
        <v>40</v>
      </c>
      <c r="EC88">
        <v>41</v>
      </c>
      <c r="EE88">
        <v>75</v>
      </c>
      <c r="EF88">
        <v>89</v>
      </c>
      <c r="ER88">
        <v>344</v>
      </c>
      <c r="ES88">
        <v>345</v>
      </c>
      <c r="EU88">
        <v>194</v>
      </c>
      <c r="EV88">
        <v>186</v>
      </c>
    </row>
    <row r="89" spans="2:152" x14ac:dyDescent="0.25">
      <c r="B89">
        <f t="shared" si="2"/>
        <v>179.5</v>
      </c>
      <c r="C89">
        <v>276</v>
      </c>
      <c r="D89">
        <v>191</v>
      </c>
      <c r="F89">
        <v>184</v>
      </c>
      <c r="G89">
        <v>188</v>
      </c>
      <c r="V89">
        <v>279</v>
      </c>
      <c r="W89">
        <v>255</v>
      </c>
      <c r="Y89">
        <v>123</v>
      </c>
      <c r="Z89">
        <v>119</v>
      </c>
      <c r="AM89">
        <f t="shared" si="3"/>
        <v>176</v>
      </c>
      <c r="AN89">
        <v>183</v>
      </c>
      <c r="AO89">
        <v>35</v>
      </c>
      <c r="AQ89">
        <v>237</v>
      </c>
      <c r="AR89">
        <v>231</v>
      </c>
      <c r="BD89">
        <v>217</v>
      </c>
      <c r="BE89">
        <v>203</v>
      </c>
      <c r="BG89">
        <v>168</v>
      </c>
      <c r="BH89">
        <v>164</v>
      </c>
      <c r="BT89">
        <v>331</v>
      </c>
      <c r="BU89">
        <v>336</v>
      </c>
      <c r="BW89">
        <v>344</v>
      </c>
      <c r="BX89">
        <v>-2</v>
      </c>
      <c r="CI89">
        <v>53</v>
      </c>
      <c r="CJ89">
        <v>43</v>
      </c>
      <c r="CL89">
        <v>56</v>
      </c>
      <c r="CM89">
        <v>238</v>
      </c>
      <c r="CY89">
        <v>188</v>
      </c>
      <c r="CZ89">
        <v>190</v>
      </c>
      <c r="DB89">
        <v>18</v>
      </c>
      <c r="DC89">
        <v>275</v>
      </c>
      <c r="DN89">
        <v>260</v>
      </c>
      <c r="DO89">
        <v>270</v>
      </c>
      <c r="EB89">
        <v>46</v>
      </c>
      <c r="EC89">
        <v>35</v>
      </c>
      <c r="EE89">
        <v>93</v>
      </c>
      <c r="EF89">
        <v>94</v>
      </c>
      <c r="ER89">
        <v>348</v>
      </c>
      <c r="ES89">
        <v>346</v>
      </c>
      <c r="EU89">
        <v>194</v>
      </c>
      <c r="EV89">
        <v>187</v>
      </c>
    </row>
    <row r="90" spans="2:152" x14ac:dyDescent="0.25">
      <c r="B90">
        <f t="shared" si="2"/>
        <v>180</v>
      </c>
      <c r="C90">
        <v>178</v>
      </c>
      <c r="D90">
        <v>158</v>
      </c>
      <c r="F90">
        <v>184</v>
      </c>
      <c r="G90">
        <v>187</v>
      </c>
      <c r="V90">
        <v>276</v>
      </c>
      <c r="W90">
        <v>267</v>
      </c>
      <c r="Y90">
        <v>116</v>
      </c>
      <c r="Z90">
        <v>118</v>
      </c>
      <c r="AM90">
        <f t="shared" si="3"/>
        <v>176</v>
      </c>
      <c r="AN90">
        <v>179</v>
      </c>
      <c r="AO90">
        <v>176</v>
      </c>
      <c r="AQ90">
        <v>218</v>
      </c>
      <c r="AR90">
        <v>225</v>
      </c>
      <c r="BD90">
        <v>212</v>
      </c>
      <c r="BE90">
        <v>207</v>
      </c>
      <c r="BG90">
        <v>168</v>
      </c>
      <c r="BH90">
        <v>152</v>
      </c>
      <c r="BT90">
        <v>336</v>
      </c>
      <c r="BU90">
        <v>331</v>
      </c>
      <c r="BW90">
        <v>1</v>
      </c>
      <c r="BX90">
        <v>0</v>
      </c>
      <c r="CI90">
        <v>53</v>
      </c>
      <c r="CJ90">
        <v>31</v>
      </c>
      <c r="CL90">
        <v>61</v>
      </c>
      <c r="CM90">
        <v>198</v>
      </c>
      <c r="CY90">
        <v>193</v>
      </c>
      <c r="CZ90">
        <v>193</v>
      </c>
      <c r="DB90">
        <v>352</v>
      </c>
      <c r="DC90">
        <v>364</v>
      </c>
      <c r="DN90">
        <v>253</v>
      </c>
      <c r="DO90">
        <v>266</v>
      </c>
      <c r="EB90">
        <v>46</v>
      </c>
      <c r="EC90">
        <v>32</v>
      </c>
      <c r="EE90">
        <v>93</v>
      </c>
      <c r="EF90">
        <v>81</v>
      </c>
      <c r="ER90">
        <v>341</v>
      </c>
      <c r="ES90">
        <v>351</v>
      </c>
      <c r="EU90">
        <v>194</v>
      </c>
      <c r="EV90">
        <v>179</v>
      </c>
    </row>
    <row r="91" spans="2:152" x14ac:dyDescent="0.25">
      <c r="B91">
        <f t="shared" si="2"/>
        <v>186.5</v>
      </c>
      <c r="C91">
        <v>182</v>
      </c>
      <c r="D91">
        <v>248</v>
      </c>
      <c r="F91">
        <v>184</v>
      </c>
      <c r="G91">
        <v>191</v>
      </c>
      <c r="V91">
        <v>259</v>
      </c>
      <c r="W91">
        <v>265</v>
      </c>
      <c r="Y91">
        <v>127</v>
      </c>
      <c r="Z91">
        <v>121</v>
      </c>
      <c r="AM91">
        <f t="shared" si="3"/>
        <v>176</v>
      </c>
      <c r="AN91">
        <v>176</v>
      </c>
      <c r="AO91">
        <v>172</v>
      </c>
      <c r="AQ91">
        <v>226</v>
      </c>
      <c r="AR91">
        <v>221</v>
      </c>
      <c r="BD91">
        <v>212</v>
      </c>
      <c r="BE91">
        <v>206</v>
      </c>
      <c r="BG91">
        <v>162</v>
      </c>
      <c r="BH91">
        <v>148</v>
      </c>
      <c r="BT91">
        <v>331</v>
      </c>
      <c r="BU91">
        <v>335</v>
      </c>
      <c r="BW91">
        <v>359</v>
      </c>
      <c r="BX91">
        <v>0</v>
      </c>
      <c r="CI91">
        <v>49</v>
      </c>
      <c r="CJ91">
        <v>40</v>
      </c>
      <c r="CL91">
        <v>285</v>
      </c>
      <c r="CM91">
        <v>213</v>
      </c>
      <c r="CY91">
        <v>193</v>
      </c>
      <c r="CZ91">
        <v>194</v>
      </c>
      <c r="DB91">
        <v>18</v>
      </c>
      <c r="DC91">
        <v>281</v>
      </c>
      <c r="DN91">
        <v>266</v>
      </c>
      <c r="DO91">
        <v>267</v>
      </c>
      <c r="EB91">
        <v>40</v>
      </c>
      <c r="EC91">
        <v>33</v>
      </c>
      <c r="EE91">
        <v>85</v>
      </c>
      <c r="EF91">
        <v>72</v>
      </c>
      <c r="ER91">
        <v>346</v>
      </c>
      <c r="ES91">
        <v>346</v>
      </c>
      <c r="EU91">
        <v>185</v>
      </c>
      <c r="EV91">
        <v>188</v>
      </c>
    </row>
    <row r="92" spans="2:152" x14ac:dyDescent="0.25">
      <c r="B92">
        <f t="shared" si="2"/>
        <v>190</v>
      </c>
      <c r="C92">
        <v>191</v>
      </c>
      <c r="D92">
        <v>168</v>
      </c>
      <c r="F92">
        <v>184</v>
      </c>
      <c r="G92">
        <v>183</v>
      </c>
      <c r="V92">
        <v>282</v>
      </c>
      <c r="W92">
        <v>278</v>
      </c>
      <c r="Y92">
        <v>121</v>
      </c>
      <c r="Z92">
        <v>121</v>
      </c>
      <c r="AM92">
        <f t="shared" si="3"/>
        <v>176</v>
      </c>
      <c r="AN92">
        <v>172</v>
      </c>
      <c r="AO92">
        <v>200</v>
      </c>
      <c r="AQ92">
        <v>228</v>
      </c>
      <c r="AR92">
        <v>226</v>
      </c>
      <c r="BD92">
        <v>217</v>
      </c>
      <c r="BE92">
        <v>198</v>
      </c>
      <c r="BG92">
        <v>165</v>
      </c>
      <c r="BH92">
        <v>149</v>
      </c>
      <c r="BT92">
        <v>336</v>
      </c>
      <c r="BU92">
        <v>336</v>
      </c>
      <c r="BW92">
        <v>357</v>
      </c>
      <c r="BX92">
        <v>1</v>
      </c>
      <c r="CI92">
        <v>53</v>
      </c>
      <c r="CJ92">
        <v>48</v>
      </c>
      <c r="CL92">
        <v>198</v>
      </c>
      <c r="CM92">
        <v>66</v>
      </c>
      <c r="CY92">
        <v>193</v>
      </c>
      <c r="CZ92">
        <v>193</v>
      </c>
      <c r="DB92">
        <v>0</v>
      </c>
      <c r="DC92">
        <v>277</v>
      </c>
      <c r="DN92">
        <v>271</v>
      </c>
      <c r="DO92">
        <v>260</v>
      </c>
      <c r="EB92">
        <v>49</v>
      </c>
      <c r="EC92">
        <v>39</v>
      </c>
      <c r="EE92">
        <v>91</v>
      </c>
      <c r="EF92">
        <v>85</v>
      </c>
      <c r="ER92">
        <v>342</v>
      </c>
      <c r="ES92">
        <v>341</v>
      </c>
      <c r="EU92">
        <v>185</v>
      </c>
      <c r="EV92">
        <v>207</v>
      </c>
    </row>
    <row r="93" spans="2:152" x14ac:dyDescent="0.25">
      <c r="B93">
        <f t="shared" si="2"/>
        <v>185.5</v>
      </c>
      <c r="C93">
        <v>189</v>
      </c>
      <c r="D93">
        <v>182</v>
      </c>
      <c r="F93">
        <v>181</v>
      </c>
      <c r="G93">
        <v>188</v>
      </c>
      <c r="V93">
        <v>276</v>
      </c>
      <c r="W93">
        <v>286</v>
      </c>
      <c r="Y93">
        <v>116</v>
      </c>
      <c r="Z93">
        <v>115</v>
      </c>
      <c r="AM93">
        <f t="shared" si="3"/>
        <v>176</v>
      </c>
      <c r="AN93">
        <v>176</v>
      </c>
      <c r="AO93">
        <v>1</v>
      </c>
      <c r="AQ93">
        <v>240</v>
      </c>
      <c r="AR93">
        <v>213</v>
      </c>
      <c r="BD93">
        <v>217</v>
      </c>
      <c r="BE93">
        <v>218</v>
      </c>
      <c r="BG93">
        <v>162</v>
      </c>
      <c r="BH93">
        <v>161</v>
      </c>
      <c r="BT93">
        <v>326</v>
      </c>
      <c r="BU93">
        <v>335</v>
      </c>
      <c r="BW93">
        <v>0</v>
      </c>
      <c r="BX93">
        <v>0</v>
      </c>
      <c r="CI93">
        <v>58</v>
      </c>
      <c r="CJ93">
        <v>58</v>
      </c>
      <c r="CL93">
        <v>192</v>
      </c>
      <c r="CM93">
        <v>221</v>
      </c>
      <c r="CY93">
        <v>193</v>
      </c>
      <c r="CZ93">
        <v>193</v>
      </c>
      <c r="DB93">
        <v>12</v>
      </c>
      <c r="DC93">
        <v>287</v>
      </c>
      <c r="DN93">
        <v>258</v>
      </c>
      <c r="DO93">
        <v>269</v>
      </c>
      <c r="EB93">
        <v>53</v>
      </c>
      <c r="EC93">
        <v>43</v>
      </c>
      <c r="EE93">
        <v>83</v>
      </c>
      <c r="EF93">
        <v>88</v>
      </c>
      <c r="ER93">
        <v>345</v>
      </c>
      <c r="ES93">
        <v>340</v>
      </c>
      <c r="EU93">
        <v>186</v>
      </c>
      <c r="EV93">
        <v>194</v>
      </c>
    </row>
    <row r="94" spans="2:152" x14ac:dyDescent="0.25">
      <c r="B94">
        <f t="shared" si="2"/>
        <v>185.5</v>
      </c>
      <c r="C94">
        <v>177</v>
      </c>
      <c r="D94">
        <v>177</v>
      </c>
      <c r="F94">
        <v>184</v>
      </c>
      <c r="G94">
        <v>183</v>
      </c>
      <c r="V94">
        <v>259</v>
      </c>
      <c r="W94">
        <v>261</v>
      </c>
      <c r="Y94">
        <v>127</v>
      </c>
      <c r="Z94">
        <v>121</v>
      </c>
      <c r="AM94">
        <f t="shared" si="3"/>
        <v>176</v>
      </c>
      <c r="AN94">
        <v>176</v>
      </c>
      <c r="AO94">
        <v>176</v>
      </c>
      <c r="AQ94">
        <v>228</v>
      </c>
      <c r="AR94">
        <v>225</v>
      </c>
      <c r="BD94">
        <v>206</v>
      </c>
      <c r="BE94">
        <v>207</v>
      </c>
      <c r="BG94">
        <v>158</v>
      </c>
      <c r="BH94">
        <v>166</v>
      </c>
      <c r="BT94">
        <v>331</v>
      </c>
      <c r="BU94">
        <v>328</v>
      </c>
      <c r="BW94">
        <v>345</v>
      </c>
      <c r="BX94">
        <v>-2</v>
      </c>
      <c r="CI94">
        <v>53</v>
      </c>
      <c r="CJ94">
        <v>58</v>
      </c>
      <c r="CL94">
        <v>195</v>
      </c>
      <c r="CM94">
        <v>23</v>
      </c>
      <c r="CY94">
        <v>193</v>
      </c>
      <c r="CZ94">
        <v>188</v>
      </c>
      <c r="DB94">
        <v>353</v>
      </c>
      <c r="DC94">
        <v>276</v>
      </c>
      <c r="DN94">
        <v>253</v>
      </c>
      <c r="DO94">
        <v>265</v>
      </c>
      <c r="EB94">
        <v>46</v>
      </c>
      <c r="EC94">
        <v>43</v>
      </c>
      <c r="EE94">
        <v>92</v>
      </c>
      <c r="EF94">
        <v>93</v>
      </c>
      <c r="ER94">
        <v>344</v>
      </c>
      <c r="ES94">
        <v>335</v>
      </c>
      <c r="EU94">
        <v>176</v>
      </c>
      <c r="EV94">
        <v>180</v>
      </c>
    </row>
    <row r="95" spans="2:152" x14ac:dyDescent="0.25">
      <c r="B95">
        <f t="shared" si="2"/>
        <v>189</v>
      </c>
      <c r="C95">
        <v>191</v>
      </c>
      <c r="D95">
        <v>170</v>
      </c>
      <c r="F95">
        <v>184</v>
      </c>
      <c r="G95">
        <v>188</v>
      </c>
      <c r="V95">
        <v>278</v>
      </c>
      <c r="W95">
        <v>264</v>
      </c>
      <c r="Y95">
        <v>127</v>
      </c>
      <c r="Z95">
        <v>119</v>
      </c>
      <c r="AM95">
        <f t="shared" si="3"/>
        <v>176</v>
      </c>
      <c r="AN95">
        <v>176</v>
      </c>
      <c r="AO95">
        <v>176</v>
      </c>
      <c r="AQ95">
        <v>221</v>
      </c>
      <c r="AR95">
        <v>221</v>
      </c>
      <c r="BD95">
        <v>206</v>
      </c>
      <c r="BE95">
        <v>192</v>
      </c>
      <c r="BG95">
        <v>168</v>
      </c>
      <c r="BH95">
        <v>168</v>
      </c>
      <c r="BT95">
        <v>326</v>
      </c>
      <c r="BU95">
        <v>326</v>
      </c>
      <c r="BW95">
        <v>1</v>
      </c>
      <c r="BX95">
        <v>3</v>
      </c>
      <c r="CI95">
        <v>58</v>
      </c>
      <c r="CJ95">
        <v>53</v>
      </c>
      <c r="CL95">
        <v>211</v>
      </c>
      <c r="CM95">
        <v>22</v>
      </c>
      <c r="CY95">
        <v>193</v>
      </c>
      <c r="CZ95">
        <v>187</v>
      </c>
      <c r="DB95">
        <v>9</v>
      </c>
      <c r="DC95">
        <v>275</v>
      </c>
      <c r="DN95">
        <v>262</v>
      </c>
      <c r="DO95">
        <v>267</v>
      </c>
      <c r="EB95">
        <v>46</v>
      </c>
      <c r="EC95">
        <v>24</v>
      </c>
      <c r="EE95">
        <v>96</v>
      </c>
      <c r="EF95">
        <v>81</v>
      </c>
      <c r="ER95">
        <v>341</v>
      </c>
      <c r="ES95">
        <v>349</v>
      </c>
      <c r="EU95">
        <v>188</v>
      </c>
      <c r="EV95">
        <v>193</v>
      </c>
    </row>
    <row r="96" spans="2:152" x14ac:dyDescent="0.25">
      <c r="B96">
        <f t="shared" si="2"/>
        <v>189</v>
      </c>
      <c r="C96">
        <v>189</v>
      </c>
      <c r="D96">
        <v>233</v>
      </c>
      <c r="F96">
        <v>181</v>
      </c>
      <c r="G96">
        <v>183</v>
      </c>
      <c r="V96">
        <v>268</v>
      </c>
      <c r="W96">
        <v>281</v>
      </c>
      <c r="Y96">
        <v>115</v>
      </c>
      <c r="Z96">
        <v>114</v>
      </c>
      <c r="AM96">
        <f t="shared" si="3"/>
        <v>176</v>
      </c>
      <c r="AN96">
        <v>181</v>
      </c>
      <c r="AO96">
        <v>175</v>
      </c>
      <c r="AQ96">
        <v>237</v>
      </c>
      <c r="AR96">
        <v>221</v>
      </c>
      <c r="BD96">
        <v>206</v>
      </c>
      <c r="BE96">
        <v>219</v>
      </c>
      <c r="BG96">
        <v>162</v>
      </c>
      <c r="BH96">
        <v>161</v>
      </c>
      <c r="BT96">
        <v>328</v>
      </c>
      <c r="BU96">
        <v>335</v>
      </c>
      <c r="BW96">
        <v>0</v>
      </c>
      <c r="BX96">
        <v>2</v>
      </c>
      <c r="CI96">
        <v>53</v>
      </c>
      <c r="CJ96">
        <v>53</v>
      </c>
      <c r="CL96">
        <v>185</v>
      </c>
      <c r="CM96">
        <v>159</v>
      </c>
      <c r="CY96">
        <v>193</v>
      </c>
      <c r="CZ96">
        <v>196</v>
      </c>
      <c r="DB96">
        <v>1</v>
      </c>
      <c r="DC96">
        <v>344</v>
      </c>
      <c r="DN96">
        <v>256</v>
      </c>
      <c r="DO96">
        <v>269</v>
      </c>
      <c r="EB96">
        <v>46</v>
      </c>
      <c r="EC96">
        <v>40</v>
      </c>
      <c r="EE96">
        <v>92</v>
      </c>
      <c r="EF96">
        <v>74</v>
      </c>
      <c r="ER96">
        <v>341</v>
      </c>
      <c r="ES96">
        <v>343</v>
      </c>
      <c r="EU96">
        <v>176</v>
      </c>
      <c r="EV96">
        <v>191</v>
      </c>
    </row>
    <row r="97" spans="2:152" x14ac:dyDescent="0.25">
      <c r="B97">
        <f t="shared" si="2"/>
        <v>185.5</v>
      </c>
      <c r="C97">
        <v>182</v>
      </c>
      <c r="D97">
        <v>276</v>
      </c>
      <c r="F97">
        <v>183</v>
      </c>
      <c r="G97">
        <v>187</v>
      </c>
      <c r="V97">
        <v>257</v>
      </c>
      <c r="W97">
        <v>276</v>
      </c>
      <c r="Y97">
        <v>123</v>
      </c>
      <c r="Z97">
        <v>124</v>
      </c>
      <c r="AM97">
        <f t="shared" si="3"/>
        <v>176</v>
      </c>
      <c r="AN97">
        <v>173</v>
      </c>
      <c r="AO97">
        <v>182</v>
      </c>
      <c r="AQ97">
        <v>221</v>
      </c>
      <c r="AR97">
        <v>237</v>
      </c>
      <c r="BD97">
        <v>206</v>
      </c>
      <c r="BE97">
        <v>216</v>
      </c>
      <c r="BG97">
        <v>162</v>
      </c>
      <c r="BH97">
        <v>167</v>
      </c>
      <c r="BT97">
        <v>328</v>
      </c>
      <c r="BU97">
        <v>329</v>
      </c>
      <c r="BW97">
        <v>2</v>
      </c>
      <c r="BX97">
        <v>344</v>
      </c>
      <c r="CI97">
        <v>53</v>
      </c>
      <c r="CJ97">
        <v>53</v>
      </c>
      <c r="CL97">
        <v>45</v>
      </c>
      <c r="CM97">
        <v>2</v>
      </c>
      <c r="CY97">
        <v>193</v>
      </c>
      <c r="CZ97">
        <v>188</v>
      </c>
      <c r="DB97">
        <v>31</v>
      </c>
      <c r="DC97">
        <v>23</v>
      </c>
      <c r="DN97">
        <v>273</v>
      </c>
      <c r="DO97">
        <v>262</v>
      </c>
      <c r="EB97">
        <v>46</v>
      </c>
      <c r="EC97">
        <v>46</v>
      </c>
      <c r="EE97">
        <v>91</v>
      </c>
      <c r="EF97">
        <v>92</v>
      </c>
      <c r="ER97">
        <v>341</v>
      </c>
      <c r="ES97">
        <v>348</v>
      </c>
      <c r="EU97">
        <v>176</v>
      </c>
      <c r="EV97">
        <v>191</v>
      </c>
    </row>
    <row r="98" spans="2:152" x14ac:dyDescent="0.25">
      <c r="B98">
        <f t="shared" si="2"/>
        <v>181.5</v>
      </c>
      <c r="C98">
        <v>181</v>
      </c>
      <c r="D98">
        <v>177</v>
      </c>
      <c r="F98">
        <v>181</v>
      </c>
      <c r="G98">
        <v>183</v>
      </c>
      <c r="V98">
        <v>257</v>
      </c>
      <c r="W98">
        <v>275</v>
      </c>
      <c r="Y98">
        <v>121</v>
      </c>
      <c r="Z98">
        <v>115</v>
      </c>
      <c r="AM98">
        <f t="shared" si="3"/>
        <v>176</v>
      </c>
      <c r="AN98">
        <v>181</v>
      </c>
      <c r="AO98">
        <v>179</v>
      </c>
      <c r="AQ98">
        <v>236</v>
      </c>
      <c r="AR98">
        <v>219</v>
      </c>
      <c r="BD98">
        <v>206</v>
      </c>
      <c r="BE98">
        <v>211</v>
      </c>
      <c r="BG98">
        <v>162</v>
      </c>
      <c r="BH98">
        <v>168</v>
      </c>
      <c r="BT98">
        <v>331</v>
      </c>
      <c r="BU98">
        <v>336</v>
      </c>
      <c r="BW98">
        <v>2</v>
      </c>
      <c r="BX98">
        <v>1</v>
      </c>
      <c r="CI98">
        <v>58</v>
      </c>
      <c r="CJ98">
        <v>54</v>
      </c>
      <c r="CL98">
        <v>207</v>
      </c>
      <c r="CM98">
        <v>49</v>
      </c>
      <c r="CY98">
        <v>193</v>
      </c>
      <c r="CZ98">
        <v>193</v>
      </c>
      <c r="DB98">
        <v>21</v>
      </c>
      <c r="DC98">
        <v>352</v>
      </c>
      <c r="DN98">
        <v>263</v>
      </c>
      <c r="DO98">
        <v>252</v>
      </c>
      <c r="EB98">
        <v>46</v>
      </c>
      <c r="EC98">
        <v>46</v>
      </c>
      <c r="EE98">
        <v>91</v>
      </c>
      <c r="EF98">
        <v>93</v>
      </c>
      <c r="ER98">
        <v>350</v>
      </c>
      <c r="ES98">
        <v>341</v>
      </c>
      <c r="EU98">
        <v>176</v>
      </c>
      <c r="EV98">
        <v>192</v>
      </c>
    </row>
    <row r="99" spans="2:152" x14ac:dyDescent="0.25">
      <c r="B99">
        <f t="shared" si="2"/>
        <v>181.5</v>
      </c>
      <c r="C99">
        <v>168</v>
      </c>
      <c r="D99">
        <v>178</v>
      </c>
      <c r="F99">
        <v>181</v>
      </c>
      <c r="G99">
        <v>183</v>
      </c>
      <c r="V99">
        <v>249</v>
      </c>
      <c r="W99">
        <v>254</v>
      </c>
      <c r="Y99">
        <v>121</v>
      </c>
      <c r="Z99">
        <v>127</v>
      </c>
      <c r="AM99">
        <f t="shared" si="3"/>
        <v>176</v>
      </c>
      <c r="AN99">
        <v>176</v>
      </c>
      <c r="AO99">
        <v>176</v>
      </c>
      <c r="AQ99">
        <v>233</v>
      </c>
      <c r="AR99">
        <v>226</v>
      </c>
      <c r="BD99">
        <v>206</v>
      </c>
      <c r="BE99">
        <v>210</v>
      </c>
      <c r="BG99">
        <v>162</v>
      </c>
      <c r="BH99">
        <v>161</v>
      </c>
      <c r="BT99">
        <v>339</v>
      </c>
      <c r="BU99">
        <v>331</v>
      </c>
      <c r="BW99">
        <v>0</v>
      </c>
      <c r="BX99">
        <v>359</v>
      </c>
      <c r="CI99">
        <v>53</v>
      </c>
      <c r="CJ99">
        <v>49</v>
      </c>
      <c r="CL99">
        <v>185</v>
      </c>
      <c r="CM99">
        <v>283</v>
      </c>
      <c r="CY99">
        <v>193</v>
      </c>
      <c r="CZ99">
        <v>193</v>
      </c>
      <c r="DB99">
        <v>347</v>
      </c>
      <c r="DC99">
        <v>16</v>
      </c>
      <c r="DN99">
        <v>258</v>
      </c>
      <c r="DO99">
        <v>264</v>
      </c>
      <c r="EB99">
        <v>46</v>
      </c>
      <c r="EC99">
        <v>39</v>
      </c>
      <c r="EE99">
        <v>75</v>
      </c>
      <c r="EF99">
        <v>82</v>
      </c>
      <c r="ER99">
        <v>344</v>
      </c>
      <c r="ES99">
        <v>346</v>
      </c>
      <c r="EU99">
        <v>172</v>
      </c>
      <c r="EV99">
        <v>183</v>
      </c>
    </row>
    <row r="100" spans="2:152" x14ac:dyDescent="0.25">
      <c r="B100">
        <f t="shared" si="2"/>
        <v>181.5</v>
      </c>
      <c r="C100">
        <v>178</v>
      </c>
      <c r="D100">
        <v>189</v>
      </c>
      <c r="F100">
        <v>181</v>
      </c>
      <c r="G100">
        <v>183</v>
      </c>
      <c r="V100">
        <v>260</v>
      </c>
      <c r="W100">
        <v>279</v>
      </c>
      <c r="Y100">
        <v>127</v>
      </c>
      <c r="Z100">
        <v>122</v>
      </c>
      <c r="AM100">
        <f t="shared" si="3"/>
        <v>176</v>
      </c>
      <c r="AN100">
        <v>176</v>
      </c>
      <c r="AO100">
        <v>172</v>
      </c>
      <c r="AQ100">
        <v>228</v>
      </c>
      <c r="AR100">
        <v>226</v>
      </c>
      <c r="BD100">
        <v>206</v>
      </c>
      <c r="BE100">
        <v>215</v>
      </c>
      <c r="BG100">
        <v>165</v>
      </c>
      <c r="BH100">
        <v>165</v>
      </c>
      <c r="BT100">
        <v>333</v>
      </c>
      <c r="BU100">
        <v>337</v>
      </c>
      <c r="BW100">
        <v>3</v>
      </c>
      <c r="BX100">
        <v>357</v>
      </c>
      <c r="CI100">
        <v>58</v>
      </c>
      <c r="CJ100">
        <v>53</v>
      </c>
      <c r="CL100">
        <v>61</v>
      </c>
      <c r="CM100">
        <v>179</v>
      </c>
      <c r="CY100">
        <v>193</v>
      </c>
      <c r="CZ100">
        <v>193</v>
      </c>
      <c r="DB100">
        <v>13</v>
      </c>
      <c r="DC100">
        <v>0</v>
      </c>
      <c r="DN100">
        <v>259</v>
      </c>
      <c r="DO100">
        <v>271</v>
      </c>
      <c r="EB100">
        <v>53</v>
      </c>
      <c r="EC100">
        <v>49</v>
      </c>
      <c r="EE100">
        <v>85</v>
      </c>
      <c r="EF100">
        <v>91</v>
      </c>
      <c r="ER100">
        <v>345</v>
      </c>
      <c r="ES100">
        <v>342</v>
      </c>
      <c r="EU100">
        <v>198</v>
      </c>
      <c r="EV100">
        <v>186</v>
      </c>
    </row>
    <row r="101" spans="2:152" x14ac:dyDescent="0.25">
      <c r="B101">
        <f t="shared" si="2"/>
        <v>179.5</v>
      </c>
      <c r="C101">
        <v>188</v>
      </c>
      <c r="D101">
        <v>190</v>
      </c>
      <c r="F101">
        <v>184</v>
      </c>
      <c r="G101">
        <v>184</v>
      </c>
      <c r="V101">
        <v>245</v>
      </c>
      <c r="W101">
        <v>274</v>
      </c>
      <c r="Y101">
        <v>121</v>
      </c>
      <c r="Z101">
        <v>115</v>
      </c>
      <c r="AM101">
        <f t="shared" si="3"/>
        <v>176</v>
      </c>
      <c r="AN101">
        <v>172</v>
      </c>
      <c r="AO101">
        <v>175</v>
      </c>
      <c r="AQ101">
        <v>221</v>
      </c>
      <c r="AR101">
        <v>239</v>
      </c>
      <c r="BD101">
        <v>221</v>
      </c>
      <c r="BE101">
        <v>219</v>
      </c>
      <c r="BG101">
        <v>168</v>
      </c>
      <c r="BH101">
        <v>163</v>
      </c>
      <c r="BT101">
        <v>337</v>
      </c>
      <c r="BU101">
        <v>326</v>
      </c>
      <c r="BW101">
        <v>0</v>
      </c>
      <c r="BX101">
        <v>2</v>
      </c>
      <c r="CI101">
        <v>57</v>
      </c>
      <c r="CJ101">
        <v>58</v>
      </c>
      <c r="CL101">
        <v>172</v>
      </c>
      <c r="CM101">
        <v>188</v>
      </c>
      <c r="CY101">
        <v>193</v>
      </c>
      <c r="CZ101">
        <v>193</v>
      </c>
      <c r="DB101">
        <v>193</v>
      </c>
      <c r="DC101">
        <v>40</v>
      </c>
      <c r="DN101">
        <v>258</v>
      </c>
      <c r="DO101">
        <v>258</v>
      </c>
      <c r="EB101">
        <v>53</v>
      </c>
      <c r="EC101">
        <v>54</v>
      </c>
      <c r="EE101">
        <v>289</v>
      </c>
      <c r="EF101">
        <v>59</v>
      </c>
      <c r="ER101">
        <v>344</v>
      </c>
      <c r="ES101">
        <v>345</v>
      </c>
      <c r="EU101">
        <v>194</v>
      </c>
      <c r="EV101">
        <v>188</v>
      </c>
    </row>
    <row r="102" spans="2:152" x14ac:dyDescent="0.25">
      <c r="B102">
        <f t="shared" si="2"/>
        <v>179.5</v>
      </c>
      <c r="C102">
        <v>178</v>
      </c>
      <c r="D102">
        <v>175</v>
      </c>
      <c r="F102">
        <v>184</v>
      </c>
      <c r="G102">
        <v>181</v>
      </c>
      <c r="V102">
        <v>29</v>
      </c>
      <c r="W102">
        <v>274</v>
      </c>
      <c r="Y102">
        <v>118</v>
      </c>
      <c r="Z102">
        <v>125</v>
      </c>
      <c r="AM102">
        <f t="shared" si="3"/>
        <v>176</v>
      </c>
      <c r="AN102">
        <v>172</v>
      </c>
      <c r="AO102">
        <v>175</v>
      </c>
      <c r="AQ102">
        <v>221</v>
      </c>
      <c r="AR102">
        <v>228</v>
      </c>
      <c r="BD102">
        <v>209</v>
      </c>
      <c r="BE102">
        <v>206</v>
      </c>
      <c r="BG102">
        <v>168</v>
      </c>
      <c r="BH102">
        <v>158</v>
      </c>
      <c r="BT102">
        <v>331</v>
      </c>
      <c r="BU102">
        <v>331</v>
      </c>
      <c r="BW102">
        <v>0</v>
      </c>
      <c r="BX102">
        <v>344</v>
      </c>
      <c r="CI102">
        <v>57</v>
      </c>
      <c r="CJ102">
        <v>52</v>
      </c>
      <c r="CL102">
        <v>61</v>
      </c>
      <c r="CM102">
        <v>173</v>
      </c>
      <c r="CY102">
        <v>193</v>
      </c>
      <c r="CZ102">
        <v>193</v>
      </c>
      <c r="DB102">
        <v>199</v>
      </c>
      <c r="DC102">
        <v>380</v>
      </c>
      <c r="DN102">
        <v>262</v>
      </c>
      <c r="DO102">
        <v>253</v>
      </c>
      <c r="EB102">
        <v>58</v>
      </c>
      <c r="EC102">
        <v>47</v>
      </c>
      <c r="EE102">
        <v>73</v>
      </c>
      <c r="EF102">
        <v>88</v>
      </c>
      <c r="ER102">
        <v>341</v>
      </c>
      <c r="ES102">
        <v>344</v>
      </c>
      <c r="EU102">
        <v>185</v>
      </c>
      <c r="EV102">
        <v>175</v>
      </c>
    </row>
    <row r="103" spans="2:152" x14ac:dyDescent="0.25">
      <c r="B103">
        <f t="shared" si="2"/>
        <v>180</v>
      </c>
      <c r="C103">
        <v>192</v>
      </c>
      <c r="D103">
        <v>191</v>
      </c>
      <c r="F103">
        <v>181</v>
      </c>
      <c r="G103">
        <v>184</v>
      </c>
      <c r="V103">
        <v>268</v>
      </c>
      <c r="W103">
        <v>278</v>
      </c>
      <c r="Y103">
        <v>118</v>
      </c>
      <c r="Z103">
        <v>127</v>
      </c>
      <c r="AM103">
        <f t="shared" si="3"/>
        <v>176</v>
      </c>
      <c r="AN103">
        <v>176</v>
      </c>
      <c r="AO103">
        <v>175</v>
      </c>
      <c r="AQ103">
        <v>225</v>
      </c>
      <c r="AR103">
        <v>219</v>
      </c>
      <c r="BD103">
        <v>172</v>
      </c>
      <c r="BE103">
        <v>201</v>
      </c>
      <c r="BG103">
        <v>168</v>
      </c>
      <c r="BH103">
        <v>168</v>
      </c>
      <c r="BT103">
        <v>336</v>
      </c>
      <c r="BU103">
        <v>327</v>
      </c>
      <c r="BW103">
        <v>353</v>
      </c>
      <c r="BX103">
        <v>0</v>
      </c>
      <c r="CI103">
        <v>53</v>
      </c>
      <c r="CJ103">
        <v>58</v>
      </c>
      <c r="CL103">
        <v>346</v>
      </c>
      <c r="CM103">
        <v>182</v>
      </c>
      <c r="CY103">
        <v>193</v>
      </c>
      <c r="CZ103">
        <v>193</v>
      </c>
      <c r="DB103">
        <v>2</v>
      </c>
      <c r="DC103">
        <v>60</v>
      </c>
      <c r="DN103">
        <v>268</v>
      </c>
      <c r="DO103">
        <v>263</v>
      </c>
      <c r="EB103">
        <v>59</v>
      </c>
      <c r="EC103">
        <v>47</v>
      </c>
      <c r="EE103">
        <v>75</v>
      </c>
      <c r="EF103">
        <v>93</v>
      </c>
      <c r="ER103">
        <v>350</v>
      </c>
      <c r="ES103">
        <v>342</v>
      </c>
      <c r="EU103">
        <v>176</v>
      </c>
      <c r="EV103">
        <v>188</v>
      </c>
    </row>
    <row r="104" spans="2:152" x14ac:dyDescent="0.25">
      <c r="B104">
        <f t="shared" si="2"/>
        <v>180.5</v>
      </c>
      <c r="C104">
        <v>182</v>
      </c>
      <c r="D104">
        <v>189</v>
      </c>
      <c r="F104">
        <v>181</v>
      </c>
      <c r="G104">
        <v>184</v>
      </c>
      <c r="V104">
        <v>268</v>
      </c>
      <c r="W104">
        <v>269</v>
      </c>
      <c r="Y104">
        <v>128</v>
      </c>
      <c r="Z104">
        <v>115</v>
      </c>
      <c r="AM104">
        <f t="shared" si="3"/>
        <v>176</v>
      </c>
      <c r="AN104">
        <v>297</v>
      </c>
      <c r="AO104">
        <v>198</v>
      </c>
      <c r="AQ104">
        <v>225</v>
      </c>
      <c r="AR104">
        <v>237</v>
      </c>
      <c r="BD104">
        <v>206</v>
      </c>
      <c r="BE104">
        <v>206</v>
      </c>
      <c r="BG104">
        <v>170</v>
      </c>
      <c r="BH104">
        <v>163</v>
      </c>
      <c r="BT104">
        <v>336</v>
      </c>
      <c r="BU104">
        <v>329</v>
      </c>
      <c r="BW104">
        <v>5</v>
      </c>
      <c r="BX104">
        <v>0</v>
      </c>
      <c r="CI104">
        <v>59</v>
      </c>
      <c r="CJ104">
        <v>53</v>
      </c>
      <c r="CL104">
        <v>89</v>
      </c>
      <c r="CM104">
        <v>191</v>
      </c>
      <c r="CY104">
        <v>193</v>
      </c>
      <c r="CZ104">
        <v>193</v>
      </c>
      <c r="DB104">
        <v>9</v>
      </c>
      <c r="DC104">
        <v>49</v>
      </c>
      <c r="DN104">
        <v>259</v>
      </c>
      <c r="DO104">
        <v>254</v>
      </c>
      <c r="EB104">
        <v>59</v>
      </c>
      <c r="EC104">
        <v>47</v>
      </c>
      <c r="EE104">
        <v>85</v>
      </c>
      <c r="EF104">
        <v>91</v>
      </c>
      <c r="ER104">
        <v>347</v>
      </c>
      <c r="ES104">
        <v>341</v>
      </c>
      <c r="EU104">
        <v>19</v>
      </c>
      <c r="EV104">
        <v>153</v>
      </c>
    </row>
    <row r="105" spans="2:152" x14ac:dyDescent="0.25">
      <c r="B105">
        <f t="shared" si="2"/>
        <v>181</v>
      </c>
      <c r="C105">
        <v>179</v>
      </c>
      <c r="D105">
        <v>181</v>
      </c>
      <c r="F105">
        <v>181</v>
      </c>
      <c r="G105">
        <v>180</v>
      </c>
      <c r="V105">
        <v>268</v>
      </c>
      <c r="W105">
        <v>258</v>
      </c>
      <c r="Y105">
        <v>121</v>
      </c>
      <c r="Z105">
        <v>123</v>
      </c>
      <c r="AM105">
        <f t="shared" si="3"/>
        <v>172</v>
      </c>
      <c r="AN105">
        <v>172</v>
      </c>
      <c r="AO105">
        <v>171</v>
      </c>
      <c r="AQ105">
        <v>226</v>
      </c>
      <c r="AR105">
        <v>219</v>
      </c>
      <c r="BD105">
        <v>206</v>
      </c>
      <c r="BE105">
        <v>206</v>
      </c>
      <c r="BG105">
        <v>168</v>
      </c>
      <c r="BH105">
        <v>162</v>
      </c>
      <c r="BT105">
        <v>336</v>
      </c>
      <c r="BU105">
        <v>328</v>
      </c>
      <c r="BW105">
        <v>304</v>
      </c>
      <c r="BX105">
        <v>-6</v>
      </c>
      <c r="CI105">
        <v>53</v>
      </c>
      <c r="CJ105">
        <v>52</v>
      </c>
      <c r="CL105">
        <v>62</v>
      </c>
      <c r="CM105">
        <v>24</v>
      </c>
      <c r="CY105">
        <v>196</v>
      </c>
      <c r="CZ105">
        <v>193</v>
      </c>
      <c r="DB105">
        <v>13</v>
      </c>
      <c r="DC105">
        <v>81</v>
      </c>
      <c r="DN105">
        <v>266</v>
      </c>
      <c r="DO105">
        <v>273</v>
      </c>
      <c r="EB105">
        <v>239</v>
      </c>
      <c r="EC105">
        <v>73</v>
      </c>
      <c r="EE105">
        <v>72</v>
      </c>
      <c r="EF105">
        <v>88</v>
      </c>
      <c r="ER105">
        <v>346</v>
      </c>
      <c r="ES105">
        <v>340</v>
      </c>
      <c r="EU105">
        <v>200</v>
      </c>
      <c r="EV105">
        <v>128</v>
      </c>
    </row>
    <row r="106" spans="2:152" x14ac:dyDescent="0.25">
      <c r="B106">
        <f t="shared" si="2"/>
        <v>181</v>
      </c>
      <c r="C106">
        <v>180</v>
      </c>
      <c r="D106">
        <v>182</v>
      </c>
      <c r="F106">
        <v>188</v>
      </c>
      <c r="G106">
        <v>183</v>
      </c>
      <c r="V106">
        <v>268</v>
      </c>
      <c r="W106">
        <v>259</v>
      </c>
      <c r="Y106">
        <v>121</v>
      </c>
      <c r="Z106">
        <v>121</v>
      </c>
      <c r="AM106">
        <f t="shared" si="3"/>
        <v>176</v>
      </c>
      <c r="AN106">
        <v>181</v>
      </c>
      <c r="AO106">
        <v>181</v>
      </c>
      <c r="AQ106">
        <v>231</v>
      </c>
      <c r="AR106">
        <v>235</v>
      </c>
      <c r="BD106">
        <v>206</v>
      </c>
      <c r="BE106">
        <v>206</v>
      </c>
      <c r="BG106">
        <v>168</v>
      </c>
      <c r="BH106">
        <v>162</v>
      </c>
      <c r="BT106">
        <v>336</v>
      </c>
      <c r="BU106">
        <v>330</v>
      </c>
      <c r="BW106">
        <v>12</v>
      </c>
      <c r="BX106">
        <v>3</v>
      </c>
      <c r="CI106">
        <v>56</v>
      </c>
      <c r="CJ106">
        <v>58</v>
      </c>
      <c r="CL106">
        <v>30</v>
      </c>
      <c r="CM106">
        <v>184</v>
      </c>
      <c r="CY106">
        <v>196</v>
      </c>
      <c r="CZ106">
        <v>193</v>
      </c>
      <c r="DB106">
        <v>13</v>
      </c>
      <c r="DC106">
        <v>76</v>
      </c>
      <c r="DN106">
        <v>260</v>
      </c>
      <c r="DO106">
        <v>263</v>
      </c>
      <c r="EB106">
        <v>59</v>
      </c>
      <c r="EC106">
        <v>47</v>
      </c>
      <c r="EE106">
        <v>75</v>
      </c>
      <c r="EF106">
        <v>91</v>
      </c>
      <c r="ER106">
        <v>349</v>
      </c>
      <c r="ES106">
        <v>350</v>
      </c>
      <c r="EU106">
        <v>192</v>
      </c>
      <c r="EV106">
        <v>127</v>
      </c>
    </row>
    <row r="107" spans="2:152" x14ac:dyDescent="0.25">
      <c r="B107" t="s">
        <v>32</v>
      </c>
      <c r="C107">
        <f>AVERAGE(Tabela1[Input Angle])</f>
        <v>185.62</v>
      </c>
      <c r="D107">
        <f>AVERAGE(Tabela1[Angle Avg])</f>
        <v>172.55</v>
      </c>
      <c r="F107" s="5">
        <f>AVERAGE(Tabela2[Input Angle])</f>
        <v>186.2</v>
      </c>
      <c r="G107">
        <f>AVERAGE(Tabela2[Angle Avg])</f>
        <v>186.26</v>
      </c>
      <c r="V107">
        <v>270</v>
      </c>
      <c r="W107">
        <v>250</v>
      </c>
      <c r="Y107">
        <v>120</v>
      </c>
      <c r="Z107">
        <v>120</v>
      </c>
      <c r="AM107">
        <f t="shared" si="3"/>
        <v>179</v>
      </c>
      <c r="AN107">
        <v>179</v>
      </c>
      <c r="AO107">
        <v>176</v>
      </c>
      <c r="AQ107">
        <v>224</v>
      </c>
      <c r="AR107">
        <v>232</v>
      </c>
      <c r="BD107">
        <v>206</v>
      </c>
      <c r="BE107">
        <v>206</v>
      </c>
      <c r="BG107">
        <v>162</v>
      </c>
      <c r="BH107">
        <v>161</v>
      </c>
      <c r="BT107">
        <v>336</v>
      </c>
      <c r="BU107">
        <v>339</v>
      </c>
      <c r="BW107">
        <v>0</v>
      </c>
      <c r="BX107">
        <v>0</v>
      </c>
      <c r="CI107">
        <v>58</v>
      </c>
      <c r="CJ107">
        <v>53</v>
      </c>
      <c r="CL107">
        <v>210</v>
      </c>
      <c r="CM107">
        <v>206</v>
      </c>
      <c r="CY107">
        <v>193</v>
      </c>
      <c r="CZ107">
        <v>193</v>
      </c>
      <c r="DB107">
        <v>223</v>
      </c>
      <c r="DC107">
        <v>377</v>
      </c>
      <c r="DN107">
        <v>256</v>
      </c>
      <c r="DO107">
        <v>257</v>
      </c>
      <c r="EB107">
        <v>58</v>
      </c>
      <c r="EC107">
        <v>46</v>
      </c>
      <c r="EE107">
        <v>85</v>
      </c>
      <c r="EF107">
        <v>75</v>
      </c>
      <c r="ER107">
        <v>336</v>
      </c>
      <c r="ES107">
        <v>342</v>
      </c>
      <c r="EU107">
        <v>175</v>
      </c>
      <c r="EV107">
        <v>117</v>
      </c>
    </row>
    <row r="108" spans="2:152" x14ac:dyDescent="0.25">
      <c r="V108">
        <v>286</v>
      </c>
      <c r="W108">
        <v>265</v>
      </c>
      <c r="Y108">
        <v>121</v>
      </c>
      <c r="Z108">
        <v>127</v>
      </c>
      <c r="AM108">
        <f t="shared" si="3"/>
        <v>181</v>
      </c>
      <c r="AN108">
        <v>186</v>
      </c>
      <c r="AO108">
        <v>178</v>
      </c>
      <c r="AQ108">
        <v>234</v>
      </c>
      <c r="AR108">
        <v>229</v>
      </c>
      <c r="BD108">
        <v>206</v>
      </c>
      <c r="BE108">
        <v>203</v>
      </c>
      <c r="BG108">
        <v>162</v>
      </c>
      <c r="BH108">
        <v>164</v>
      </c>
      <c r="BT108">
        <v>336</v>
      </c>
      <c r="BU108">
        <v>332</v>
      </c>
      <c r="BW108">
        <v>194</v>
      </c>
      <c r="BX108">
        <v>-20</v>
      </c>
      <c r="CI108">
        <v>58</v>
      </c>
      <c r="CJ108">
        <v>58</v>
      </c>
      <c r="CL108">
        <v>192</v>
      </c>
      <c r="CM108">
        <v>63</v>
      </c>
      <c r="CY108">
        <v>193</v>
      </c>
      <c r="CZ108">
        <v>193</v>
      </c>
      <c r="DB108">
        <v>16</v>
      </c>
      <c r="DC108">
        <v>39</v>
      </c>
      <c r="DN108">
        <v>267</v>
      </c>
      <c r="DO108">
        <v>260</v>
      </c>
      <c r="EB108">
        <v>61</v>
      </c>
      <c r="EC108">
        <v>54</v>
      </c>
      <c r="EE108">
        <v>88</v>
      </c>
      <c r="EF108">
        <v>107</v>
      </c>
      <c r="ER108">
        <v>349</v>
      </c>
      <c r="ES108">
        <v>345</v>
      </c>
      <c r="EU108">
        <v>181</v>
      </c>
      <c r="EV108">
        <v>144</v>
      </c>
    </row>
    <row r="109" spans="2:152" x14ac:dyDescent="0.25">
      <c r="B109" s="22" t="s">
        <v>33</v>
      </c>
      <c r="C109" s="22" t="s">
        <v>34</v>
      </c>
      <c r="D109" s="22" t="s">
        <v>35</v>
      </c>
      <c r="E109" s="22" t="s">
        <v>36</v>
      </c>
      <c r="F109" s="22" t="s">
        <v>37</v>
      </c>
      <c r="G109" s="22" t="s">
        <v>38</v>
      </c>
      <c r="V109">
        <v>268</v>
      </c>
      <c r="W109">
        <v>227</v>
      </c>
      <c r="Y109">
        <v>116</v>
      </c>
      <c r="Z109">
        <v>120</v>
      </c>
      <c r="AM109" t="s">
        <v>32</v>
      </c>
      <c r="AN109">
        <f>AVERAGE(Tabela5[Input Angle])</f>
        <v>174.53</v>
      </c>
      <c r="AO109">
        <f>AVERAGE(Tabela5[Angle Avg])</f>
        <v>160.76</v>
      </c>
      <c r="AQ109">
        <f>AVERAGE(Tabela6[Input Angle])</f>
        <v>224.66</v>
      </c>
      <c r="AR109">
        <f>AVERAGE(Tabela6[Angle Avg])</f>
        <v>205</v>
      </c>
      <c r="BC109" t="s">
        <v>32</v>
      </c>
      <c r="BD109">
        <f>AVERAGE(Tabela7[Input Angle])</f>
        <v>198.77</v>
      </c>
      <c r="BE109">
        <f>AVERAGE(Tabela7[Angle Avg])</f>
        <v>180.57</v>
      </c>
      <c r="BG109">
        <f>AVERAGE(Tabela8[Input Angle])</f>
        <v>168.57</v>
      </c>
      <c r="BH109">
        <f>AVERAGE(Tabela8[Angle Avg])</f>
        <v>156.57</v>
      </c>
      <c r="BS109" t="s">
        <v>32</v>
      </c>
      <c r="BT109">
        <f>AVERAGE(Tabela9[Input Angle])</f>
        <v>325.06</v>
      </c>
      <c r="BU109">
        <f>AVERAGE(Tabela9[Angle Avg])</f>
        <v>297.66000000000003</v>
      </c>
      <c r="BW109">
        <f>AVERAGE(Tabela10[Input Angle])</f>
        <v>80.760000000000005</v>
      </c>
      <c r="BX109">
        <f>AVERAGE(Tabela10[Angle Avg])</f>
        <v>71.61</v>
      </c>
      <c r="CI109">
        <v>59</v>
      </c>
      <c r="CJ109">
        <v>57</v>
      </c>
      <c r="CL109">
        <v>109</v>
      </c>
      <c r="CM109">
        <v>178</v>
      </c>
      <c r="DN109">
        <v>271</v>
      </c>
      <c r="DO109">
        <v>259</v>
      </c>
      <c r="EB109">
        <v>58</v>
      </c>
      <c r="EC109">
        <v>53</v>
      </c>
      <c r="EE109">
        <v>91</v>
      </c>
      <c r="EF109">
        <v>291</v>
      </c>
      <c r="ER109">
        <v>346</v>
      </c>
      <c r="ES109">
        <v>344</v>
      </c>
      <c r="EU109">
        <v>195</v>
      </c>
      <c r="EV109">
        <v>144</v>
      </c>
    </row>
    <row r="110" spans="2:152" x14ac:dyDescent="0.25">
      <c r="B110" s="17" t="s">
        <v>39</v>
      </c>
      <c r="C110" s="17">
        <f>STDEV(Tabela1[Input Angle])</f>
        <v>31.499488532002839</v>
      </c>
      <c r="D110" s="17">
        <f>STDEV(Tabela1[Angle Avg])</f>
        <v>55.500545997860293</v>
      </c>
      <c r="E110" s="17"/>
      <c r="F110" s="17">
        <f>STDEV(Tabela2[Input Angle])</f>
        <v>4.0700929431226216</v>
      </c>
      <c r="G110" s="17">
        <f>STDEV(Tabela2[Angle Avg])</f>
        <v>4.0166823839752901</v>
      </c>
      <c r="U110" t="s">
        <v>32</v>
      </c>
      <c r="V110" s="5">
        <f>AVERAGE(Tabela3[Input Angle])</f>
        <v>257.65048543689318</v>
      </c>
      <c r="W110" s="5">
        <f>AVERAGE(Tabela3[Angle Avg])</f>
        <v>237.73786407766991</v>
      </c>
      <c r="Y110" s="5">
        <f>AVERAGE(Tabela4[Input Angle])</f>
        <v>124.33980582524272</v>
      </c>
      <c r="Z110" s="5">
        <f>AVERAGE(Tabela4[Angle Avg])</f>
        <v>115.7378640776699</v>
      </c>
      <c r="CI110">
        <v>59</v>
      </c>
      <c r="CJ110">
        <v>57</v>
      </c>
      <c r="CL110">
        <v>339</v>
      </c>
      <c r="CM110">
        <v>60</v>
      </c>
      <c r="CX110" s="13"/>
      <c r="CY110" s="14"/>
      <c r="CZ110" s="14"/>
      <c r="DA110" s="14"/>
      <c r="DB110" s="14"/>
      <c r="DC110" s="15"/>
      <c r="ER110">
        <v>346</v>
      </c>
      <c r="ES110">
        <v>340</v>
      </c>
      <c r="EU110">
        <v>197</v>
      </c>
      <c r="EV110">
        <v>136</v>
      </c>
    </row>
    <row r="111" spans="2:152" x14ac:dyDescent="0.25">
      <c r="B111" s="20" t="s">
        <v>40</v>
      </c>
      <c r="C111" s="20">
        <f>SQRT(SUMSQ(C8:C107) / (COUNT(C8:C107)-1))</f>
        <v>189.37093588398344</v>
      </c>
      <c r="D111" s="20">
        <f>SQRT(SUMSQ(D8:D107) / (COUNT(D8:D107)-1))</f>
        <v>182.89328738558743</v>
      </c>
      <c r="E111" s="20"/>
      <c r="F111" s="20">
        <f>SQRT(SUMSQ(F8:F107) / (COUNT(F8:F107)-1))</f>
        <v>187.20427021806631</v>
      </c>
      <c r="G111" s="20">
        <f>SQRT(SUMSQ(G8:G107) / (COUNT(G8:G107)-1))</f>
        <v>187.14097715169953</v>
      </c>
      <c r="AM111" s="13"/>
      <c r="AN111" s="14"/>
      <c r="AO111" s="14"/>
      <c r="AP111" s="14"/>
      <c r="AQ111" s="14"/>
      <c r="AR111" s="15"/>
      <c r="BC111" s="13"/>
      <c r="BD111" s="14"/>
      <c r="BE111" s="14"/>
      <c r="BF111" s="14"/>
      <c r="BG111" s="14"/>
      <c r="BH111" s="15"/>
      <c r="BS111" s="13"/>
      <c r="BT111" s="14"/>
      <c r="BU111" s="14"/>
      <c r="BV111" s="14"/>
      <c r="BW111" s="14"/>
      <c r="BX111" s="15"/>
      <c r="CI111">
        <v>258</v>
      </c>
      <c r="CJ111">
        <v>30</v>
      </c>
      <c r="CL111">
        <v>104</v>
      </c>
      <c r="CM111">
        <v>348</v>
      </c>
      <c r="CX111" s="16" t="s">
        <v>39</v>
      </c>
      <c r="CY111" s="17">
        <f>STDEV(Tabela13[Input Angle])</f>
        <v>4.1542360028863019</v>
      </c>
      <c r="CZ111" s="17">
        <f>STDEV(Tabela13[Angle Avg])</f>
        <v>4.1961502317811199</v>
      </c>
      <c r="DA111" s="17"/>
      <c r="DB111" s="17">
        <f>STDEV(Tabela14[Input Angle])</f>
        <v>118.53154504905929</v>
      </c>
      <c r="DC111" s="18">
        <f>STDEV(Tabela14[Angle Avg])</f>
        <v>120.61934908520014</v>
      </c>
      <c r="DM111" s="13"/>
      <c r="DN111" s="14"/>
      <c r="DO111" s="14"/>
      <c r="DP111" s="14"/>
      <c r="DQ111" s="14"/>
      <c r="DR111" s="15"/>
      <c r="EA111" s="13"/>
      <c r="EB111" s="14"/>
      <c r="EC111" s="14"/>
      <c r="ED111" s="14"/>
      <c r="EE111" s="14"/>
      <c r="EF111" s="15"/>
    </row>
    <row r="112" spans="2:152" x14ac:dyDescent="0.25">
      <c r="B112" s="17" t="s">
        <v>41</v>
      </c>
      <c r="C112" s="17">
        <f>SKEW(Tabela1[Input Angle])</f>
        <v>0.91120260640055628</v>
      </c>
      <c r="D112" s="17">
        <f>SKEW(Tabela1[Angle Avg])</f>
        <v>-1.341535000911577</v>
      </c>
      <c r="E112" s="17"/>
      <c r="F112" s="17">
        <f>SKEW(Tabela2[Input Angle])</f>
        <v>0.8128468847199849</v>
      </c>
      <c r="G112" s="17">
        <f>SKEW(Tabela2[Angle Avg])</f>
        <v>0.8764335661538758</v>
      </c>
      <c r="U112" s="13"/>
      <c r="V112" s="14"/>
      <c r="W112" s="14"/>
      <c r="X112" s="14"/>
      <c r="Y112" s="14"/>
      <c r="Z112" s="15"/>
      <c r="AM112" s="16" t="s">
        <v>39</v>
      </c>
      <c r="AN112" s="17">
        <f>STDEV(Tabela5[Input Angle])</f>
        <v>25.892339259387782</v>
      </c>
      <c r="AO112" s="17">
        <f>STDEV(Tabela5[Angle Avg])</f>
        <v>47.254761932026781</v>
      </c>
      <c r="AP112" s="17"/>
      <c r="AQ112" s="17">
        <f>STDEV(Tabela6[Input Angle])</f>
        <v>5.3185780738156634</v>
      </c>
      <c r="AR112" s="18">
        <f>STDEV(Tabela6[Angle Avg])</f>
        <v>65.827751969005661</v>
      </c>
      <c r="BC112" s="16" t="s">
        <v>39</v>
      </c>
      <c r="BD112" s="17">
        <f>STDEV(Tabela7[Input Angle])</f>
        <v>24.561551212816298</v>
      </c>
      <c r="BE112" s="17">
        <f>STDEV(Tabela7[Angle Avg])</f>
        <v>63.694544903822404</v>
      </c>
      <c r="BF112" s="17"/>
      <c r="BG112" s="17">
        <f>STDEV(Tabela8[Input Angle])</f>
        <v>25.82898497127718</v>
      </c>
      <c r="BH112" s="18">
        <f>STDEV(Tabela8[Angle Avg])</f>
        <v>48.229303930035684</v>
      </c>
      <c r="BS112" s="16" t="s">
        <v>39</v>
      </c>
      <c r="BT112" s="17">
        <f>STDEV(Tabela9[Input Angle])</f>
        <v>37.170320516142084</v>
      </c>
      <c r="BU112" s="17">
        <f>STDEV(Tabela9[Angle Avg])</f>
        <v>95.918865125003862</v>
      </c>
      <c r="BV112" s="17"/>
      <c r="BW112" s="17">
        <f>STDEV(Tabela10[Input Angle])</f>
        <v>143.89531267592079</v>
      </c>
      <c r="BX112" s="18">
        <f>STDEV(Tabela10[Angle Avg])</f>
        <v>139.83235958775347</v>
      </c>
      <c r="CI112">
        <v>239</v>
      </c>
      <c r="CJ112">
        <v>34</v>
      </c>
      <c r="CL112">
        <v>33</v>
      </c>
      <c r="CM112">
        <v>84</v>
      </c>
      <c r="CX112" s="19" t="s">
        <v>40</v>
      </c>
      <c r="CY112" s="20">
        <f>SQRT(SUMSQ(CY9:CY108) / (COUNT(CY9:CY108)-1))</f>
        <v>191.07270285882748</v>
      </c>
      <c r="CZ112" s="20">
        <f>SQRT(SUMSQ(CZ9:CZ108) / (COUNT(CZ9:CZ108)-1))</f>
        <v>190.21954354764588</v>
      </c>
      <c r="DA112" s="20"/>
      <c r="DB112" s="20">
        <f>SQRT(SUMSQ(DB9:DB108) / (COUNT(DB9:DB108)-1))</f>
        <v>232.92923883237651</v>
      </c>
      <c r="DC112" s="21">
        <f>SQRT(SUMSQ(DC9:DC108) / (COUNT(DC9:DC108)-1))</f>
        <v>233.79190868303499</v>
      </c>
      <c r="DM112" s="16" t="s">
        <v>39</v>
      </c>
      <c r="DN112" s="17">
        <f>STDEV(Tabela15[Input Angle])</f>
        <v>7.6764364628176782</v>
      </c>
      <c r="DO112" s="17">
        <f>STDEV(Tabela15[Angle Avg])</f>
        <v>74.871830551289491</v>
      </c>
      <c r="DP112" s="17"/>
      <c r="DQ112" s="17">
        <f>STDEV(Tabela16[Input Angle])</f>
        <v>75.478075360596335</v>
      </c>
      <c r="DR112" s="18">
        <f>STDEV(Tabela16[Angle Avg])</f>
        <v>70.04459618375607</v>
      </c>
      <c r="EA112" s="16" t="s">
        <v>39</v>
      </c>
      <c r="EB112" s="17">
        <f>STDEV(Tabela17[Input Angle])</f>
        <v>21.016068888237672</v>
      </c>
      <c r="EC112" s="17">
        <f>STDEV(Tabela17[Angle Avg])</f>
        <v>13.311721120573369</v>
      </c>
      <c r="ED112" s="17"/>
      <c r="EE112" s="17">
        <f>STDEV(Tabela18[Input Angle])</f>
        <v>55.127844071024505</v>
      </c>
      <c r="EF112" s="18">
        <f>STDEV(Tabela18[Angle Avg])</f>
        <v>65.575385718432585</v>
      </c>
      <c r="EQ112" s="13"/>
      <c r="ER112" s="14"/>
      <c r="ES112" s="14"/>
      <c r="ET112" s="14"/>
      <c r="EU112" s="14"/>
      <c r="EV112" s="15"/>
    </row>
    <row r="113" spans="2:152" x14ac:dyDescent="0.25">
      <c r="B113" s="23" t="s">
        <v>42</v>
      </c>
      <c r="C113" s="23">
        <f>KURT(Tabela1[Input Angle])</f>
        <v>2.66987184089222</v>
      </c>
      <c r="D113" s="23">
        <f>KURT(Tabela1[Angle Avg])</f>
        <v>2.9002234157491489</v>
      </c>
      <c r="E113" s="23"/>
      <c r="F113" s="23">
        <f>KURT(Tabela2[Input Angle])</f>
        <v>0.33595219363005713</v>
      </c>
      <c r="G113" s="23">
        <f>KURT(Tabela2[Angle Avg])</f>
        <v>0.22582647049336746</v>
      </c>
      <c r="U113" s="16" t="s">
        <v>39</v>
      </c>
      <c r="V113" s="17">
        <f>STDEV(Tabela3[Input Angle])</f>
        <v>25.459197936422946</v>
      </c>
      <c r="W113" s="17">
        <f>STDEV(Tabela3[Angle Avg])</f>
        <v>73.457999359517785</v>
      </c>
      <c r="X113" s="17"/>
      <c r="Y113" s="17">
        <f>STDEV(Tabela4[Input Angle])</f>
        <v>5.9053870356106088</v>
      </c>
      <c r="Z113" s="18">
        <f>STDEV(Tabela4[Angle Avg])</f>
        <v>29.862416921821922</v>
      </c>
      <c r="AM113" s="19" t="s">
        <v>40</v>
      </c>
      <c r="AN113" s="20">
        <f>SQRT(SUMSQ(AN10:AN109) / (COUNT(AN10:AN109)-1))</f>
        <v>177.30527007669485</v>
      </c>
      <c r="AO113" s="20">
        <f>SQRT(SUMSQ(AO10:AO109) / (COUNT(AO10:AO109)-1))</f>
        <v>169.09338695262778</v>
      </c>
      <c r="AP113" s="20"/>
      <c r="AQ113" s="20">
        <f>SQRT(SUMSQ(AQ10:AQ109) / (COUNT(AQ10:AQ109)-1))</f>
        <v>225.89089874843063</v>
      </c>
      <c r="AR113" s="21">
        <f>SQRT(SUMSQ(AR10:AR109) / (COUNT(AR10:AR109)-1))</f>
        <v>217.26397852298564</v>
      </c>
      <c r="BC113" s="19" t="s">
        <v>40</v>
      </c>
      <c r="BD113" s="20">
        <f>SQRT(SUMSQ(BD10:BD109) / (COUNT(BD10:BD109)-1))</f>
        <v>201.25323293469515</v>
      </c>
      <c r="BE113" s="20">
        <f>SQRT(SUMSQ(BE10:BE109) / (COUNT(BE10:BE109)-1))</f>
        <v>193.17434750593421</v>
      </c>
      <c r="BF113" s="20"/>
      <c r="BG113" s="20">
        <f>SQRT(SUMSQ(BG10:BG109) / (COUNT(BG10:BG109)-1))</f>
        <v>171.44080006895334</v>
      </c>
      <c r="BH113" s="21">
        <f>SQRT(SUMSQ(BH10:BH109) / (COUNT(BH10:BH109)-1))</f>
        <v>165.31824726199397</v>
      </c>
      <c r="BS113" s="19" t="s">
        <v>40</v>
      </c>
      <c r="BT113" s="20">
        <f>SQRT(SUMSQ(BT10:BT109) / (COUNT(BT10:BT109)-1))</f>
        <v>328.79593627831127</v>
      </c>
      <c r="BU113" s="20">
        <f>SQRT(SUMSQ(BU10:BU109) / (COUNT(BU10:BU109)-1))</f>
        <v>315.58148150787792</v>
      </c>
      <c r="BV113" s="20"/>
      <c r="BW113" s="20">
        <f>SQRT(SUMSQ(BW10:BW109) / (COUNT(BW10:BW109)-1))</f>
        <v>165.40794924285615</v>
      </c>
      <c r="BX113" s="21">
        <f>SQRT(SUMSQ(BX10:BX109) / (COUNT(BX10:BX109)-1))</f>
        <v>157.43149839812486</v>
      </c>
      <c r="CI113">
        <v>229</v>
      </c>
      <c r="CJ113">
        <v>26</v>
      </c>
      <c r="CL113">
        <v>46</v>
      </c>
      <c r="CM113">
        <v>64</v>
      </c>
      <c r="CX113" s="16" t="s">
        <v>41</v>
      </c>
      <c r="CY113" s="17">
        <f>SKEW(Tabela13[Input Angle])</f>
        <v>0.66452596760159865</v>
      </c>
      <c r="CZ113" s="17">
        <f>SKEW(Tabela13[Angle Avg])</f>
        <v>0.88033090108452738</v>
      </c>
      <c r="DA113" s="17"/>
      <c r="DB113" s="17">
        <f>SKEW(Tabela14[Input Angle])</f>
        <v>-0.81443368712488018</v>
      </c>
      <c r="DC113" s="18">
        <f>SKEW(Tabela14[Angle Avg])</f>
        <v>-0.69379898372769899</v>
      </c>
      <c r="DM113" s="19" t="s">
        <v>40</v>
      </c>
      <c r="DN113" s="20">
        <f>SQRT(SUMSQ(DN10:DN109) / (COUNT(DN10:DN109)-1))</f>
        <v>263.47196197598475</v>
      </c>
      <c r="DO113" s="20">
        <f>SQRT(SUMSQ(DO10:DO109) / (COUNT(DO10:DO109)-1))</f>
        <v>252.20696567571946</v>
      </c>
      <c r="DP113" s="20"/>
      <c r="DQ113" s="20">
        <f>SQRT(SUMSQ(DQ10:DQ109) / (COUNT(DQ10:DQ109)-1))</f>
        <v>188.36821551255565</v>
      </c>
      <c r="DR113" s="21">
        <f>SQRT(SUMSQ(DR10:DR109) / (COUNT(DR10:DR109)-1))</f>
        <v>192.9397275356697</v>
      </c>
      <c r="EA113" s="19" t="s">
        <v>40</v>
      </c>
      <c r="EB113" s="20">
        <f>SQRT(SUMSQ(EB10:EB109) / (COUNT(EB10:EB109)-1))</f>
        <v>52.657651702561544</v>
      </c>
      <c r="EC113" s="20">
        <f>SQRT(SUMSQ(EC10:EC109) / (COUNT(EC10:EC109)-1))</f>
        <v>44.251234075127407</v>
      </c>
      <c r="ED113" s="20"/>
      <c r="EE113" s="20">
        <f>SQRT(SUMSQ(EE10:EE109) / (COUNT(EE10:EE109)-1))</f>
        <v>110.6514228274421</v>
      </c>
      <c r="EF113" s="21">
        <f>SQRT(SUMSQ(EF10:EF109) / (COUNT(EF10:EF109)-1))</f>
        <v>114.18569848003618</v>
      </c>
      <c r="EQ113" s="16" t="s">
        <v>39</v>
      </c>
      <c r="ER113" s="17">
        <f>STDEV(Tabela19[Input Angle])</f>
        <v>4.6079750806004061</v>
      </c>
      <c r="ES113" s="17">
        <f>STDEV(Tabela19[Angle Avg])</f>
        <v>94.146785780117142</v>
      </c>
      <c r="ET113" s="17"/>
      <c r="EU113" s="17">
        <f>STDEV(Tabela20[Input Angle])</f>
        <v>34.253497941263205</v>
      </c>
      <c r="EV113" s="18">
        <f>STDEV(Tabela20[Angle Avg])</f>
        <v>54.312135667897287</v>
      </c>
    </row>
    <row r="114" spans="2:152" x14ac:dyDescent="0.25">
      <c r="U114" s="19" t="s">
        <v>40</v>
      </c>
      <c r="V114" s="20">
        <f>SQRT(SUMSQ(V11:V110) / (COUNT(V11:V110)-1))</f>
        <v>259.94258831258321</v>
      </c>
      <c r="W114" s="20">
        <f>SQRT(SUMSQ(W11:W110) / (COUNT(W11:W110)-1))</f>
        <v>254.80634936541799</v>
      </c>
      <c r="X114" s="20"/>
      <c r="Y114" s="20">
        <f>SQRT(SUMSQ(Y11:Y110) / (COUNT(Y11:Y110)-1))</f>
        <v>125.15269006873564</v>
      </c>
      <c r="Z114" s="21">
        <f>SQRT(SUMSQ(Z11:Z110) / (COUNT(Z11:Z110)-1))</f>
        <v>122.3868371636502</v>
      </c>
      <c r="AM114" s="16" t="s">
        <v>41</v>
      </c>
      <c r="AN114" s="17">
        <f>SKEW(Tabela5[Input Angle])</f>
        <v>-3.6545803308217368</v>
      </c>
      <c r="AO114" s="17">
        <f>SKEW(Tabela5[Angle Avg])</f>
        <v>-2.6615775935109389</v>
      </c>
      <c r="AP114" s="17"/>
      <c r="AQ114" s="17">
        <f>SKEW(Tabela6[Input Angle])</f>
        <v>0.94874840813323502</v>
      </c>
      <c r="AR114" s="18">
        <f>SKEW(Tabela6[Angle Avg])</f>
        <v>-3.1138329363538118</v>
      </c>
      <c r="BC114" s="16" t="s">
        <v>41</v>
      </c>
      <c r="BD114" s="17">
        <f>SKEW(Tabela7[Input Angle])</f>
        <v>-2.4698841319506433</v>
      </c>
      <c r="BE114" s="17">
        <f>SKEW(Tabela7[Angle Avg])</f>
        <v>-2.5569086949341222</v>
      </c>
      <c r="BF114" s="17"/>
      <c r="BG114" s="17">
        <f>SKEW(Tabela8[Input Angle])</f>
        <v>4.4711165858781943</v>
      </c>
      <c r="BH114" s="18">
        <f>SKEW(Tabela8[Angle Avg])</f>
        <v>-0.93180114246901724</v>
      </c>
      <c r="BS114" s="16" t="s">
        <v>41</v>
      </c>
      <c r="BT114" s="17">
        <f>SKEW(Tabela9[Input Angle])</f>
        <v>-4.8485307507126008</v>
      </c>
      <c r="BU114" s="17">
        <f>SKEW(Tabela9[Angle Avg])</f>
        <v>-2.609206944181945</v>
      </c>
      <c r="BV114" s="17"/>
      <c r="BW114" s="17">
        <f>SKEW(Tabela10[Input Angle])</f>
        <v>1.3184075965685496</v>
      </c>
      <c r="BX114" s="18">
        <f>SKEW(Tabela10[Angle Avg])</f>
        <v>1.5023890383488905</v>
      </c>
      <c r="CI114">
        <v>176</v>
      </c>
      <c r="CJ114">
        <v>21</v>
      </c>
      <c r="CL114">
        <v>189</v>
      </c>
      <c r="CM114">
        <v>27</v>
      </c>
      <c r="CX114" s="19" t="s">
        <v>42</v>
      </c>
      <c r="CY114" s="20">
        <f>KURT(Tabela13[Input Angle])</f>
        <v>1.6174073164857083</v>
      </c>
      <c r="CZ114" s="20">
        <f>KURT(Tabela13[Angle Avg])</f>
        <v>2.1935585122262062</v>
      </c>
      <c r="DA114" s="20"/>
      <c r="DB114" s="20">
        <f>KURT(Tabela14[Input Angle])</f>
        <v>-1.0357563316892633</v>
      </c>
      <c r="DC114" s="21">
        <f>KURT(Tabela14[Angle Avg])</f>
        <v>-1.1732802440866599</v>
      </c>
      <c r="DM114" s="16" t="s">
        <v>41</v>
      </c>
      <c r="DN114" s="17">
        <f>SKEW(Tabela15[Input Angle])</f>
        <v>-2.0859741896720325</v>
      </c>
      <c r="DO114" s="17">
        <f>SKEW(Tabela15[Angle Avg])</f>
        <v>-3.0879892849347783</v>
      </c>
      <c r="DP114" s="17"/>
      <c r="DQ114" s="17">
        <f>SKEW(Tabela16[Input Angle])</f>
        <v>0.86413875223776004</v>
      </c>
      <c r="DR114" s="18">
        <f>SKEW(Tabela16[Angle Avg])</f>
        <v>0.70984774442448351</v>
      </c>
      <c r="EA114" s="16" t="s">
        <v>41</v>
      </c>
      <c r="EB114" s="17">
        <f>SKEW(Tabela17[Input Angle])</f>
        <v>7.6720597139774735</v>
      </c>
      <c r="EC114" s="17">
        <f>SKEW(Tabela16[Angle Avg])</f>
        <v>0.70984774442448351</v>
      </c>
      <c r="ED114" s="17"/>
      <c r="EE114" s="17">
        <f>SKEW(Tabela18[Input Angle])</f>
        <v>3.2050341492634633</v>
      </c>
      <c r="EF114" s="18">
        <f>SKEW(Tabela18[Angle Avg])</f>
        <v>2.4379393401392369</v>
      </c>
      <c r="EQ114" s="19" t="s">
        <v>40</v>
      </c>
      <c r="ER114" s="20">
        <f>SQRT(SUMSQ(ER11:ER110) / (COUNT(ER11:ER110)-1))</f>
        <v>345.59287368728303</v>
      </c>
      <c r="ES114" s="20">
        <f>SQRT(SUMSQ(ES11:ES110) / (COUNT(ES11:ES110)-1))</f>
        <v>330.93459636415633</v>
      </c>
      <c r="ET114" s="20"/>
      <c r="EU114" s="20">
        <f>SQRT(SUMSQ(EU11:EU110) / (COUNT(EU11:EU110)-1))</f>
        <v>185.57290489266754</v>
      </c>
      <c r="EV114" s="21">
        <f>SQRT(SUMSQ(EV11:EV110) / (COUNT(EV11:EV110)-1))</f>
        <v>175.7408560490374</v>
      </c>
    </row>
    <row r="115" spans="2:152" x14ac:dyDescent="0.25">
      <c r="U115" s="16" t="s">
        <v>41</v>
      </c>
      <c r="V115" s="17">
        <f>SKEW(Tabela3[Input Angle])</f>
        <v>-7.1167786402722646</v>
      </c>
      <c r="W115" s="17">
        <f>SKEW(Tabela3[Angle Avg])</f>
        <v>-3.0731065952029217</v>
      </c>
      <c r="X115" s="17"/>
      <c r="Y115" s="17">
        <f>SKEW(Tabela4[Input Angle])</f>
        <v>0.29355864656697223</v>
      </c>
      <c r="Z115" s="18">
        <f>SKEW(Tabela4[Angle Avg])</f>
        <v>-3.0137667435237034</v>
      </c>
      <c r="AM115" s="19" t="s">
        <v>42</v>
      </c>
      <c r="AN115" s="20">
        <f>KURT(Tabela5[Input Angle])</f>
        <v>33.245805123018272</v>
      </c>
      <c r="AO115" s="20">
        <f>KURT(Tabela5[Angle Avg])</f>
        <v>5.4269718513769245</v>
      </c>
      <c r="AP115" s="20"/>
      <c r="AQ115" s="20">
        <f>KURT(Tabela6[Input Angle])</f>
        <v>0.95264242359869078</v>
      </c>
      <c r="AR115" s="21">
        <f>KURT(Tabela6[Angle Avg])</f>
        <v>7.949459173680701</v>
      </c>
      <c r="BC115" s="19" t="s">
        <v>42</v>
      </c>
      <c r="BD115" s="20">
        <f>KURT(Tabela7[Input Angle])</f>
        <v>7.1845538260928734</v>
      </c>
      <c r="BE115" s="20">
        <f>KURT(Tabela7[Angle Avg])</f>
        <v>5.4921454866224639</v>
      </c>
      <c r="BF115" s="20"/>
      <c r="BG115" s="20">
        <f>KURT(Tabela8[Input Angle])</f>
        <v>19.464447433734271</v>
      </c>
      <c r="BH115" s="21">
        <f>KURT(Tabela8[Angle Avg])</f>
        <v>5.0922401584014061</v>
      </c>
      <c r="BS115" s="19" t="s">
        <v>42</v>
      </c>
      <c r="BT115" s="20">
        <f>KURT(Tabela9[Input Angle])</f>
        <v>22.980016143107708</v>
      </c>
      <c r="BU115" s="20">
        <f>KURT(Tabela9[Angle Avg])</f>
        <v>5.2730612074330825</v>
      </c>
      <c r="BV115" s="20"/>
      <c r="BW115" s="20">
        <f>KURT(Tabela10[Input Angle])</f>
        <v>-0.21012174050745003</v>
      </c>
      <c r="BX115" s="21">
        <f>KURT(Tabela10[Angle Avg])</f>
        <v>0.3030126054921185</v>
      </c>
      <c r="CI115">
        <v>239</v>
      </c>
      <c r="CJ115">
        <v>32</v>
      </c>
      <c r="CL115">
        <v>241</v>
      </c>
      <c r="CM115">
        <v>217</v>
      </c>
      <c r="DM115" s="19" t="s">
        <v>42</v>
      </c>
      <c r="DN115" s="20">
        <f>KURT(Tabela15[Input Angle])</f>
        <v>6.8020031505966951</v>
      </c>
      <c r="DO115" s="20">
        <f>KURT(Tabela15[Angle Avg])</f>
        <v>7.8267617039391233</v>
      </c>
      <c r="DP115" s="20"/>
      <c r="DQ115" s="20">
        <f>KURT(Tabela16[Input Angle])</f>
        <v>-1.1452527713140981</v>
      </c>
      <c r="DR115" s="21">
        <f>KURT(Tabela16[Angle Avg])</f>
        <v>-0.87719923825152701</v>
      </c>
      <c r="EA115" s="19" t="s">
        <v>42</v>
      </c>
      <c r="EB115" s="20">
        <f>KURT(Tabela17[Input Angle])</f>
        <v>70.140359332752212</v>
      </c>
      <c r="EC115" s="20">
        <f>KURT(Tabela17[Angle Avg])</f>
        <v>2.2677515735249583</v>
      </c>
      <c r="ED115" s="20"/>
      <c r="EE115" s="20">
        <f>KURT(Tabela18[Input Angle])</f>
        <v>9.8782446985734147</v>
      </c>
      <c r="EF115" s="21">
        <f>KURT(Tabela18[Angle Avg])</f>
        <v>6.8047856715946438</v>
      </c>
      <c r="EQ115" s="16" t="s">
        <v>41</v>
      </c>
      <c r="ER115" s="17">
        <f>SKEW(Tabela19[Input Angle])</f>
        <v>-2.8259943418715965</v>
      </c>
      <c r="ES115" s="17">
        <f>SKEW(Tabela19[Angle Avg])</f>
        <v>-3.1309085086653226</v>
      </c>
      <c r="ET115" s="17"/>
      <c r="EU115" s="17">
        <f>SKEW(Tabela20[Input Angle])</f>
        <v>-4.1692589068162613</v>
      </c>
      <c r="EV115" s="18">
        <f>SKEW(Tabela20[Angle Avg])</f>
        <v>-2.1050607311218426</v>
      </c>
    </row>
    <row r="116" spans="2:152" x14ac:dyDescent="0.25">
      <c r="U116" s="19" t="s">
        <v>42</v>
      </c>
      <c r="V116" s="20">
        <f>KURT(Tabela3[Input Angle])</f>
        <v>64.72015786117386</v>
      </c>
      <c r="W116" s="20">
        <f>KURT(Tabela3[Angle Avg])</f>
        <v>7.9286926623181788</v>
      </c>
      <c r="X116" s="20"/>
      <c r="Y116" s="20">
        <f>KURT(Tabela4[Input Angle])</f>
        <v>-1.107700210895852</v>
      </c>
      <c r="Z116" s="21">
        <f>KURT(Tabela4[Angle Avg])</f>
        <v>7.7864086316733943</v>
      </c>
      <c r="CI116">
        <v>50</v>
      </c>
      <c r="CJ116">
        <v>56</v>
      </c>
      <c r="CL116">
        <v>269</v>
      </c>
      <c r="CM116">
        <v>214</v>
      </c>
      <c r="EQ116" s="19" t="s">
        <v>42</v>
      </c>
      <c r="ER116" s="20">
        <f>KURT(Tabela19[Input Angle])</f>
        <v>19.68204201277733</v>
      </c>
      <c r="ES116" s="20">
        <f>KURT(Tabela19[Angle Avg])</f>
        <v>7.992158879825066</v>
      </c>
      <c r="ET116" s="20"/>
      <c r="EU116" s="20">
        <f>KURT(Tabela20[Input Angle])</f>
        <v>17.288030432969453</v>
      </c>
      <c r="EV116" s="21">
        <f>KURT(Tabela20[Angle Avg])</f>
        <v>3.1449244910779908</v>
      </c>
    </row>
    <row r="118" spans="2:152" x14ac:dyDescent="0.25">
      <c r="CH118" s="13"/>
      <c r="CI118" s="14"/>
      <c r="CJ118" s="14"/>
      <c r="CK118" s="14"/>
      <c r="CL118" s="14"/>
      <c r="CM118" s="15"/>
    </row>
    <row r="119" spans="2:152" x14ac:dyDescent="0.25">
      <c r="CH119" s="16" t="s">
        <v>39</v>
      </c>
      <c r="CI119" s="17">
        <f>STDEV(Tabela11[Input Angle])</f>
        <v>53.474063905385812</v>
      </c>
      <c r="CJ119" s="17">
        <f>STDEV(Tabela11[Angle Avg])</f>
        <v>41.043248977199177</v>
      </c>
      <c r="CK119" s="17"/>
      <c r="CL119" s="17">
        <f>STDEV(Tabela12[Input Angle])</f>
        <v>106.44637615665802</v>
      </c>
      <c r="CM119" s="18">
        <f>STDEV(Tabela12[Angle Avg])</f>
        <v>119.50764634733379</v>
      </c>
    </row>
    <row r="120" spans="2:152" x14ac:dyDescent="0.25">
      <c r="CH120" s="19" t="s">
        <v>40</v>
      </c>
      <c r="CI120" s="20">
        <f>SQRT(SUMSQ(CI17:CI116) / (COUNT(CI17:CI116)-1))</f>
        <v>86.768355261278714</v>
      </c>
      <c r="CJ120" s="20">
        <f>SQRT(SUMSQ(CJ17:CJ116) / (COUNT(CJ17:CJ116)-1))</f>
        <v>65.73608083261675</v>
      </c>
      <c r="CK120" s="20"/>
      <c r="CL120" s="20">
        <f>SQRT(SUMSQ(CL17:CL116) / (COUNT(CL17:CL116)-1))</f>
        <v>210.20117828769503</v>
      </c>
      <c r="CM120" s="21">
        <f>SQRT(SUMSQ(CM17:CM116) / (COUNT(CM17:CM116)-1))</f>
        <v>214.80047119185383</v>
      </c>
    </row>
    <row r="121" spans="2:152" x14ac:dyDescent="0.25">
      <c r="CH121" s="16" t="s">
        <v>41</v>
      </c>
      <c r="CI121" s="17">
        <f>SKEW(Tabela11[Input Angle])</f>
        <v>3.4879842240063788</v>
      </c>
      <c r="CJ121" s="17">
        <f>SKEW(Tabela11[Angle Avg])</f>
        <v>4.1283993716905494</v>
      </c>
      <c r="CK121" s="17"/>
      <c r="CL121" s="17">
        <f>SKEW(Tabela12[Input Angle])</f>
        <v>0.14189863814328313</v>
      </c>
      <c r="CM121" s="18">
        <f>SKEW(Tabela12[Angle Avg])</f>
        <v>0.12764996012528032</v>
      </c>
    </row>
    <row r="122" spans="2:152" x14ac:dyDescent="0.25">
      <c r="CH122" s="19" t="s">
        <v>42</v>
      </c>
      <c r="CI122" s="20">
        <f>KURT(Tabela11[Input Angle])</f>
        <v>12.34155261512341</v>
      </c>
      <c r="CJ122" s="20">
        <f>KURT(Tabela11[Angle Avg])</f>
        <v>25.193836554998075</v>
      </c>
      <c r="CK122" s="20"/>
      <c r="CL122" s="20">
        <f>KURT(Tabela12[Input Angle])</f>
        <v>-1.3729486210551587</v>
      </c>
      <c r="CM122" s="21">
        <f>KURT(Tabela12[Angle Avg])</f>
        <v>-1.2898436825729924</v>
      </c>
    </row>
  </sheetData>
  <mergeCells count="2">
    <mergeCell ref="K28:Q28"/>
    <mergeCell ref="BN16:BO16"/>
  </mergeCells>
  <phoneticPr fontId="5" type="noConversion"/>
  <pageMargins left="0.7" right="0.7" top="0.75" bottom="0.75" header="0.3" footer="0.3"/>
  <drawing r:id="rId1"/>
  <tableParts count="21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4BD81-FF58-004E-8D8E-B6E19C60C72F}">
  <dimension ref="A3:FW112"/>
  <sheetViews>
    <sheetView topLeftCell="FC1" zoomScale="55" zoomScaleNormal="55" workbookViewId="0">
      <selection activeCell="FN109" sqref="FN109"/>
    </sheetView>
  </sheetViews>
  <sheetFormatPr defaultColWidth="11" defaultRowHeight="15.75" x14ac:dyDescent="0.25"/>
  <cols>
    <col min="2" max="2" width="12.5" customWidth="1"/>
    <col min="3" max="3" width="14.875" customWidth="1"/>
    <col min="5" max="5" width="12.5" customWidth="1"/>
    <col min="6" max="6" width="14.875" customWidth="1"/>
    <col min="20" max="20" width="12.5" customWidth="1"/>
    <col min="21" max="21" width="14.875" customWidth="1"/>
    <col min="23" max="23" width="12.5" customWidth="1"/>
    <col min="24" max="24" width="14.875" customWidth="1"/>
    <col min="36" max="36" width="12.5" customWidth="1"/>
    <col min="37" max="37" width="14.875" customWidth="1"/>
    <col min="39" max="39" width="12.5" customWidth="1"/>
    <col min="40" max="40" width="14.875" customWidth="1"/>
    <col min="51" max="51" width="12.5" customWidth="1"/>
    <col min="52" max="52" width="14.875" customWidth="1"/>
    <col min="54" max="54" width="12.5" customWidth="1"/>
    <col min="55" max="55" width="14.875" customWidth="1"/>
    <col min="66" max="66" width="12.5" customWidth="1"/>
    <col min="67" max="67" width="14.875" customWidth="1"/>
    <col min="69" max="69" width="12.5" customWidth="1"/>
    <col min="70" max="70" width="14.875" customWidth="1"/>
    <col min="79" max="79" width="12.5" customWidth="1"/>
    <col min="80" max="80" width="14.875" customWidth="1"/>
    <col min="82" max="82" width="12.5" customWidth="1"/>
    <col min="83" max="83" width="14.875" customWidth="1"/>
    <col min="94" max="94" width="12.5" customWidth="1"/>
    <col min="95" max="95" width="14.875" customWidth="1"/>
    <col min="97" max="97" width="12.5" customWidth="1"/>
    <col min="98" max="98" width="14.875" customWidth="1"/>
    <col min="108" max="108" width="12.5" customWidth="1"/>
    <col min="109" max="109" width="14.875" customWidth="1"/>
    <col min="111" max="111" width="12.5" customWidth="1"/>
    <col min="112" max="112" width="14.875" customWidth="1"/>
    <col min="122" max="122" width="12.5" customWidth="1"/>
    <col min="123" max="123" width="14.875" customWidth="1"/>
    <col min="125" max="125" width="12.5" customWidth="1"/>
    <col min="126" max="126" width="14.875" customWidth="1"/>
    <col min="139" max="139" width="12.5" customWidth="1"/>
    <col min="140" max="140" width="14.875" customWidth="1"/>
    <col min="142" max="142" width="12.5" customWidth="1"/>
    <col min="143" max="143" width="14.875" customWidth="1"/>
    <col min="153" max="153" width="12.5" customWidth="1"/>
    <col min="154" max="154" width="14.875" customWidth="1"/>
    <col min="156" max="156" width="12.5" customWidth="1"/>
    <col min="157" max="157" width="14.875" customWidth="1"/>
    <col min="167" max="167" width="12.5" customWidth="1"/>
    <col min="168" max="168" width="14.875" customWidth="1"/>
    <col min="170" max="170" width="12.5" customWidth="1"/>
    <col min="171" max="171" width="14.875" customWidth="1"/>
  </cols>
  <sheetData>
    <row r="3" spans="1:179" x14ac:dyDescent="0.25">
      <c r="B3" s="27" t="s">
        <v>0</v>
      </c>
      <c r="C3" s="27"/>
      <c r="D3" s="27"/>
      <c r="E3" s="27"/>
      <c r="F3" s="27"/>
    </row>
    <row r="4" spans="1:179" x14ac:dyDescent="0.25">
      <c r="T4" s="27" t="s">
        <v>1</v>
      </c>
      <c r="U4" s="27"/>
      <c r="V4" s="27"/>
      <c r="W4" s="27"/>
      <c r="X4" s="27"/>
      <c r="AJ4" s="27" t="s">
        <v>5</v>
      </c>
      <c r="AK4" s="27"/>
      <c r="AL4" s="27"/>
      <c r="AM4" s="27"/>
      <c r="AN4" s="27"/>
      <c r="AY4" s="27" t="s">
        <v>6</v>
      </c>
      <c r="AZ4" s="27"/>
      <c r="BA4" s="27"/>
      <c r="BB4" s="27"/>
      <c r="BC4" s="27"/>
      <c r="BN4" s="27" t="s">
        <v>7</v>
      </c>
      <c r="BO4" s="27"/>
      <c r="BP4" s="27"/>
      <c r="BQ4" s="27"/>
      <c r="BR4" s="27"/>
      <c r="CA4" s="27" t="s">
        <v>8</v>
      </c>
      <c r="CB4" s="27"/>
      <c r="CC4" s="27"/>
      <c r="CD4" s="27"/>
      <c r="CE4" s="27"/>
      <c r="CP4" s="27" t="s">
        <v>9</v>
      </c>
      <c r="CQ4" s="27"/>
      <c r="CR4" s="27"/>
      <c r="CS4" s="27"/>
      <c r="CT4" s="27"/>
      <c r="DD4" s="27" t="s">
        <v>12</v>
      </c>
      <c r="DE4" s="27"/>
      <c r="DF4" s="27"/>
      <c r="DG4" s="27"/>
      <c r="DH4" s="27"/>
      <c r="DJ4" s="3"/>
      <c r="DK4" s="3"/>
      <c r="DL4" s="3"/>
      <c r="DM4" s="3"/>
      <c r="DN4" s="3"/>
      <c r="DO4" s="3"/>
      <c r="DP4" s="3"/>
      <c r="DR4" s="27" t="s">
        <v>13</v>
      </c>
      <c r="DS4" s="27"/>
      <c r="DT4" s="27"/>
      <c r="DU4" s="27"/>
      <c r="DV4" s="27"/>
      <c r="EI4" s="27" t="s">
        <v>15</v>
      </c>
      <c r="EJ4" s="27"/>
      <c r="EK4" s="27"/>
      <c r="EL4" s="27"/>
      <c r="EM4" s="27"/>
      <c r="EW4" s="27" t="s">
        <v>43</v>
      </c>
      <c r="EX4" s="27"/>
      <c r="EY4" s="27"/>
      <c r="EZ4" s="27"/>
      <c r="FA4" s="27"/>
      <c r="FK4" s="27" t="s">
        <v>44</v>
      </c>
      <c r="FL4" s="27"/>
      <c r="FM4" s="27"/>
      <c r="FN4" s="27"/>
      <c r="FO4" s="27"/>
    </row>
    <row r="5" spans="1:179" x14ac:dyDescent="0.25">
      <c r="B5" s="28" t="s">
        <v>2</v>
      </c>
      <c r="C5" s="28"/>
      <c r="E5" s="28" t="s">
        <v>3</v>
      </c>
      <c r="F5" s="28"/>
      <c r="DJ5" s="3"/>
      <c r="DK5" s="3"/>
      <c r="DL5" s="3"/>
      <c r="DM5" s="3"/>
      <c r="DN5" s="3"/>
      <c r="DO5" s="3"/>
      <c r="DP5" s="3"/>
      <c r="FC5" s="3"/>
      <c r="FD5" s="3"/>
      <c r="FE5" s="3"/>
      <c r="FF5" s="3"/>
      <c r="FG5" s="3"/>
      <c r="FH5" s="3"/>
      <c r="FI5" s="3"/>
      <c r="FQ5" s="3"/>
      <c r="FR5" s="3"/>
      <c r="FS5" s="3"/>
      <c r="FT5" s="3"/>
      <c r="FU5" s="3"/>
      <c r="FV5" s="3"/>
      <c r="FW5" s="3"/>
    </row>
    <row r="6" spans="1:179" x14ac:dyDescent="0.25">
      <c r="A6" t="s">
        <v>45</v>
      </c>
      <c r="B6" t="s">
        <v>46</v>
      </c>
      <c r="C6" t="s">
        <v>47</v>
      </c>
      <c r="E6" t="s">
        <v>46</v>
      </c>
      <c r="F6" t="s">
        <v>47</v>
      </c>
      <c r="G6" t="s">
        <v>45</v>
      </c>
      <c r="T6" s="28" t="s">
        <v>2</v>
      </c>
      <c r="U6" s="28"/>
      <c r="W6" s="28" t="s">
        <v>3</v>
      </c>
      <c r="X6" s="28"/>
      <c r="AJ6" s="28" t="s">
        <v>2</v>
      </c>
      <c r="AK6" s="28"/>
      <c r="AL6" s="12"/>
      <c r="AM6" s="28" t="s">
        <v>3</v>
      </c>
      <c r="AN6" s="28"/>
      <c r="AY6" s="28" t="s">
        <v>2</v>
      </c>
      <c r="AZ6" s="28"/>
      <c r="BB6" s="28" t="s">
        <v>3</v>
      </c>
      <c r="BC6" s="28"/>
      <c r="BN6" s="28" t="s">
        <v>2</v>
      </c>
      <c r="BO6" s="28"/>
      <c r="BQ6" s="28" t="s">
        <v>3</v>
      </c>
      <c r="BR6" s="28"/>
      <c r="CA6" s="28" t="s">
        <v>2</v>
      </c>
      <c r="CB6" s="28"/>
      <c r="CD6" s="28" t="s">
        <v>3</v>
      </c>
      <c r="CE6" s="28"/>
      <c r="CP6" s="28" t="s">
        <v>2</v>
      </c>
      <c r="CQ6" s="28"/>
      <c r="CS6" s="28" t="s">
        <v>3</v>
      </c>
      <c r="CT6" s="28"/>
      <c r="DD6" s="28" t="s">
        <v>2</v>
      </c>
      <c r="DE6" s="28"/>
      <c r="DG6" s="28" t="s">
        <v>3</v>
      </c>
      <c r="DH6" s="28"/>
      <c r="DJ6" s="3"/>
      <c r="DK6" s="3"/>
      <c r="DL6" s="3"/>
      <c r="DM6" s="3"/>
      <c r="DN6" s="3"/>
      <c r="DO6" s="3"/>
      <c r="DP6" s="3"/>
      <c r="DR6" s="28" t="s">
        <v>2</v>
      </c>
      <c r="DS6" s="28"/>
      <c r="DU6" s="28" t="s">
        <v>3</v>
      </c>
      <c r="DV6" s="28"/>
      <c r="EI6" s="28" t="s">
        <v>2</v>
      </c>
      <c r="EJ6" s="28"/>
      <c r="EL6" s="28" t="s">
        <v>3</v>
      </c>
      <c r="EM6" s="28"/>
      <c r="EW6" s="28" t="s">
        <v>2</v>
      </c>
      <c r="EX6" s="28"/>
      <c r="EZ6" s="28" t="s">
        <v>3</v>
      </c>
      <c r="FA6" s="28"/>
      <c r="FC6" s="3"/>
      <c r="FD6" s="3"/>
      <c r="FE6" s="3"/>
      <c r="FF6" s="3"/>
      <c r="FG6" s="3"/>
      <c r="FH6" s="3"/>
      <c r="FI6" s="3"/>
      <c r="FK6" s="28" t="s">
        <v>2</v>
      </c>
      <c r="FL6" s="28"/>
      <c r="FN6" s="28" t="s">
        <v>3</v>
      </c>
      <c r="FO6" s="28"/>
      <c r="FQ6" s="3"/>
      <c r="FR6" s="3"/>
      <c r="FS6" s="3"/>
      <c r="FT6" s="3"/>
      <c r="FU6" s="3"/>
      <c r="FV6" s="3"/>
      <c r="FW6" s="3"/>
    </row>
    <row r="7" spans="1:179" x14ac:dyDescent="0.25">
      <c r="A7">
        <v>180</v>
      </c>
      <c r="B7">
        <v>108</v>
      </c>
      <c r="C7">
        <v>0</v>
      </c>
      <c r="E7">
        <v>85</v>
      </c>
      <c r="F7">
        <v>20</v>
      </c>
      <c r="G7">
        <v>90</v>
      </c>
      <c r="I7" t="s">
        <v>4</v>
      </c>
      <c r="S7" t="s">
        <v>45</v>
      </c>
      <c r="T7" t="s">
        <v>46</v>
      </c>
      <c r="U7" t="s">
        <v>47</v>
      </c>
      <c r="V7" t="s">
        <v>45</v>
      </c>
      <c r="W7" t="s">
        <v>46</v>
      </c>
      <c r="X7" t="s">
        <v>47</v>
      </c>
      <c r="AE7" t="s">
        <v>14</v>
      </c>
      <c r="AI7" t="s">
        <v>45</v>
      </c>
      <c r="AJ7" t="s">
        <v>46</v>
      </c>
      <c r="AK7" t="s">
        <v>47</v>
      </c>
      <c r="AL7" t="s">
        <v>45</v>
      </c>
      <c r="AM7" t="s">
        <v>46</v>
      </c>
      <c r="AN7" t="s">
        <v>47</v>
      </c>
      <c r="AX7" t="s">
        <v>45</v>
      </c>
      <c r="AY7" t="s">
        <v>46</v>
      </c>
      <c r="AZ7" t="s">
        <v>47</v>
      </c>
      <c r="BA7" t="s">
        <v>45</v>
      </c>
      <c r="BB7" t="s">
        <v>46</v>
      </c>
      <c r="BC7" t="s">
        <v>47</v>
      </c>
      <c r="BM7" t="s">
        <v>45</v>
      </c>
      <c r="BN7" t="s">
        <v>46</v>
      </c>
      <c r="BO7" t="s">
        <v>47</v>
      </c>
      <c r="BP7" t="s">
        <v>48</v>
      </c>
      <c r="BQ7" t="s">
        <v>46</v>
      </c>
      <c r="BR7" t="s">
        <v>47</v>
      </c>
      <c r="BZ7" t="s">
        <v>45</v>
      </c>
      <c r="CA7" t="s">
        <v>46</v>
      </c>
      <c r="CB7" t="s">
        <v>47</v>
      </c>
      <c r="CC7" t="s">
        <v>45</v>
      </c>
      <c r="CD7" t="s">
        <v>46</v>
      </c>
      <c r="CE7" t="s">
        <v>47</v>
      </c>
      <c r="CO7" t="s">
        <v>45</v>
      </c>
      <c r="CP7" t="s">
        <v>46</v>
      </c>
      <c r="CQ7" t="s">
        <v>47</v>
      </c>
      <c r="CR7" t="s">
        <v>45</v>
      </c>
      <c r="CS7" t="s">
        <v>46</v>
      </c>
      <c r="CT7" t="s">
        <v>47</v>
      </c>
      <c r="DC7" t="s">
        <v>45</v>
      </c>
      <c r="DD7" t="s">
        <v>46</v>
      </c>
      <c r="DE7" t="s">
        <v>47</v>
      </c>
      <c r="DF7" t="s">
        <v>45</v>
      </c>
      <c r="DG7" t="s">
        <v>46</v>
      </c>
      <c r="DH7" t="s">
        <v>47</v>
      </c>
      <c r="DJ7" s="3"/>
      <c r="DK7" s="3"/>
      <c r="DL7" s="3"/>
      <c r="DM7" s="3"/>
      <c r="DN7" s="3"/>
      <c r="DO7" s="3"/>
      <c r="DP7" s="3"/>
      <c r="DQ7" t="s">
        <v>45</v>
      </c>
      <c r="DR7" t="s">
        <v>46</v>
      </c>
      <c r="DS7" t="s">
        <v>47</v>
      </c>
      <c r="DT7" t="s">
        <v>45</v>
      </c>
      <c r="DU7" t="s">
        <v>46</v>
      </c>
      <c r="DV7" t="s">
        <v>47</v>
      </c>
      <c r="EH7" t="s">
        <v>45</v>
      </c>
      <c r="EI7" t="s">
        <v>46</v>
      </c>
      <c r="EJ7" t="s">
        <v>47</v>
      </c>
      <c r="EK7" t="s">
        <v>45</v>
      </c>
      <c r="EL7" t="s">
        <v>46</v>
      </c>
      <c r="EM7" t="s">
        <v>47</v>
      </c>
      <c r="EV7" t="s">
        <v>45</v>
      </c>
      <c r="EW7" t="s">
        <v>46</v>
      </c>
      <c r="EX7" t="s">
        <v>47</v>
      </c>
      <c r="EY7" t="s">
        <v>45</v>
      </c>
      <c r="EZ7" t="s">
        <v>46</v>
      </c>
      <c r="FA7" t="s">
        <v>47</v>
      </c>
      <c r="FC7" s="3"/>
      <c r="FD7" s="3"/>
      <c r="FE7" s="3"/>
      <c r="FF7" s="3"/>
      <c r="FG7" s="3"/>
      <c r="FH7" s="3"/>
      <c r="FI7" s="3"/>
      <c r="FJ7" t="s">
        <v>45</v>
      </c>
      <c r="FK7" t="s">
        <v>46</v>
      </c>
      <c r="FL7" t="s">
        <v>47</v>
      </c>
      <c r="FM7" t="s">
        <v>45</v>
      </c>
      <c r="FN7" t="s">
        <v>46</v>
      </c>
      <c r="FO7" t="s">
        <v>47</v>
      </c>
      <c r="FQ7" s="3"/>
      <c r="FR7" s="3"/>
      <c r="FS7" s="3"/>
      <c r="FT7" s="3"/>
      <c r="FU7" s="3"/>
      <c r="FV7" s="3"/>
      <c r="FW7" s="3"/>
    </row>
    <row r="8" spans="1:179" x14ac:dyDescent="0.25">
      <c r="A8">
        <v>180</v>
      </c>
      <c r="B8">
        <v>13</v>
      </c>
      <c r="C8">
        <v>0</v>
      </c>
      <c r="E8">
        <v>80</v>
      </c>
      <c r="F8">
        <v>20</v>
      </c>
      <c r="G8">
        <v>90</v>
      </c>
      <c r="S8">
        <v>270</v>
      </c>
      <c r="T8">
        <v>183</v>
      </c>
      <c r="U8">
        <v>0</v>
      </c>
      <c r="V8">
        <v>0</v>
      </c>
      <c r="W8">
        <v>80</v>
      </c>
      <c r="X8">
        <v>0</v>
      </c>
      <c r="AI8">
        <v>180</v>
      </c>
      <c r="AJ8">
        <v>252</v>
      </c>
      <c r="AK8">
        <v>0</v>
      </c>
      <c r="AL8">
        <v>110</v>
      </c>
      <c r="AM8">
        <v>21</v>
      </c>
      <c r="AN8">
        <v>0</v>
      </c>
      <c r="AX8">
        <v>225</v>
      </c>
      <c r="AY8">
        <v>164</v>
      </c>
      <c r="AZ8">
        <v>39</v>
      </c>
      <c r="BA8">
        <v>135</v>
      </c>
      <c r="BB8">
        <v>114</v>
      </c>
      <c r="BC8">
        <v>0</v>
      </c>
      <c r="BM8">
        <v>315</v>
      </c>
      <c r="BN8">
        <v>311</v>
      </c>
      <c r="BO8">
        <v>32</v>
      </c>
      <c r="BP8">
        <v>0</v>
      </c>
      <c r="BQ8">
        <v>46</v>
      </c>
      <c r="BR8">
        <v>32</v>
      </c>
      <c r="BZ8">
        <v>20</v>
      </c>
      <c r="CA8">
        <v>323</v>
      </c>
      <c r="CB8">
        <v>14</v>
      </c>
      <c r="CC8">
        <v>45</v>
      </c>
      <c r="CD8">
        <v>121</v>
      </c>
      <c r="CE8">
        <v>39</v>
      </c>
      <c r="CO8">
        <v>200</v>
      </c>
      <c r="CP8">
        <v>257</v>
      </c>
      <c r="CQ8">
        <v>0</v>
      </c>
      <c r="CR8">
        <v>160</v>
      </c>
      <c r="CS8">
        <v>71</v>
      </c>
      <c r="CT8">
        <v>20</v>
      </c>
      <c r="DC8">
        <v>270</v>
      </c>
      <c r="DD8">
        <v>105</v>
      </c>
      <c r="DE8">
        <v>0</v>
      </c>
      <c r="DF8">
        <v>90</v>
      </c>
      <c r="DG8">
        <v>8</v>
      </c>
      <c r="DH8">
        <v>0</v>
      </c>
      <c r="DJ8" s="3"/>
      <c r="DK8" s="3"/>
      <c r="DL8" s="3"/>
      <c r="DM8" s="3"/>
      <c r="DN8" s="3"/>
      <c r="DO8" s="3"/>
      <c r="DP8" s="3"/>
      <c r="DQ8">
        <v>25</v>
      </c>
      <c r="DR8">
        <v>303</v>
      </c>
      <c r="DS8">
        <v>39</v>
      </c>
      <c r="DT8">
        <v>60</v>
      </c>
      <c r="DU8">
        <v>0</v>
      </c>
      <c r="DV8">
        <v>25</v>
      </c>
      <c r="EH8">
        <v>300</v>
      </c>
      <c r="EI8">
        <v>18</v>
      </c>
      <c r="EJ8">
        <v>25</v>
      </c>
      <c r="EK8">
        <v>40</v>
      </c>
      <c r="EL8">
        <v>53</v>
      </c>
      <c r="EM8">
        <v>14</v>
      </c>
      <c r="EV8">
        <v>200</v>
      </c>
      <c r="EW8">
        <v>312</v>
      </c>
      <c r="EX8">
        <v>49</v>
      </c>
      <c r="EY8">
        <v>160</v>
      </c>
      <c r="EZ8">
        <v>165</v>
      </c>
      <c r="FA8">
        <v>47</v>
      </c>
      <c r="FC8" s="3"/>
      <c r="FD8" s="3"/>
      <c r="FE8" s="3"/>
      <c r="FF8" s="3"/>
      <c r="FG8" s="3"/>
      <c r="FH8" s="3"/>
      <c r="FI8" s="3"/>
      <c r="FJ8">
        <v>200</v>
      </c>
      <c r="FK8">
        <v>193</v>
      </c>
      <c r="FL8">
        <v>20</v>
      </c>
      <c r="FM8">
        <v>160</v>
      </c>
      <c r="FN8">
        <v>153</v>
      </c>
      <c r="FO8">
        <v>36</v>
      </c>
      <c r="FQ8" s="3"/>
      <c r="FR8" s="3"/>
      <c r="FS8" s="3"/>
      <c r="FT8" s="3"/>
      <c r="FU8" s="3"/>
      <c r="FV8" s="3"/>
      <c r="FW8" s="3"/>
    </row>
    <row r="9" spans="1:179" x14ac:dyDescent="0.25">
      <c r="A9">
        <v>180</v>
      </c>
      <c r="B9">
        <v>122</v>
      </c>
      <c r="C9">
        <v>0</v>
      </c>
      <c r="E9">
        <v>82</v>
      </c>
      <c r="F9">
        <v>20</v>
      </c>
      <c r="G9">
        <v>90</v>
      </c>
      <c r="S9">
        <v>270</v>
      </c>
      <c r="T9">
        <v>167</v>
      </c>
      <c r="U9">
        <v>0</v>
      </c>
      <c r="V9">
        <v>0</v>
      </c>
      <c r="W9">
        <v>79</v>
      </c>
      <c r="X9">
        <v>0</v>
      </c>
      <c r="AI9">
        <v>180</v>
      </c>
      <c r="AJ9">
        <v>257</v>
      </c>
      <c r="AK9">
        <v>0</v>
      </c>
      <c r="AL9">
        <v>110</v>
      </c>
      <c r="AM9">
        <v>21</v>
      </c>
      <c r="AN9">
        <v>14</v>
      </c>
      <c r="AX9">
        <v>225</v>
      </c>
      <c r="AY9">
        <v>156</v>
      </c>
      <c r="AZ9">
        <v>0</v>
      </c>
      <c r="BA9">
        <v>135</v>
      </c>
      <c r="BB9">
        <v>114</v>
      </c>
      <c r="BC9">
        <v>0</v>
      </c>
      <c r="BM9">
        <v>315</v>
      </c>
      <c r="BN9">
        <v>313</v>
      </c>
      <c r="BO9">
        <v>44</v>
      </c>
      <c r="BP9">
        <v>0</v>
      </c>
      <c r="BQ9">
        <v>49</v>
      </c>
      <c r="BR9">
        <v>25</v>
      </c>
      <c r="BZ9">
        <v>20</v>
      </c>
      <c r="CA9">
        <v>338</v>
      </c>
      <c r="CB9">
        <v>0</v>
      </c>
      <c r="CC9">
        <v>45</v>
      </c>
      <c r="CD9">
        <v>189</v>
      </c>
      <c r="CE9">
        <v>32</v>
      </c>
      <c r="CO9">
        <v>200</v>
      </c>
      <c r="CP9">
        <v>262</v>
      </c>
      <c r="CQ9">
        <v>0</v>
      </c>
      <c r="CR9">
        <v>160</v>
      </c>
      <c r="CS9">
        <v>116</v>
      </c>
      <c r="CT9">
        <v>47</v>
      </c>
      <c r="DC9">
        <v>270</v>
      </c>
      <c r="DD9">
        <v>108</v>
      </c>
      <c r="DE9">
        <v>0</v>
      </c>
      <c r="DF9">
        <v>90</v>
      </c>
      <c r="DG9">
        <v>12</v>
      </c>
      <c r="DH9">
        <v>0</v>
      </c>
      <c r="DJ9" s="3"/>
      <c r="DK9" s="3"/>
      <c r="DL9" s="3"/>
      <c r="DM9" s="3"/>
      <c r="DN9" s="3"/>
      <c r="DO9" s="3"/>
      <c r="DP9" s="3"/>
      <c r="DQ9">
        <v>25</v>
      </c>
      <c r="DR9">
        <v>314</v>
      </c>
      <c r="DS9">
        <v>39</v>
      </c>
      <c r="DT9">
        <v>60</v>
      </c>
      <c r="DU9">
        <v>0</v>
      </c>
      <c r="DV9">
        <v>25</v>
      </c>
      <c r="EH9">
        <v>300</v>
      </c>
      <c r="EI9">
        <v>18</v>
      </c>
      <c r="EJ9">
        <v>20</v>
      </c>
      <c r="EK9">
        <v>40</v>
      </c>
      <c r="EL9">
        <v>58</v>
      </c>
      <c r="EM9">
        <v>14</v>
      </c>
      <c r="EV9">
        <v>200</v>
      </c>
      <c r="EW9">
        <v>313</v>
      </c>
      <c r="EX9">
        <v>36</v>
      </c>
      <c r="EY9">
        <v>160</v>
      </c>
      <c r="EZ9">
        <v>149</v>
      </c>
      <c r="FA9">
        <v>51</v>
      </c>
      <c r="FC9" s="3"/>
      <c r="FD9" s="3"/>
      <c r="FE9" s="3"/>
      <c r="FF9" s="3"/>
      <c r="FG9" s="3"/>
      <c r="FH9" s="3"/>
      <c r="FI9" s="3"/>
      <c r="FJ9">
        <v>200</v>
      </c>
      <c r="FK9">
        <v>193</v>
      </c>
      <c r="FL9">
        <v>29</v>
      </c>
      <c r="FM9">
        <v>160</v>
      </c>
      <c r="FN9">
        <v>154</v>
      </c>
      <c r="FO9">
        <v>41</v>
      </c>
      <c r="FQ9" s="3"/>
      <c r="FR9" s="3"/>
      <c r="FS9" s="3"/>
      <c r="FT9" s="3"/>
      <c r="FU9" s="3"/>
      <c r="FV9" s="3"/>
      <c r="FW9" s="3"/>
    </row>
    <row r="10" spans="1:179" x14ac:dyDescent="0.25">
      <c r="A10">
        <v>180</v>
      </c>
      <c r="B10">
        <v>11</v>
      </c>
      <c r="C10">
        <v>0</v>
      </c>
      <c r="E10">
        <v>82</v>
      </c>
      <c r="F10">
        <v>20</v>
      </c>
      <c r="G10">
        <v>90</v>
      </c>
      <c r="S10">
        <v>270</v>
      </c>
      <c r="T10">
        <v>168</v>
      </c>
      <c r="U10">
        <v>0</v>
      </c>
      <c r="V10">
        <v>0</v>
      </c>
      <c r="W10">
        <v>80</v>
      </c>
      <c r="X10">
        <v>0</v>
      </c>
      <c r="AI10">
        <v>180</v>
      </c>
      <c r="AJ10">
        <v>252</v>
      </c>
      <c r="AK10">
        <v>0</v>
      </c>
      <c r="AL10">
        <v>110</v>
      </c>
      <c r="AM10">
        <v>9</v>
      </c>
      <c r="AN10">
        <v>14</v>
      </c>
      <c r="AX10">
        <v>225</v>
      </c>
      <c r="AY10">
        <v>151</v>
      </c>
      <c r="AZ10">
        <v>29</v>
      </c>
      <c r="BA10">
        <v>135</v>
      </c>
      <c r="BB10">
        <v>106</v>
      </c>
      <c r="BC10">
        <v>0</v>
      </c>
      <c r="BM10">
        <v>315</v>
      </c>
      <c r="BN10">
        <v>314</v>
      </c>
      <c r="BO10">
        <v>36</v>
      </c>
      <c r="BP10">
        <v>0</v>
      </c>
      <c r="BQ10">
        <v>2</v>
      </c>
      <c r="BR10">
        <v>0</v>
      </c>
      <c r="BZ10">
        <v>20</v>
      </c>
      <c r="CA10">
        <v>326</v>
      </c>
      <c r="CB10">
        <v>14</v>
      </c>
      <c r="CC10">
        <v>45</v>
      </c>
      <c r="CD10">
        <v>179</v>
      </c>
      <c r="CE10">
        <v>41</v>
      </c>
      <c r="CO10">
        <v>200</v>
      </c>
      <c r="CP10">
        <v>287</v>
      </c>
      <c r="CQ10">
        <v>20</v>
      </c>
      <c r="CR10">
        <v>160</v>
      </c>
      <c r="CS10">
        <v>102</v>
      </c>
      <c r="CT10">
        <v>36</v>
      </c>
      <c r="DC10">
        <v>270</v>
      </c>
      <c r="DD10">
        <v>117</v>
      </c>
      <c r="DE10">
        <v>20</v>
      </c>
      <c r="DF10">
        <v>90</v>
      </c>
      <c r="DG10">
        <v>207</v>
      </c>
      <c r="DH10">
        <v>14</v>
      </c>
      <c r="DJ10" s="3"/>
      <c r="DK10" s="3"/>
      <c r="DL10" s="3"/>
      <c r="DM10" s="3"/>
      <c r="DN10" s="3"/>
      <c r="DO10" s="3"/>
      <c r="DP10" s="3"/>
      <c r="DQ10">
        <v>25</v>
      </c>
      <c r="DR10">
        <v>312</v>
      </c>
      <c r="DS10">
        <v>39</v>
      </c>
      <c r="DT10">
        <v>60</v>
      </c>
      <c r="DU10">
        <v>359</v>
      </c>
      <c r="DV10">
        <v>20</v>
      </c>
      <c r="EC10" t="s">
        <v>19</v>
      </c>
      <c r="EH10">
        <v>300</v>
      </c>
      <c r="EI10">
        <v>18</v>
      </c>
      <c r="EJ10">
        <v>14</v>
      </c>
      <c r="EK10">
        <v>40</v>
      </c>
      <c r="EL10">
        <v>57</v>
      </c>
      <c r="EM10">
        <v>14</v>
      </c>
      <c r="EV10">
        <v>200</v>
      </c>
      <c r="EW10">
        <v>323</v>
      </c>
      <c r="EX10">
        <v>14</v>
      </c>
      <c r="EY10">
        <v>160</v>
      </c>
      <c r="EZ10">
        <v>150</v>
      </c>
      <c r="FA10">
        <v>54</v>
      </c>
      <c r="FC10" s="3"/>
      <c r="FD10" s="3"/>
      <c r="FE10" s="3"/>
      <c r="FF10" s="3"/>
      <c r="FG10" s="3"/>
      <c r="FH10" s="3"/>
      <c r="FI10" s="3"/>
      <c r="FJ10">
        <v>200</v>
      </c>
      <c r="FK10">
        <v>196</v>
      </c>
      <c r="FL10">
        <v>25</v>
      </c>
      <c r="FM10">
        <v>160</v>
      </c>
      <c r="FN10">
        <v>155</v>
      </c>
      <c r="FO10">
        <v>32</v>
      </c>
      <c r="FQ10" s="3"/>
      <c r="FR10" s="3"/>
      <c r="FS10" s="3"/>
      <c r="FT10" s="3"/>
      <c r="FU10" s="3"/>
      <c r="FV10" s="3"/>
      <c r="FW10" s="3"/>
    </row>
    <row r="11" spans="1:179" x14ac:dyDescent="0.25">
      <c r="A11">
        <v>180</v>
      </c>
      <c r="B11">
        <v>119</v>
      </c>
      <c r="C11">
        <v>0</v>
      </c>
      <c r="E11">
        <v>82</v>
      </c>
      <c r="F11">
        <v>0</v>
      </c>
      <c r="G11">
        <v>90</v>
      </c>
      <c r="H11" t="s">
        <v>16</v>
      </c>
      <c r="K11" t="s">
        <v>17</v>
      </c>
      <c r="S11">
        <v>270</v>
      </c>
      <c r="T11">
        <v>157</v>
      </c>
      <c r="U11">
        <v>25</v>
      </c>
      <c r="V11">
        <v>0</v>
      </c>
      <c r="W11">
        <v>80</v>
      </c>
      <c r="X11">
        <v>20</v>
      </c>
      <c r="AI11">
        <v>180</v>
      </c>
      <c r="AJ11">
        <v>252</v>
      </c>
      <c r="AK11">
        <v>0</v>
      </c>
      <c r="AL11">
        <v>110</v>
      </c>
      <c r="AM11">
        <v>13</v>
      </c>
      <c r="AN11">
        <v>14</v>
      </c>
      <c r="AX11">
        <v>225</v>
      </c>
      <c r="AY11">
        <v>147</v>
      </c>
      <c r="AZ11">
        <v>14</v>
      </c>
      <c r="BA11">
        <v>135</v>
      </c>
      <c r="BB11">
        <v>103</v>
      </c>
      <c r="BC11">
        <v>0</v>
      </c>
      <c r="BM11">
        <v>315</v>
      </c>
      <c r="BN11">
        <v>310</v>
      </c>
      <c r="BO11">
        <v>44</v>
      </c>
      <c r="BP11">
        <v>0</v>
      </c>
      <c r="BQ11">
        <v>49</v>
      </c>
      <c r="BR11">
        <v>25</v>
      </c>
      <c r="BZ11">
        <v>20</v>
      </c>
      <c r="CA11">
        <v>63</v>
      </c>
      <c r="CB11">
        <v>0</v>
      </c>
      <c r="CC11">
        <v>45</v>
      </c>
      <c r="CD11">
        <v>176</v>
      </c>
      <c r="CE11">
        <v>39</v>
      </c>
      <c r="CO11">
        <v>200</v>
      </c>
      <c r="CP11">
        <v>260</v>
      </c>
      <c r="CQ11">
        <v>0</v>
      </c>
      <c r="CR11">
        <v>160</v>
      </c>
      <c r="CS11">
        <v>74</v>
      </c>
      <c r="CT11">
        <v>0</v>
      </c>
      <c r="DC11">
        <v>270</v>
      </c>
      <c r="DD11">
        <v>110</v>
      </c>
      <c r="DE11">
        <v>32</v>
      </c>
      <c r="DF11">
        <v>90</v>
      </c>
      <c r="DG11">
        <v>12</v>
      </c>
      <c r="DH11">
        <v>20</v>
      </c>
      <c r="DJ11" s="3"/>
      <c r="DK11" s="3"/>
      <c r="DL11" s="3"/>
      <c r="DM11" s="3"/>
      <c r="DN11" s="3"/>
      <c r="DO11" s="3"/>
      <c r="DP11" s="3"/>
      <c r="DQ11">
        <v>25</v>
      </c>
      <c r="DR11">
        <v>308</v>
      </c>
      <c r="DS11">
        <v>39</v>
      </c>
      <c r="DT11">
        <v>60</v>
      </c>
      <c r="DU11">
        <v>2</v>
      </c>
      <c r="DV11">
        <v>20</v>
      </c>
      <c r="EH11">
        <v>300</v>
      </c>
      <c r="EI11">
        <v>18</v>
      </c>
      <c r="EJ11">
        <v>20</v>
      </c>
      <c r="EK11">
        <v>40</v>
      </c>
      <c r="EL11">
        <v>58</v>
      </c>
      <c r="EM11">
        <v>0</v>
      </c>
      <c r="EV11">
        <v>200</v>
      </c>
      <c r="EW11">
        <v>336</v>
      </c>
      <c r="EX11">
        <v>14</v>
      </c>
      <c r="EY11">
        <v>160</v>
      </c>
      <c r="EZ11">
        <v>162</v>
      </c>
      <c r="FA11">
        <v>44</v>
      </c>
      <c r="FC11" s="3"/>
      <c r="FD11" s="3"/>
      <c r="FE11" s="3"/>
      <c r="FF11" s="3"/>
      <c r="FG11" s="3"/>
      <c r="FH11" s="3"/>
      <c r="FI11" s="3"/>
      <c r="FJ11">
        <v>200</v>
      </c>
      <c r="FK11">
        <v>193</v>
      </c>
      <c r="FL11">
        <v>25</v>
      </c>
      <c r="FM11">
        <v>160</v>
      </c>
      <c r="FN11">
        <v>144</v>
      </c>
      <c r="FO11">
        <v>32</v>
      </c>
      <c r="FQ11" s="3"/>
      <c r="FR11" s="3"/>
      <c r="FS11" s="3"/>
      <c r="FT11" s="3"/>
      <c r="FU11" s="3"/>
      <c r="FV11" s="3"/>
      <c r="FW11" s="3"/>
    </row>
    <row r="12" spans="1:179" x14ac:dyDescent="0.25">
      <c r="A12">
        <v>180</v>
      </c>
      <c r="B12">
        <v>151</v>
      </c>
      <c r="C12">
        <v>0</v>
      </c>
      <c r="E12">
        <v>82</v>
      </c>
      <c r="F12">
        <v>0</v>
      </c>
      <c r="G12">
        <v>90</v>
      </c>
      <c r="S12">
        <v>270</v>
      </c>
      <c r="T12">
        <v>125</v>
      </c>
      <c r="U12">
        <v>0</v>
      </c>
      <c r="V12">
        <v>0</v>
      </c>
      <c r="W12">
        <v>82</v>
      </c>
      <c r="X12">
        <v>14</v>
      </c>
      <c r="AI12">
        <v>180</v>
      </c>
      <c r="AJ12">
        <v>257</v>
      </c>
      <c r="AK12">
        <v>0</v>
      </c>
      <c r="AL12">
        <v>110</v>
      </c>
      <c r="AM12">
        <v>11</v>
      </c>
      <c r="AN12">
        <v>14</v>
      </c>
      <c r="AX12">
        <v>225</v>
      </c>
      <c r="AY12">
        <v>151</v>
      </c>
      <c r="AZ12">
        <v>0</v>
      </c>
      <c r="BA12">
        <v>135</v>
      </c>
      <c r="BB12">
        <v>114</v>
      </c>
      <c r="BC12">
        <v>0</v>
      </c>
      <c r="BM12">
        <v>315</v>
      </c>
      <c r="BN12">
        <v>289</v>
      </c>
      <c r="BO12">
        <v>56</v>
      </c>
      <c r="BP12">
        <v>0</v>
      </c>
      <c r="BQ12">
        <v>13</v>
      </c>
      <c r="BR12">
        <v>0</v>
      </c>
      <c r="BZ12">
        <v>20</v>
      </c>
      <c r="CA12">
        <v>329</v>
      </c>
      <c r="CB12">
        <v>14</v>
      </c>
      <c r="CC12">
        <v>45</v>
      </c>
      <c r="CD12">
        <v>179</v>
      </c>
      <c r="CE12">
        <v>36</v>
      </c>
      <c r="CO12">
        <v>200</v>
      </c>
      <c r="CP12">
        <v>257</v>
      </c>
      <c r="CQ12">
        <v>0</v>
      </c>
      <c r="CR12">
        <v>160</v>
      </c>
      <c r="CS12">
        <v>74</v>
      </c>
      <c r="CT12">
        <v>0</v>
      </c>
      <c r="DC12">
        <v>270</v>
      </c>
      <c r="DD12">
        <v>117</v>
      </c>
      <c r="DE12">
        <v>14</v>
      </c>
      <c r="DF12">
        <v>90</v>
      </c>
      <c r="DG12">
        <v>210</v>
      </c>
      <c r="DH12">
        <v>39</v>
      </c>
      <c r="DJ12" s="3"/>
      <c r="DK12" s="3"/>
      <c r="DL12" s="3"/>
      <c r="DM12" s="3" t="s">
        <v>23</v>
      </c>
      <c r="DN12" s="3"/>
      <c r="DO12" s="3"/>
      <c r="DP12" s="3"/>
      <c r="DQ12">
        <v>25</v>
      </c>
      <c r="DR12">
        <v>305</v>
      </c>
      <c r="DS12">
        <v>41</v>
      </c>
      <c r="DT12">
        <v>60</v>
      </c>
      <c r="DU12">
        <v>347</v>
      </c>
      <c r="DV12">
        <v>29</v>
      </c>
      <c r="EH12">
        <v>300</v>
      </c>
      <c r="EI12">
        <v>18</v>
      </c>
      <c r="EJ12">
        <v>20</v>
      </c>
      <c r="EK12">
        <v>40</v>
      </c>
      <c r="EL12">
        <v>53</v>
      </c>
      <c r="EM12">
        <v>0</v>
      </c>
      <c r="EV12">
        <v>200</v>
      </c>
      <c r="EW12">
        <v>326</v>
      </c>
      <c r="EX12">
        <v>14</v>
      </c>
      <c r="EY12">
        <v>160</v>
      </c>
      <c r="EZ12">
        <v>156</v>
      </c>
      <c r="FA12">
        <v>39</v>
      </c>
      <c r="FC12" s="3"/>
      <c r="FD12" s="3"/>
      <c r="FE12" s="3"/>
      <c r="FF12" s="3"/>
      <c r="FG12" s="3"/>
      <c r="FH12" s="3"/>
      <c r="FI12" s="3"/>
      <c r="FJ12">
        <v>200</v>
      </c>
      <c r="FK12">
        <v>193</v>
      </c>
      <c r="FL12">
        <v>20</v>
      </c>
      <c r="FM12">
        <v>160</v>
      </c>
      <c r="FN12">
        <v>140</v>
      </c>
      <c r="FO12">
        <v>29</v>
      </c>
    </row>
    <row r="13" spans="1:179" x14ac:dyDescent="0.25">
      <c r="A13">
        <v>180</v>
      </c>
      <c r="B13">
        <v>162</v>
      </c>
      <c r="C13">
        <v>0</v>
      </c>
      <c r="E13">
        <v>83</v>
      </c>
      <c r="F13">
        <v>20</v>
      </c>
      <c r="G13">
        <v>90</v>
      </c>
      <c r="S13">
        <v>270</v>
      </c>
      <c r="T13">
        <v>16</v>
      </c>
      <c r="U13">
        <v>14</v>
      </c>
      <c r="V13">
        <v>0</v>
      </c>
      <c r="W13">
        <v>82</v>
      </c>
      <c r="X13">
        <v>14</v>
      </c>
      <c r="AI13">
        <v>180</v>
      </c>
      <c r="AJ13">
        <v>252</v>
      </c>
      <c r="AK13">
        <v>0</v>
      </c>
      <c r="AL13">
        <v>110</v>
      </c>
      <c r="AM13">
        <v>18</v>
      </c>
      <c r="AN13">
        <v>14</v>
      </c>
      <c r="AX13">
        <v>225</v>
      </c>
      <c r="AY13">
        <v>156</v>
      </c>
      <c r="AZ13">
        <v>0</v>
      </c>
      <c r="BA13">
        <v>135</v>
      </c>
      <c r="BB13">
        <v>106</v>
      </c>
      <c r="BC13">
        <v>0</v>
      </c>
      <c r="BM13">
        <v>315</v>
      </c>
      <c r="BN13">
        <v>305</v>
      </c>
      <c r="BO13">
        <v>47</v>
      </c>
      <c r="BP13">
        <v>0</v>
      </c>
      <c r="BQ13">
        <v>58</v>
      </c>
      <c r="BR13">
        <v>0</v>
      </c>
      <c r="BZ13">
        <v>20</v>
      </c>
      <c r="CA13">
        <v>348</v>
      </c>
      <c r="CB13">
        <v>0</v>
      </c>
      <c r="CC13">
        <v>45</v>
      </c>
      <c r="CD13">
        <v>175</v>
      </c>
      <c r="CE13">
        <v>36</v>
      </c>
      <c r="CO13">
        <v>200</v>
      </c>
      <c r="CP13">
        <v>257</v>
      </c>
      <c r="CQ13">
        <v>0</v>
      </c>
      <c r="CR13">
        <v>160</v>
      </c>
      <c r="CS13">
        <v>74</v>
      </c>
      <c r="CT13">
        <v>0</v>
      </c>
      <c r="DC13">
        <v>270</v>
      </c>
      <c r="DD13">
        <v>117</v>
      </c>
      <c r="DE13">
        <v>0</v>
      </c>
      <c r="DF13">
        <v>90</v>
      </c>
      <c r="DG13">
        <v>3</v>
      </c>
      <c r="DH13">
        <v>0</v>
      </c>
      <c r="DQ13">
        <v>25</v>
      </c>
      <c r="DR13">
        <v>308</v>
      </c>
      <c r="DS13">
        <v>39</v>
      </c>
      <c r="DT13">
        <v>60</v>
      </c>
      <c r="DU13">
        <v>14</v>
      </c>
      <c r="DV13">
        <v>20</v>
      </c>
      <c r="DY13" t="s">
        <v>24</v>
      </c>
      <c r="EH13">
        <v>300</v>
      </c>
      <c r="EI13">
        <v>18</v>
      </c>
      <c r="EJ13">
        <v>25</v>
      </c>
      <c r="EK13">
        <v>40</v>
      </c>
      <c r="EL13">
        <v>58</v>
      </c>
      <c r="EM13">
        <v>0</v>
      </c>
      <c r="ER13" t="s">
        <v>25</v>
      </c>
      <c r="EV13">
        <v>200</v>
      </c>
      <c r="EW13">
        <v>339</v>
      </c>
      <c r="EX13">
        <v>20</v>
      </c>
      <c r="EY13">
        <v>160</v>
      </c>
      <c r="EZ13">
        <v>161</v>
      </c>
      <c r="FA13">
        <v>0</v>
      </c>
      <c r="FJ13">
        <v>200</v>
      </c>
      <c r="FK13">
        <v>188</v>
      </c>
      <c r="FL13">
        <v>0</v>
      </c>
      <c r="FM13">
        <v>160</v>
      </c>
      <c r="FN13">
        <v>148</v>
      </c>
      <c r="FO13">
        <v>14</v>
      </c>
    </row>
    <row r="14" spans="1:179" x14ac:dyDescent="0.25">
      <c r="A14">
        <v>180</v>
      </c>
      <c r="B14">
        <v>119</v>
      </c>
      <c r="C14">
        <v>0</v>
      </c>
      <c r="E14">
        <v>80</v>
      </c>
      <c r="F14">
        <v>14</v>
      </c>
      <c r="G14">
        <v>90</v>
      </c>
      <c r="S14">
        <v>270</v>
      </c>
      <c r="T14">
        <v>161</v>
      </c>
      <c r="U14">
        <v>14</v>
      </c>
      <c r="V14">
        <v>0</v>
      </c>
      <c r="W14">
        <v>82</v>
      </c>
      <c r="X14">
        <v>14</v>
      </c>
      <c r="AI14">
        <v>180</v>
      </c>
      <c r="AJ14">
        <v>252</v>
      </c>
      <c r="AK14">
        <v>0</v>
      </c>
      <c r="AL14">
        <v>110</v>
      </c>
      <c r="AM14">
        <v>18</v>
      </c>
      <c r="AN14">
        <v>0</v>
      </c>
      <c r="AX14">
        <v>225</v>
      </c>
      <c r="AY14">
        <v>138</v>
      </c>
      <c r="AZ14">
        <v>20</v>
      </c>
      <c r="BA14">
        <v>135</v>
      </c>
      <c r="BB14">
        <v>103</v>
      </c>
      <c r="BC14">
        <v>0</v>
      </c>
      <c r="BH14" s="8" t="s">
        <v>21</v>
      </c>
      <c r="BI14" s="8"/>
      <c r="BM14">
        <v>315</v>
      </c>
      <c r="BN14">
        <v>314</v>
      </c>
      <c r="BO14">
        <v>44</v>
      </c>
      <c r="BP14">
        <v>0</v>
      </c>
      <c r="BQ14">
        <v>58</v>
      </c>
      <c r="BR14">
        <v>14</v>
      </c>
      <c r="BZ14">
        <v>20</v>
      </c>
      <c r="CA14">
        <v>237</v>
      </c>
      <c r="CB14">
        <v>14</v>
      </c>
      <c r="CC14">
        <v>45</v>
      </c>
      <c r="CD14">
        <v>179</v>
      </c>
      <c r="CE14">
        <v>39</v>
      </c>
      <c r="CL14" t="s">
        <v>22</v>
      </c>
      <c r="CO14">
        <v>200</v>
      </c>
      <c r="CP14">
        <v>257</v>
      </c>
      <c r="CQ14">
        <v>0</v>
      </c>
      <c r="CR14">
        <v>160</v>
      </c>
      <c r="CS14">
        <v>69</v>
      </c>
      <c r="CT14">
        <v>0</v>
      </c>
      <c r="DC14">
        <v>270</v>
      </c>
      <c r="DD14">
        <v>108</v>
      </c>
      <c r="DE14">
        <v>0</v>
      </c>
      <c r="DF14">
        <v>90</v>
      </c>
      <c r="DG14">
        <v>5</v>
      </c>
      <c r="DH14">
        <v>0</v>
      </c>
      <c r="DQ14">
        <v>25</v>
      </c>
      <c r="DR14">
        <v>305</v>
      </c>
      <c r="DS14">
        <v>41</v>
      </c>
      <c r="DT14">
        <v>60</v>
      </c>
      <c r="DU14">
        <v>347</v>
      </c>
      <c r="DV14">
        <v>0</v>
      </c>
      <c r="EA14" s="3"/>
      <c r="EB14" s="3"/>
      <c r="EC14" s="3"/>
      <c r="ED14" s="3"/>
      <c r="EE14" s="3"/>
      <c r="EF14" s="3"/>
      <c r="EG14" s="3"/>
      <c r="EH14">
        <v>300</v>
      </c>
      <c r="EI14">
        <v>18</v>
      </c>
      <c r="EJ14">
        <v>25</v>
      </c>
      <c r="EK14">
        <v>40</v>
      </c>
      <c r="EL14">
        <v>61</v>
      </c>
      <c r="EM14">
        <v>14</v>
      </c>
      <c r="EV14">
        <v>200</v>
      </c>
      <c r="EW14">
        <v>334</v>
      </c>
      <c r="EX14">
        <v>25</v>
      </c>
      <c r="EY14">
        <v>160</v>
      </c>
      <c r="EZ14">
        <v>161</v>
      </c>
      <c r="FA14">
        <v>20</v>
      </c>
      <c r="FJ14">
        <v>200</v>
      </c>
      <c r="FK14">
        <v>184</v>
      </c>
      <c r="FL14">
        <v>20</v>
      </c>
      <c r="FM14">
        <v>160</v>
      </c>
      <c r="FN14">
        <v>159</v>
      </c>
      <c r="FO14">
        <v>29</v>
      </c>
      <c r="FT14" t="s">
        <v>25</v>
      </c>
    </row>
    <row r="15" spans="1:179" x14ac:dyDescent="0.25">
      <c r="A15">
        <v>180</v>
      </c>
      <c r="B15">
        <v>114</v>
      </c>
      <c r="C15">
        <v>0</v>
      </c>
      <c r="E15">
        <v>85</v>
      </c>
      <c r="F15">
        <v>0</v>
      </c>
      <c r="G15">
        <v>90</v>
      </c>
      <c r="S15">
        <v>270</v>
      </c>
      <c r="T15">
        <v>254</v>
      </c>
      <c r="U15">
        <v>0</v>
      </c>
      <c r="V15">
        <v>0</v>
      </c>
      <c r="W15">
        <v>311</v>
      </c>
      <c r="X15">
        <v>0</v>
      </c>
      <c r="AI15">
        <v>180</v>
      </c>
      <c r="AJ15">
        <v>328</v>
      </c>
      <c r="AK15">
        <v>14</v>
      </c>
      <c r="AL15">
        <v>110</v>
      </c>
      <c r="AM15">
        <v>111</v>
      </c>
      <c r="AN15">
        <v>0</v>
      </c>
      <c r="AX15">
        <v>225</v>
      </c>
      <c r="AY15">
        <v>183</v>
      </c>
      <c r="AZ15">
        <v>32</v>
      </c>
      <c r="BA15">
        <v>135</v>
      </c>
      <c r="BB15">
        <v>157</v>
      </c>
      <c r="BC15">
        <v>14</v>
      </c>
      <c r="BM15">
        <v>315</v>
      </c>
      <c r="BN15">
        <v>315</v>
      </c>
      <c r="BO15">
        <v>47</v>
      </c>
      <c r="BP15">
        <v>0</v>
      </c>
      <c r="BQ15">
        <v>0</v>
      </c>
      <c r="BR15">
        <v>32</v>
      </c>
      <c r="BZ15">
        <v>20</v>
      </c>
      <c r="CA15">
        <v>22</v>
      </c>
      <c r="CB15">
        <v>25</v>
      </c>
      <c r="CC15">
        <v>45</v>
      </c>
      <c r="CD15">
        <v>13</v>
      </c>
      <c r="CE15">
        <v>20</v>
      </c>
      <c r="CO15">
        <v>200</v>
      </c>
      <c r="CP15">
        <v>331</v>
      </c>
      <c r="CQ15">
        <v>14</v>
      </c>
      <c r="CR15">
        <v>160</v>
      </c>
      <c r="CS15">
        <v>158</v>
      </c>
      <c r="CT15">
        <v>29</v>
      </c>
      <c r="DC15">
        <v>270</v>
      </c>
      <c r="DD15">
        <v>262</v>
      </c>
      <c r="DE15">
        <v>0</v>
      </c>
      <c r="DF15">
        <v>90</v>
      </c>
      <c r="DG15">
        <v>74</v>
      </c>
      <c r="DH15">
        <v>0</v>
      </c>
      <c r="DQ15">
        <v>25</v>
      </c>
      <c r="DR15">
        <v>26</v>
      </c>
      <c r="DS15">
        <v>20</v>
      </c>
      <c r="DT15">
        <v>60</v>
      </c>
      <c r="DU15">
        <v>58</v>
      </c>
      <c r="DV15">
        <v>0</v>
      </c>
      <c r="EA15" s="3"/>
      <c r="EB15" s="3"/>
      <c r="EC15" s="3"/>
      <c r="ED15" s="3"/>
      <c r="EE15" s="3"/>
      <c r="EF15" s="3"/>
      <c r="EG15" s="3"/>
      <c r="EH15">
        <v>300</v>
      </c>
      <c r="EI15">
        <v>311</v>
      </c>
      <c r="EJ15">
        <v>0</v>
      </c>
      <c r="EK15">
        <v>40</v>
      </c>
      <c r="EL15">
        <v>207</v>
      </c>
      <c r="EM15">
        <v>20</v>
      </c>
      <c r="EO15" s="3"/>
      <c r="EP15" s="3"/>
      <c r="EQ15" s="3"/>
      <c r="ER15" s="3"/>
      <c r="ES15" s="3"/>
      <c r="ET15" s="3"/>
      <c r="EU15" s="3"/>
      <c r="EV15">
        <v>200</v>
      </c>
      <c r="EW15">
        <v>199</v>
      </c>
      <c r="EX15">
        <v>0</v>
      </c>
      <c r="EY15">
        <v>160</v>
      </c>
      <c r="EZ15">
        <v>153</v>
      </c>
      <c r="FA15">
        <v>29</v>
      </c>
      <c r="FF15" t="s">
        <v>25</v>
      </c>
      <c r="FJ15">
        <v>200</v>
      </c>
      <c r="FK15">
        <v>181</v>
      </c>
      <c r="FL15">
        <v>32</v>
      </c>
      <c r="FM15">
        <v>160</v>
      </c>
      <c r="FN15">
        <v>318</v>
      </c>
      <c r="FO15">
        <v>14</v>
      </c>
    </row>
    <row r="16" spans="1:179" x14ac:dyDescent="0.25">
      <c r="A16">
        <v>180</v>
      </c>
      <c r="B16">
        <v>179</v>
      </c>
      <c r="C16">
        <v>0</v>
      </c>
      <c r="E16">
        <v>82</v>
      </c>
      <c r="F16">
        <v>29</v>
      </c>
      <c r="G16">
        <v>90</v>
      </c>
      <c r="I16" t="s">
        <v>18</v>
      </c>
      <c r="S16">
        <v>270</v>
      </c>
      <c r="T16">
        <v>257</v>
      </c>
      <c r="U16">
        <v>0</v>
      </c>
      <c r="V16">
        <v>0</v>
      </c>
      <c r="W16">
        <v>13</v>
      </c>
      <c r="X16">
        <v>0</v>
      </c>
      <c r="AI16">
        <v>180</v>
      </c>
      <c r="AJ16">
        <v>327</v>
      </c>
      <c r="AK16">
        <v>25</v>
      </c>
      <c r="AL16">
        <v>110</v>
      </c>
      <c r="AM16">
        <v>106</v>
      </c>
      <c r="AN16">
        <v>0</v>
      </c>
      <c r="AX16">
        <v>225</v>
      </c>
      <c r="AY16">
        <v>212</v>
      </c>
      <c r="AZ16">
        <v>0</v>
      </c>
      <c r="BA16">
        <v>135</v>
      </c>
      <c r="BB16">
        <v>147</v>
      </c>
      <c r="BC16">
        <v>0</v>
      </c>
      <c r="BM16">
        <v>315</v>
      </c>
      <c r="BN16">
        <v>307</v>
      </c>
      <c r="BO16">
        <v>44</v>
      </c>
      <c r="BP16">
        <v>0</v>
      </c>
      <c r="BQ16">
        <v>0</v>
      </c>
      <c r="BR16">
        <v>29</v>
      </c>
      <c r="BV16" t="s">
        <v>25</v>
      </c>
      <c r="BZ16">
        <v>20</v>
      </c>
      <c r="CA16">
        <v>26</v>
      </c>
      <c r="CB16">
        <v>32</v>
      </c>
      <c r="CC16">
        <v>45</v>
      </c>
      <c r="CD16">
        <v>15</v>
      </c>
      <c r="CE16">
        <v>25</v>
      </c>
      <c r="CH16" t="s">
        <v>26</v>
      </c>
      <c r="CO16">
        <v>200</v>
      </c>
      <c r="CP16">
        <v>328</v>
      </c>
      <c r="CQ16">
        <v>0</v>
      </c>
      <c r="CR16">
        <v>160</v>
      </c>
      <c r="CS16">
        <v>166</v>
      </c>
      <c r="CT16">
        <v>58</v>
      </c>
      <c r="DC16">
        <v>270</v>
      </c>
      <c r="DD16">
        <v>262</v>
      </c>
      <c r="DE16">
        <v>0</v>
      </c>
      <c r="DF16">
        <v>90</v>
      </c>
      <c r="DG16">
        <v>74</v>
      </c>
      <c r="DH16">
        <v>0</v>
      </c>
      <c r="DQ16">
        <v>25</v>
      </c>
      <c r="DR16">
        <v>29</v>
      </c>
      <c r="DS16">
        <v>14</v>
      </c>
      <c r="DT16">
        <v>60</v>
      </c>
      <c r="DU16">
        <v>58</v>
      </c>
      <c r="DV16">
        <v>0</v>
      </c>
      <c r="EA16" s="3"/>
      <c r="EB16" s="3"/>
      <c r="EC16" s="3"/>
      <c r="ED16" s="3"/>
      <c r="EE16" s="3"/>
      <c r="EF16" s="3"/>
      <c r="EG16" s="3"/>
      <c r="EH16">
        <v>300</v>
      </c>
      <c r="EI16">
        <v>183</v>
      </c>
      <c r="EJ16">
        <v>0</v>
      </c>
      <c r="EK16">
        <v>40</v>
      </c>
      <c r="EL16">
        <v>212</v>
      </c>
      <c r="EM16">
        <v>0</v>
      </c>
      <c r="EO16" s="3"/>
      <c r="EP16" s="3"/>
      <c r="EQ16" s="3"/>
      <c r="ER16" s="3"/>
      <c r="ES16" s="3"/>
      <c r="ET16" s="3"/>
      <c r="EU16" s="3"/>
      <c r="EV16">
        <v>200</v>
      </c>
      <c r="EW16">
        <v>199</v>
      </c>
      <c r="EX16">
        <v>0</v>
      </c>
      <c r="EY16">
        <v>160</v>
      </c>
      <c r="EZ16">
        <v>150</v>
      </c>
      <c r="FA16">
        <v>32</v>
      </c>
      <c r="FJ16">
        <v>200</v>
      </c>
      <c r="FK16">
        <v>181</v>
      </c>
      <c r="FL16">
        <v>25</v>
      </c>
      <c r="FM16">
        <v>160</v>
      </c>
      <c r="FN16">
        <v>182</v>
      </c>
      <c r="FO16">
        <v>20</v>
      </c>
    </row>
    <row r="17" spans="1:178" x14ac:dyDescent="0.25">
      <c r="A17">
        <v>180</v>
      </c>
      <c r="B17">
        <v>175</v>
      </c>
      <c r="C17">
        <v>0</v>
      </c>
      <c r="E17">
        <v>87</v>
      </c>
      <c r="F17">
        <v>20</v>
      </c>
      <c r="G17">
        <v>90</v>
      </c>
      <c r="L17" t="s">
        <v>20</v>
      </c>
      <c r="S17">
        <v>270</v>
      </c>
      <c r="T17">
        <v>254</v>
      </c>
      <c r="U17">
        <v>0</v>
      </c>
      <c r="V17">
        <v>0</v>
      </c>
      <c r="W17">
        <v>16</v>
      </c>
      <c r="X17">
        <v>0</v>
      </c>
      <c r="AI17">
        <v>180</v>
      </c>
      <c r="AJ17">
        <v>329</v>
      </c>
      <c r="AK17">
        <v>25</v>
      </c>
      <c r="AL17">
        <v>110</v>
      </c>
      <c r="AM17">
        <v>111</v>
      </c>
      <c r="AN17">
        <v>0</v>
      </c>
      <c r="AX17">
        <v>225</v>
      </c>
      <c r="AY17">
        <v>3</v>
      </c>
      <c r="AZ17">
        <v>0</v>
      </c>
      <c r="BA17">
        <v>135</v>
      </c>
      <c r="BB17">
        <v>134</v>
      </c>
      <c r="BC17">
        <v>0</v>
      </c>
      <c r="BM17">
        <v>315</v>
      </c>
      <c r="BN17">
        <v>116</v>
      </c>
      <c r="BO17">
        <v>29</v>
      </c>
      <c r="BP17">
        <v>0</v>
      </c>
      <c r="BQ17">
        <v>359</v>
      </c>
      <c r="BR17">
        <v>25</v>
      </c>
      <c r="BY17" t="s">
        <v>27</v>
      </c>
      <c r="BZ17">
        <v>20</v>
      </c>
      <c r="CA17">
        <v>33</v>
      </c>
      <c r="CB17">
        <v>20</v>
      </c>
      <c r="CC17">
        <v>45</v>
      </c>
      <c r="CD17">
        <v>0</v>
      </c>
      <c r="CE17">
        <v>14</v>
      </c>
      <c r="CO17">
        <v>200</v>
      </c>
      <c r="CP17">
        <v>328</v>
      </c>
      <c r="CQ17">
        <v>0</v>
      </c>
      <c r="CR17">
        <v>160</v>
      </c>
      <c r="CS17">
        <v>162</v>
      </c>
      <c r="CT17">
        <v>29</v>
      </c>
      <c r="DC17">
        <v>270</v>
      </c>
      <c r="DD17">
        <v>266</v>
      </c>
      <c r="DE17">
        <v>0</v>
      </c>
      <c r="DF17">
        <v>90</v>
      </c>
      <c r="DG17">
        <v>74</v>
      </c>
      <c r="DH17">
        <v>0</v>
      </c>
      <c r="DQ17">
        <v>25</v>
      </c>
      <c r="DR17">
        <v>26</v>
      </c>
      <c r="DS17">
        <v>20</v>
      </c>
      <c r="DT17">
        <v>60</v>
      </c>
      <c r="DU17">
        <v>58</v>
      </c>
      <c r="DV17">
        <v>0</v>
      </c>
      <c r="EA17" s="3"/>
      <c r="EB17" s="3"/>
      <c r="EC17" s="3"/>
      <c r="ED17" s="3"/>
      <c r="EE17" s="3"/>
      <c r="EF17" s="3"/>
      <c r="EG17" s="3"/>
      <c r="EH17">
        <v>300</v>
      </c>
      <c r="EI17">
        <v>188</v>
      </c>
      <c r="EJ17">
        <v>0</v>
      </c>
      <c r="EK17">
        <v>40</v>
      </c>
      <c r="EL17">
        <v>207</v>
      </c>
      <c r="EM17">
        <v>20</v>
      </c>
      <c r="EO17" s="3"/>
      <c r="EP17" s="3"/>
      <c r="EQ17" s="3"/>
      <c r="ER17" s="3"/>
      <c r="ES17" s="3"/>
      <c r="ET17" s="3"/>
      <c r="EU17" s="3"/>
      <c r="EV17">
        <v>200</v>
      </c>
      <c r="EW17">
        <v>199</v>
      </c>
      <c r="EX17">
        <v>0</v>
      </c>
      <c r="EY17">
        <v>160</v>
      </c>
      <c r="EZ17">
        <v>147</v>
      </c>
      <c r="FA17">
        <v>36</v>
      </c>
      <c r="FJ17">
        <v>200</v>
      </c>
      <c r="FK17">
        <v>184</v>
      </c>
      <c r="FL17">
        <v>25</v>
      </c>
      <c r="FM17">
        <v>160</v>
      </c>
      <c r="FN17">
        <v>162</v>
      </c>
      <c r="FO17">
        <v>14</v>
      </c>
    </row>
    <row r="18" spans="1:178" x14ac:dyDescent="0.25">
      <c r="A18">
        <v>180</v>
      </c>
      <c r="B18">
        <v>114</v>
      </c>
      <c r="C18">
        <v>0</v>
      </c>
      <c r="E18">
        <v>82</v>
      </c>
      <c r="F18">
        <v>0</v>
      </c>
      <c r="G18">
        <v>90</v>
      </c>
      <c r="S18">
        <v>270</v>
      </c>
      <c r="T18">
        <v>254</v>
      </c>
      <c r="U18">
        <v>0</v>
      </c>
      <c r="V18">
        <v>0</v>
      </c>
      <c r="W18">
        <v>11</v>
      </c>
      <c r="X18">
        <v>14</v>
      </c>
      <c r="AF18" t="s">
        <v>14</v>
      </c>
      <c r="AI18">
        <v>180</v>
      </c>
      <c r="AJ18">
        <v>329</v>
      </c>
      <c r="AK18">
        <v>0</v>
      </c>
      <c r="AL18">
        <v>110</v>
      </c>
      <c r="AM18">
        <v>103</v>
      </c>
      <c r="AN18">
        <v>0</v>
      </c>
      <c r="AX18">
        <v>225</v>
      </c>
      <c r="AY18">
        <v>257</v>
      </c>
      <c r="AZ18">
        <v>0</v>
      </c>
      <c r="BA18">
        <v>135</v>
      </c>
      <c r="BB18">
        <v>133</v>
      </c>
      <c r="BC18">
        <v>0</v>
      </c>
      <c r="BM18">
        <v>315</v>
      </c>
      <c r="BN18">
        <v>116</v>
      </c>
      <c r="BO18">
        <v>39</v>
      </c>
      <c r="BP18">
        <v>0</v>
      </c>
      <c r="BQ18">
        <v>350</v>
      </c>
      <c r="BR18">
        <v>20</v>
      </c>
      <c r="BZ18">
        <v>20</v>
      </c>
      <c r="CA18">
        <v>33</v>
      </c>
      <c r="CB18">
        <v>0</v>
      </c>
      <c r="CC18">
        <v>45</v>
      </c>
      <c r="CD18">
        <v>16</v>
      </c>
      <c r="CE18">
        <v>25</v>
      </c>
      <c r="CO18">
        <v>200</v>
      </c>
      <c r="CP18">
        <v>326</v>
      </c>
      <c r="CQ18">
        <v>0</v>
      </c>
      <c r="CR18">
        <v>160</v>
      </c>
      <c r="CS18">
        <v>166</v>
      </c>
      <c r="CT18">
        <v>29</v>
      </c>
      <c r="DC18">
        <v>270</v>
      </c>
      <c r="DD18">
        <v>262</v>
      </c>
      <c r="DE18">
        <v>0</v>
      </c>
      <c r="DF18">
        <v>90</v>
      </c>
      <c r="DG18">
        <v>74</v>
      </c>
      <c r="DH18">
        <v>0</v>
      </c>
      <c r="DQ18">
        <v>25</v>
      </c>
      <c r="DR18">
        <v>21</v>
      </c>
      <c r="DS18">
        <v>25</v>
      </c>
      <c r="DT18">
        <v>60</v>
      </c>
      <c r="DU18">
        <v>58</v>
      </c>
      <c r="DV18">
        <v>0</v>
      </c>
      <c r="EA18" s="3"/>
      <c r="EB18" s="3"/>
      <c r="EC18" s="3"/>
      <c r="ED18" s="3"/>
      <c r="EE18" s="3"/>
      <c r="EF18" s="3"/>
      <c r="EG18" s="3"/>
      <c r="EH18">
        <v>300</v>
      </c>
      <c r="EI18">
        <v>347</v>
      </c>
      <c r="EJ18">
        <v>0</v>
      </c>
      <c r="EK18">
        <v>40</v>
      </c>
      <c r="EL18">
        <v>6</v>
      </c>
      <c r="EM18">
        <v>0</v>
      </c>
      <c r="EO18" s="3"/>
      <c r="EP18" s="3"/>
      <c r="EQ18" s="3"/>
      <c r="ER18" s="3"/>
      <c r="ES18" s="3"/>
      <c r="ET18" s="3"/>
      <c r="EU18" s="3"/>
      <c r="EV18">
        <v>200</v>
      </c>
      <c r="EW18">
        <v>199</v>
      </c>
      <c r="EX18">
        <v>0</v>
      </c>
      <c r="EY18">
        <v>160</v>
      </c>
      <c r="EZ18">
        <v>149</v>
      </c>
      <c r="FA18">
        <v>39</v>
      </c>
      <c r="FJ18">
        <v>200</v>
      </c>
      <c r="FK18">
        <v>182</v>
      </c>
      <c r="FL18">
        <v>25</v>
      </c>
      <c r="FM18">
        <v>160</v>
      </c>
      <c r="FN18">
        <v>270</v>
      </c>
      <c r="FO18">
        <v>0</v>
      </c>
    </row>
    <row r="19" spans="1:178" x14ac:dyDescent="0.25">
      <c r="A19">
        <v>180</v>
      </c>
      <c r="B19">
        <v>122</v>
      </c>
      <c r="C19">
        <v>0</v>
      </c>
      <c r="E19">
        <v>83</v>
      </c>
      <c r="F19">
        <v>14</v>
      </c>
      <c r="G19">
        <v>90</v>
      </c>
      <c r="S19">
        <v>270</v>
      </c>
      <c r="T19">
        <v>257</v>
      </c>
      <c r="U19">
        <v>0</v>
      </c>
      <c r="V19">
        <v>0</v>
      </c>
      <c r="W19">
        <v>21</v>
      </c>
      <c r="X19">
        <v>0</v>
      </c>
      <c r="AI19">
        <v>180</v>
      </c>
      <c r="AJ19">
        <v>138</v>
      </c>
      <c r="AK19">
        <v>0</v>
      </c>
      <c r="AL19">
        <v>110</v>
      </c>
      <c r="AM19">
        <v>103</v>
      </c>
      <c r="AN19">
        <v>0</v>
      </c>
      <c r="AQ19" t="s">
        <v>28</v>
      </c>
      <c r="AX19">
        <v>225</v>
      </c>
      <c r="AY19">
        <v>193</v>
      </c>
      <c r="AZ19">
        <v>0</v>
      </c>
      <c r="BA19">
        <v>135</v>
      </c>
      <c r="BB19">
        <v>150</v>
      </c>
      <c r="BC19">
        <v>14</v>
      </c>
      <c r="BM19">
        <v>315</v>
      </c>
      <c r="BN19">
        <v>108</v>
      </c>
      <c r="BO19">
        <v>36</v>
      </c>
      <c r="BP19">
        <v>0</v>
      </c>
      <c r="BQ19">
        <v>1</v>
      </c>
      <c r="BR19">
        <v>20</v>
      </c>
      <c r="BZ19">
        <v>20</v>
      </c>
      <c r="CA19">
        <v>18</v>
      </c>
      <c r="CB19">
        <v>0</v>
      </c>
      <c r="CC19">
        <v>45</v>
      </c>
      <c r="CD19">
        <v>9</v>
      </c>
      <c r="CE19">
        <v>20</v>
      </c>
      <c r="CO19">
        <v>200</v>
      </c>
      <c r="CP19">
        <v>326</v>
      </c>
      <c r="CQ19">
        <v>14</v>
      </c>
      <c r="CR19">
        <v>160</v>
      </c>
      <c r="CS19">
        <v>154</v>
      </c>
      <c r="CT19">
        <v>32</v>
      </c>
      <c r="DC19">
        <v>270</v>
      </c>
      <c r="DD19">
        <v>256</v>
      </c>
      <c r="DE19">
        <v>0</v>
      </c>
      <c r="DF19">
        <v>90</v>
      </c>
      <c r="DG19">
        <v>74</v>
      </c>
      <c r="DH19">
        <v>0</v>
      </c>
      <c r="DQ19">
        <v>25</v>
      </c>
      <c r="DR19">
        <v>21</v>
      </c>
      <c r="DS19">
        <v>20</v>
      </c>
      <c r="DT19">
        <v>60</v>
      </c>
      <c r="DU19">
        <v>49</v>
      </c>
      <c r="DV19">
        <v>0</v>
      </c>
      <c r="EA19" s="3"/>
      <c r="EB19" s="3"/>
      <c r="EC19" s="3"/>
      <c r="ED19" s="3"/>
      <c r="EE19" s="3"/>
      <c r="EF19" s="3"/>
      <c r="EG19" s="3"/>
      <c r="EH19">
        <v>300</v>
      </c>
      <c r="EI19">
        <v>356</v>
      </c>
      <c r="EJ19">
        <v>0</v>
      </c>
      <c r="EK19">
        <v>40</v>
      </c>
      <c r="EL19">
        <v>213</v>
      </c>
      <c r="EM19">
        <v>41</v>
      </c>
      <c r="EO19" s="3"/>
      <c r="EP19" s="3"/>
      <c r="EQ19" s="3"/>
      <c r="ER19" s="3"/>
      <c r="ES19" s="3"/>
      <c r="ET19" s="3"/>
      <c r="EU19" s="3"/>
      <c r="EV19">
        <v>200</v>
      </c>
      <c r="EW19">
        <v>169</v>
      </c>
      <c r="EX19">
        <v>14</v>
      </c>
      <c r="EY19">
        <v>160</v>
      </c>
      <c r="EZ19">
        <v>153</v>
      </c>
      <c r="FA19">
        <v>0</v>
      </c>
      <c r="FJ19">
        <v>200</v>
      </c>
      <c r="FK19">
        <v>181</v>
      </c>
      <c r="FL19">
        <v>32</v>
      </c>
      <c r="FM19">
        <v>160</v>
      </c>
      <c r="FN19">
        <v>162</v>
      </c>
      <c r="FO19">
        <v>36</v>
      </c>
      <c r="FV19" t="s">
        <v>49</v>
      </c>
    </row>
    <row r="20" spans="1:178" x14ac:dyDescent="0.25">
      <c r="A20">
        <v>180</v>
      </c>
      <c r="B20">
        <v>122</v>
      </c>
      <c r="C20">
        <v>0</v>
      </c>
      <c r="E20">
        <v>83</v>
      </c>
      <c r="F20">
        <v>20</v>
      </c>
      <c r="G20">
        <v>90</v>
      </c>
      <c r="S20">
        <v>270</v>
      </c>
      <c r="T20">
        <v>257</v>
      </c>
      <c r="U20">
        <v>0</v>
      </c>
      <c r="V20">
        <v>0</v>
      </c>
      <c r="W20">
        <v>13</v>
      </c>
      <c r="X20">
        <v>0</v>
      </c>
      <c r="AI20">
        <v>180</v>
      </c>
      <c r="AJ20">
        <v>134</v>
      </c>
      <c r="AK20">
        <v>14</v>
      </c>
      <c r="AL20">
        <v>110</v>
      </c>
      <c r="AM20">
        <v>111</v>
      </c>
      <c r="AN20">
        <v>0</v>
      </c>
      <c r="AX20">
        <v>225</v>
      </c>
      <c r="AY20">
        <v>186</v>
      </c>
      <c r="AZ20">
        <v>14</v>
      </c>
      <c r="BA20">
        <v>135</v>
      </c>
      <c r="BB20">
        <v>157</v>
      </c>
      <c r="BC20">
        <v>0</v>
      </c>
      <c r="BM20">
        <v>315</v>
      </c>
      <c r="BN20">
        <v>319</v>
      </c>
      <c r="BO20">
        <v>32</v>
      </c>
      <c r="BP20">
        <v>0</v>
      </c>
      <c r="BQ20">
        <v>356</v>
      </c>
      <c r="BR20">
        <v>25</v>
      </c>
      <c r="BZ20">
        <v>20</v>
      </c>
      <c r="CA20">
        <v>27</v>
      </c>
      <c r="CB20">
        <v>25</v>
      </c>
      <c r="CC20">
        <v>45</v>
      </c>
      <c r="CD20">
        <v>11</v>
      </c>
      <c r="CE20">
        <v>20</v>
      </c>
      <c r="CO20">
        <v>200</v>
      </c>
      <c r="CP20">
        <v>328</v>
      </c>
      <c r="CQ20">
        <v>25</v>
      </c>
      <c r="CR20">
        <v>160</v>
      </c>
      <c r="CS20">
        <v>161</v>
      </c>
      <c r="CT20">
        <v>25</v>
      </c>
      <c r="CW20" t="s">
        <v>29</v>
      </c>
      <c r="DB20" t="s">
        <v>30</v>
      </c>
      <c r="DC20">
        <v>270</v>
      </c>
      <c r="DD20">
        <v>266</v>
      </c>
      <c r="DE20">
        <v>0</v>
      </c>
      <c r="DF20">
        <v>90</v>
      </c>
      <c r="DG20">
        <v>69</v>
      </c>
      <c r="DH20">
        <v>0</v>
      </c>
      <c r="DQ20">
        <v>25</v>
      </c>
      <c r="DR20">
        <v>22</v>
      </c>
      <c r="DS20">
        <v>29</v>
      </c>
      <c r="DT20">
        <v>60</v>
      </c>
      <c r="DU20">
        <v>61</v>
      </c>
      <c r="DV20">
        <v>0</v>
      </c>
      <c r="EA20" s="3"/>
      <c r="EB20" s="3"/>
      <c r="EC20" s="3"/>
      <c r="ED20" s="3"/>
      <c r="EE20" s="3"/>
      <c r="EF20" s="3"/>
      <c r="EG20" s="3"/>
      <c r="EH20">
        <v>300</v>
      </c>
      <c r="EI20">
        <v>147</v>
      </c>
      <c r="EJ20">
        <v>41</v>
      </c>
      <c r="EK20">
        <v>40</v>
      </c>
      <c r="EL20">
        <v>12</v>
      </c>
      <c r="EM20">
        <v>0</v>
      </c>
      <c r="EO20" s="3"/>
      <c r="EP20" s="3"/>
      <c r="EQ20" s="3"/>
      <c r="ER20" s="3"/>
      <c r="ES20" s="3"/>
      <c r="ET20" s="3"/>
      <c r="EU20" s="3"/>
      <c r="EV20">
        <v>200</v>
      </c>
      <c r="EW20">
        <v>328</v>
      </c>
      <c r="EX20">
        <v>0</v>
      </c>
      <c r="EY20">
        <v>160</v>
      </c>
      <c r="EZ20">
        <v>147</v>
      </c>
      <c r="FA20">
        <v>41</v>
      </c>
      <c r="FH20" t="s">
        <v>50</v>
      </c>
      <c r="FJ20">
        <v>200</v>
      </c>
      <c r="FK20">
        <v>178</v>
      </c>
      <c r="FL20">
        <v>29</v>
      </c>
      <c r="FM20">
        <v>160</v>
      </c>
      <c r="FN20">
        <v>154</v>
      </c>
      <c r="FO20">
        <v>39</v>
      </c>
    </row>
    <row r="21" spans="1:178" x14ac:dyDescent="0.25">
      <c r="A21">
        <v>180</v>
      </c>
      <c r="B21">
        <v>122</v>
      </c>
      <c r="C21">
        <v>0</v>
      </c>
      <c r="E21">
        <v>85</v>
      </c>
      <c r="F21">
        <v>20</v>
      </c>
      <c r="G21">
        <v>90</v>
      </c>
      <c r="S21">
        <v>270</v>
      </c>
      <c r="T21">
        <v>257</v>
      </c>
      <c r="U21">
        <v>0</v>
      </c>
      <c r="V21">
        <v>0</v>
      </c>
      <c r="W21">
        <v>321</v>
      </c>
      <c r="X21">
        <v>0</v>
      </c>
      <c r="AI21">
        <v>180</v>
      </c>
      <c r="AJ21">
        <v>138</v>
      </c>
      <c r="AK21">
        <v>0</v>
      </c>
      <c r="AL21">
        <v>110</v>
      </c>
      <c r="AM21">
        <v>106</v>
      </c>
      <c r="AN21">
        <v>25</v>
      </c>
      <c r="AX21">
        <v>225</v>
      </c>
      <c r="AY21">
        <v>134</v>
      </c>
      <c r="AZ21">
        <v>0</v>
      </c>
      <c r="BA21">
        <v>135</v>
      </c>
      <c r="BB21">
        <v>157</v>
      </c>
      <c r="BC21">
        <v>0</v>
      </c>
      <c r="BM21">
        <v>315</v>
      </c>
      <c r="BN21">
        <v>318</v>
      </c>
      <c r="BO21">
        <v>25</v>
      </c>
      <c r="BP21">
        <v>0</v>
      </c>
      <c r="BQ21">
        <v>0</v>
      </c>
      <c r="BR21">
        <v>32</v>
      </c>
      <c r="BZ21">
        <v>20</v>
      </c>
      <c r="CA21">
        <v>35</v>
      </c>
      <c r="CB21">
        <v>20</v>
      </c>
      <c r="CC21">
        <v>45</v>
      </c>
      <c r="CD21">
        <v>49</v>
      </c>
      <c r="CE21">
        <v>25</v>
      </c>
      <c r="CO21">
        <v>200</v>
      </c>
      <c r="CP21">
        <v>328</v>
      </c>
      <c r="CQ21">
        <v>29</v>
      </c>
      <c r="CR21">
        <v>160</v>
      </c>
      <c r="CS21">
        <v>153</v>
      </c>
      <c r="CT21">
        <v>32</v>
      </c>
      <c r="DC21">
        <v>270</v>
      </c>
      <c r="DD21">
        <v>268</v>
      </c>
      <c r="DE21">
        <v>0</v>
      </c>
      <c r="DF21">
        <v>90</v>
      </c>
      <c r="DG21">
        <v>74</v>
      </c>
      <c r="DH21">
        <v>0</v>
      </c>
      <c r="DQ21">
        <v>25</v>
      </c>
      <c r="DR21">
        <v>26</v>
      </c>
      <c r="DS21">
        <v>20</v>
      </c>
      <c r="DT21">
        <v>60</v>
      </c>
      <c r="DU21">
        <v>58</v>
      </c>
      <c r="DV21">
        <v>0</v>
      </c>
      <c r="EA21" s="3"/>
      <c r="EB21" s="3"/>
      <c r="EC21" s="3"/>
      <c r="ED21" s="3"/>
      <c r="EE21" s="3"/>
      <c r="EF21" s="3"/>
      <c r="EG21" s="3"/>
      <c r="EH21">
        <v>300</v>
      </c>
      <c r="EI21">
        <v>188</v>
      </c>
      <c r="EJ21">
        <v>0</v>
      </c>
      <c r="EK21">
        <v>40</v>
      </c>
      <c r="EL21">
        <v>12</v>
      </c>
      <c r="EM21">
        <v>0</v>
      </c>
      <c r="EO21" s="3"/>
      <c r="EP21" s="3"/>
      <c r="EQ21" s="3"/>
      <c r="ER21" s="3"/>
      <c r="ES21" s="3"/>
      <c r="ET21" s="3"/>
      <c r="EU21" s="3"/>
      <c r="EV21">
        <v>200</v>
      </c>
      <c r="EW21">
        <v>176</v>
      </c>
      <c r="EX21">
        <v>20</v>
      </c>
      <c r="EY21">
        <v>160</v>
      </c>
      <c r="EZ21">
        <v>147</v>
      </c>
      <c r="FA21">
        <v>29</v>
      </c>
      <c r="FJ21">
        <v>200</v>
      </c>
      <c r="FK21">
        <v>181</v>
      </c>
      <c r="FL21">
        <v>25</v>
      </c>
      <c r="FM21">
        <v>160</v>
      </c>
      <c r="FN21">
        <v>154</v>
      </c>
      <c r="FO21">
        <v>25</v>
      </c>
    </row>
    <row r="22" spans="1:178" x14ac:dyDescent="0.25">
      <c r="A22">
        <v>180</v>
      </c>
      <c r="B22">
        <v>132</v>
      </c>
      <c r="C22">
        <v>0</v>
      </c>
      <c r="E22">
        <v>85</v>
      </c>
      <c r="F22">
        <v>0</v>
      </c>
      <c r="G22">
        <v>90</v>
      </c>
      <c r="S22">
        <v>270</v>
      </c>
      <c r="T22">
        <v>257</v>
      </c>
      <c r="U22">
        <v>0</v>
      </c>
      <c r="V22">
        <v>0</v>
      </c>
      <c r="W22">
        <v>13</v>
      </c>
      <c r="X22">
        <v>14</v>
      </c>
      <c r="AI22">
        <v>180</v>
      </c>
      <c r="AJ22">
        <v>328</v>
      </c>
      <c r="AK22">
        <v>14</v>
      </c>
      <c r="AL22">
        <v>110</v>
      </c>
      <c r="AM22">
        <v>111</v>
      </c>
      <c r="AN22">
        <v>0</v>
      </c>
      <c r="AX22">
        <v>225</v>
      </c>
      <c r="AY22">
        <v>260</v>
      </c>
      <c r="AZ22">
        <v>14</v>
      </c>
      <c r="BA22">
        <v>135</v>
      </c>
      <c r="BB22">
        <v>150</v>
      </c>
      <c r="BC22">
        <v>14</v>
      </c>
      <c r="BM22">
        <v>315</v>
      </c>
      <c r="BN22">
        <v>316</v>
      </c>
      <c r="BO22">
        <v>32</v>
      </c>
      <c r="BP22">
        <v>0</v>
      </c>
      <c r="BQ22">
        <v>359</v>
      </c>
      <c r="BR22">
        <v>25</v>
      </c>
      <c r="BZ22">
        <v>20</v>
      </c>
      <c r="CA22">
        <v>23</v>
      </c>
      <c r="CB22">
        <v>25</v>
      </c>
      <c r="CC22">
        <v>45</v>
      </c>
      <c r="CD22">
        <v>49</v>
      </c>
      <c r="CE22">
        <v>36</v>
      </c>
      <c r="CO22">
        <v>200</v>
      </c>
      <c r="CP22">
        <v>318</v>
      </c>
      <c r="CQ22">
        <v>14</v>
      </c>
      <c r="CR22">
        <v>160</v>
      </c>
      <c r="CS22">
        <v>166</v>
      </c>
      <c r="CT22">
        <v>29</v>
      </c>
      <c r="DC22">
        <v>270</v>
      </c>
      <c r="DD22">
        <v>269</v>
      </c>
      <c r="DE22">
        <v>0</v>
      </c>
      <c r="DF22">
        <v>90</v>
      </c>
      <c r="DG22">
        <v>77</v>
      </c>
      <c r="DH22">
        <v>0</v>
      </c>
      <c r="DQ22">
        <v>25</v>
      </c>
      <c r="DR22">
        <v>26</v>
      </c>
      <c r="DS22">
        <v>14</v>
      </c>
      <c r="DT22">
        <v>60</v>
      </c>
      <c r="DU22">
        <v>58</v>
      </c>
      <c r="DV22">
        <v>0</v>
      </c>
      <c r="EH22">
        <v>300</v>
      </c>
      <c r="EI22">
        <v>288</v>
      </c>
      <c r="EJ22">
        <v>0</v>
      </c>
      <c r="EK22">
        <v>40</v>
      </c>
      <c r="EL22">
        <v>4</v>
      </c>
      <c r="EM22">
        <v>32</v>
      </c>
      <c r="EO22" s="3"/>
      <c r="EP22" s="3"/>
      <c r="EQ22" s="3"/>
      <c r="ER22" s="3"/>
      <c r="ES22" s="3"/>
      <c r="ET22" s="3"/>
      <c r="EU22" s="3"/>
      <c r="EV22">
        <v>200</v>
      </c>
      <c r="EW22">
        <v>176</v>
      </c>
      <c r="EX22">
        <v>25</v>
      </c>
      <c r="EY22">
        <v>160</v>
      </c>
      <c r="EZ22">
        <v>150</v>
      </c>
      <c r="FA22">
        <v>36</v>
      </c>
      <c r="FJ22">
        <v>200</v>
      </c>
      <c r="FK22">
        <v>178</v>
      </c>
      <c r="FL22">
        <v>20</v>
      </c>
      <c r="FM22">
        <v>160</v>
      </c>
      <c r="FN22">
        <v>177</v>
      </c>
      <c r="FO22">
        <v>20</v>
      </c>
    </row>
    <row r="23" spans="1:178" x14ac:dyDescent="0.25">
      <c r="A23">
        <v>180</v>
      </c>
      <c r="B23">
        <v>43</v>
      </c>
      <c r="C23">
        <v>0</v>
      </c>
      <c r="E23">
        <v>89</v>
      </c>
      <c r="F23">
        <v>25</v>
      </c>
      <c r="G23">
        <v>90</v>
      </c>
      <c r="S23">
        <v>270</v>
      </c>
      <c r="T23">
        <v>258</v>
      </c>
      <c r="U23">
        <v>0</v>
      </c>
      <c r="V23">
        <v>0</v>
      </c>
      <c r="W23">
        <v>13</v>
      </c>
      <c r="X23">
        <v>0</v>
      </c>
      <c r="AI23">
        <v>180</v>
      </c>
      <c r="AJ23">
        <v>332</v>
      </c>
      <c r="AK23">
        <v>39</v>
      </c>
      <c r="AL23">
        <v>110</v>
      </c>
      <c r="AM23">
        <v>103</v>
      </c>
      <c r="AN23">
        <v>0</v>
      </c>
      <c r="AX23">
        <v>225</v>
      </c>
      <c r="AY23">
        <v>14</v>
      </c>
      <c r="AZ23">
        <v>0</v>
      </c>
      <c r="BA23">
        <v>135</v>
      </c>
      <c r="BB23">
        <v>153</v>
      </c>
      <c r="BC23">
        <v>0</v>
      </c>
      <c r="BM23">
        <v>315</v>
      </c>
      <c r="BN23">
        <v>312</v>
      </c>
      <c r="BO23">
        <v>36</v>
      </c>
      <c r="BP23">
        <v>0</v>
      </c>
      <c r="BQ23">
        <v>0</v>
      </c>
      <c r="BR23">
        <v>25</v>
      </c>
      <c r="BZ23">
        <v>20</v>
      </c>
      <c r="CA23">
        <v>23</v>
      </c>
      <c r="CB23">
        <v>29</v>
      </c>
      <c r="CC23">
        <v>45</v>
      </c>
      <c r="CD23">
        <v>49</v>
      </c>
      <c r="CE23">
        <v>32</v>
      </c>
      <c r="CO23">
        <v>200</v>
      </c>
      <c r="CP23">
        <v>316</v>
      </c>
      <c r="CQ23">
        <v>41</v>
      </c>
      <c r="CR23">
        <v>160</v>
      </c>
      <c r="CS23">
        <v>166</v>
      </c>
      <c r="CT23">
        <v>44</v>
      </c>
      <c r="DC23">
        <v>270</v>
      </c>
      <c r="DD23">
        <v>262</v>
      </c>
      <c r="DE23">
        <v>0</v>
      </c>
      <c r="DF23">
        <v>90</v>
      </c>
      <c r="DG23">
        <v>74</v>
      </c>
      <c r="DH23">
        <v>0</v>
      </c>
      <c r="DQ23">
        <v>25</v>
      </c>
      <c r="DR23">
        <v>26</v>
      </c>
      <c r="DS23">
        <v>20</v>
      </c>
      <c r="DT23">
        <v>60</v>
      </c>
      <c r="DU23">
        <v>49</v>
      </c>
      <c r="DV23">
        <v>0</v>
      </c>
      <c r="EH23">
        <v>300</v>
      </c>
      <c r="EI23">
        <v>282</v>
      </c>
      <c r="EJ23">
        <v>0</v>
      </c>
      <c r="EK23">
        <v>40</v>
      </c>
      <c r="EL23">
        <v>3</v>
      </c>
      <c r="EM23">
        <v>0</v>
      </c>
      <c r="EV23">
        <v>200</v>
      </c>
      <c r="EW23">
        <v>179</v>
      </c>
      <c r="EX23">
        <v>29</v>
      </c>
      <c r="EY23">
        <v>160</v>
      </c>
      <c r="EZ23">
        <v>150</v>
      </c>
      <c r="FA23">
        <v>20</v>
      </c>
      <c r="FJ23">
        <v>200</v>
      </c>
      <c r="FK23">
        <v>260</v>
      </c>
      <c r="FL23">
        <v>29</v>
      </c>
      <c r="FM23">
        <v>160</v>
      </c>
      <c r="FN23">
        <v>181</v>
      </c>
      <c r="FO23">
        <v>14</v>
      </c>
    </row>
    <row r="24" spans="1:178" x14ac:dyDescent="0.25">
      <c r="A24">
        <v>180</v>
      </c>
      <c r="B24">
        <v>168</v>
      </c>
      <c r="C24">
        <v>0</v>
      </c>
      <c r="E24">
        <v>83</v>
      </c>
      <c r="F24">
        <v>14</v>
      </c>
      <c r="G24">
        <v>90</v>
      </c>
      <c r="O24" t="s">
        <v>20</v>
      </c>
      <c r="S24">
        <v>270</v>
      </c>
      <c r="T24">
        <v>257</v>
      </c>
      <c r="U24">
        <v>0</v>
      </c>
      <c r="V24">
        <v>0</v>
      </c>
      <c r="W24">
        <v>16</v>
      </c>
      <c r="X24">
        <v>25</v>
      </c>
      <c r="AI24">
        <v>180</v>
      </c>
      <c r="AJ24">
        <v>324</v>
      </c>
      <c r="AK24">
        <v>29</v>
      </c>
      <c r="AL24">
        <v>110</v>
      </c>
      <c r="AM24">
        <v>106</v>
      </c>
      <c r="AN24">
        <v>0</v>
      </c>
      <c r="AX24">
        <v>225</v>
      </c>
      <c r="AY24">
        <v>13</v>
      </c>
      <c r="AZ24">
        <v>0</v>
      </c>
      <c r="BA24">
        <v>135</v>
      </c>
      <c r="BB24">
        <v>157</v>
      </c>
      <c r="BC24">
        <v>0</v>
      </c>
      <c r="BM24">
        <v>315</v>
      </c>
      <c r="BN24">
        <v>318</v>
      </c>
      <c r="BO24">
        <v>36</v>
      </c>
      <c r="BP24">
        <v>0</v>
      </c>
      <c r="BQ24">
        <v>3</v>
      </c>
      <c r="BR24">
        <v>20</v>
      </c>
      <c r="BZ24">
        <v>20</v>
      </c>
      <c r="CA24">
        <v>28</v>
      </c>
      <c r="CB24">
        <v>0</v>
      </c>
      <c r="CC24">
        <v>45</v>
      </c>
      <c r="CD24">
        <v>9</v>
      </c>
      <c r="CE24">
        <v>14</v>
      </c>
      <c r="CO24">
        <v>200</v>
      </c>
      <c r="CP24">
        <v>323</v>
      </c>
      <c r="CQ24">
        <v>44</v>
      </c>
      <c r="CR24">
        <v>160</v>
      </c>
      <c r="CS24">
        <v>154</v>
      </c>
      <c r="CT24">
        <v>47</v>
      </c>
      <c r="DC24">
        <v>270</v>
      </c>
      <c r="DD24">
        <v>262</v>
      </c>
      <c r="DE24">
        <v>0</v>
      </c>
      <c r="DF24">
        <v>90</v>
      </c>
      <c r="DG24">
        <v>69</v>
      </c>
      <c r="DH24">
        <v>0</v>
      </c>
      <c r="DQ24">
        <v>25</v>
      </c>
      <c r="DR24">
        <v>26</v>
      </c>
      <c r="DS24">
        <v>14</v>
      </c>
      <c r="DT24">
        <v>60</v>
      </c>
      <c r="DU24">
        <v>46</v>
      </c>
      <c r="DV24">
        <v>14</v>
      </c>
      <c r="EH24">
        <v>300</v>
      </c>
      <c r="EI24">
        <v>168</v>
      </c>
      <c r="EJ24">
        <v>0</v>
      </c>
      <c r="EK24">
        <v>40</v>
      </c>
      <c r="EL24">
        <v>3</v>
      </c>
      <c r="EM24">
        <v>0</v>
      </c>
      <c r="EV24">
        <v>200</v>
      </c>
      <c r="EW24">
        <v>192</v>
      </c>
      <c r="EX24">
        <v>32</v>
      </c>
      <c r="EY24">
        <v>160</v>
      </c>
      <c r="EZ24">
        <v>50</v>
      </c>
      <c r="FA24">
        <v>56</v>
      </c>
      <c r="FJ24">
        <v>200</v>
      </c>
      <c r="FK24">
        <v>189</v>
      </c>
      <c r="FL24">
        <v>14</v>
      </c>
      <c r="FM24">
        <v>160</v>
      </c>
      <c r="FN24">
        <v>32</v>
      </c>
      <c r="FO24">
        <v>20</v>
      </c>
    </row>
    <row r="25" spans="1:178" x14ac:dyDescent="0.25">
      <c r="A25">
        <v>180</v>
      </c>
      <c r="B25">
        <v>101</v>
      </c>
      <c r="C25">
        <v>14</v>
      </c>
      <c r="E25">
        <v>83</v>
      </c>
      <c r="F25">
        <v>14</v>
      </c>
      <c r="G25">
        <v>90</v>
      </c>
      <c r="S25">
        <v>270</v>
      </c>
      <c r="T25">
        <v>257</v>
      </c>
      <c r="U25">
        <v>0</v>
      </c>
      <c r="V25">
        <v>0</v>
      </c>
      <c r="W25">
        <v>19</v>
      </c>
      <c r="X25">
        <v>29</v>
      </c>
      <c r="AI25">
        <v>180</v>
      </c>
      <c r="AJ25">
        <v>157</v>
      </c>
      <c r="AK25">
        <v>39</v>
      </c>
      <c r="AL25">
        <v>110</v>
      </c>
      <c r="AM25">
        <v>111</v>
      </c>
      <c r="AN25">
        <v>0</v>
      </c>
      <c r="AX25">
        <v>225</v>
      </c>
      <c r="AY25">
        <v>3</v>
      </c>
      <c r="AZ25">
        <v>0</v>
      </c>
      <c r="BA25">
        <v>135</v>
      </c>
      <c r="BB25">
        <v>149</v>
      </c>
      <c r="BC25">
        <v>20</v>
      </c>
      <c r="BM25">
        <v>315</v>
      </c>
      <c r="BN25">
        <v>308</v>
      </c>
      <c r="BO25">
        <v>32</v>
      </c>
      <c r="BP25">
        <v>0</v>
      </c>
      <c r="BQ25">
        <v>353</v>
      </c>
      <c r="BR25">
        <v>29</v>
      </c>
      <c r="BZ25">
        <v>20</v>
      </c>
      <c r="CA25">
        <v>26</v>
      </c>
      <c r="CB25">
        <v>20</v>
      </c>
      <c r="CC25">
        <v>45</v>
      </c>
      <c r="CD25">
        <v>49</v>
      </c>
      <c r="CE25">
        <v>32</v>
      </c>
      <c r="CO25">
        <v>200</v>
      </c>
      <c r="CP25">
        <v>316</v>
      </c>
      <c r="CQ25">
        <v>47</v>
      </c>
      <c r="CR25">
        <v>160</v>
      </c>
      <c r="CS25">
        <v>173</v>
      </c>
      <c r="CT25">
        <v>49</v>
      </c>
      <c r="DC25">
        <v>270</v>
      </c>
      <c r="DD25">
        <v>262</v>
      </c>
      <c r="DE25">
        <v>0</v>
      </c>
      <c r="DF25">
        <v>90</v>
      </c>
      <c r="DG25">
        <v>77</v>
      </c>
      <c r="DH25">
        <v>0</v>
      </c>
      <c r="DQ25">
        <v>25</v>
      </c>
      <c r="DR25">
        <v>18</v>
      </c>
      <c r="DS25">
        <v>25</v>
      </c>
      <c r="DT25">
        <v>60</v>
      </c>
      <c r="DU25">
        <v>49</v>
      </c>
      <c r="DV25">
        <v>0</v>
      </c>
      <c r="EH25">
        <v>300</v>
      </c>
      <c r="EI25">
        <v>281</v>
      </c>
      <c r="EJ25">
        <v>14</v>
      </c>
      <c r="EK25">
        <v>40</v>
      </c>
      <c r="EL25">
        <v>12</v>
      </c>
      <c r="EM25">
        <v>0</v>
      </c>
      <c r="EV25">
        <v>200</v>
      </c>
      <c r="EW25">
        <v>203</v>
      </c>
      <c r="EX25">
        <v>14</v>
      </c>
      <c r="EY25">
        <v>160</v>
      </c>
      <c r="EZ25">
        <v>161</v>
      </c>
      <c r="FA25">
        <v>20</v>
      </c>
      <c r="FJ25">
        <v>200</v>
      </c>
      <c r="FK25">
        <v>272</v>
      </c>
      <c r="FL25">
        <v>32</v>
      </c>
      <c r="FM25">
        <v>160</v>
      </c>
      <c r="FN25">
        <v>172</v>
      </c>
      <c r="FO25">
        <v>29</v>
      </c>
    </row>
    <row r="26" spans="1:178" x14ac:dyDescent="0.25">
      <c r="A26">
        <v>180</v>
      </c>
      <c r="B26">
        <v>119</v>
      </c>
      <c r="C26">
        <v>0</v>
      </c>
      <c r="E26">
        <v>82</v>
      </c>
      <c r="F26">
        <v>14</v>
      </c>
      <c r="G26">
        <v>90</v>
      </c>
      <c r="S26">
        <v>270</v>
      </c>
      <c r="T26">
        <v>257</v>
      </c>
      <c r="U26">
        <v>0</v>
      </c>
      <c r="V26">
        <v>0</v>
      </c>
      <c r="W26">
        <v>27</v>
      </c>
      <c r="X26">
        <v>20</v>
      </c>
      <c r="AI26">
        <v>180</v>
      </c>
      <c r="AJ26">
        <v>143</v>
      </c>
      <c r="AK26">
        <v>14</v>
      </c>
      <c r="AL26">
        <v>110</v>
      </c>
      <c r="AM26">
        <v>111</v>
      </c>
      <c r="AN26">
        <v>0</v>
      </c>
      <c r="AT26" t="s">
        <v>20</v>
      </c>
      <c r="AX26">
        <v>225</v>
      </c>
      <c r="AY26">
        <v>296</v>
      </c>
      <c r="AZ26">
        <v>14</v>
      </c>
      <c r="BA26">
        <v>135</v>
      </c>
      <c r="BB26">
        <v>122</v>
      </c>
      <c r="BC26">
        <v>0</v>
      </c>
      <c r="BM26">
        <v>315</v>
      </c>
      <c r="BN26">
        <v>314</v>
      </c>
      <c r="BO26">
        <v>29</v>
      </c>
      <c r="BP26">
        <v>0</v>
      </c>
      <c r="BQ26">
        <v>0</v>
      </c>
      <c r="BR26">
        <v>32</v>
      </c>
      <c r="BZ26">
        <v>20</v>
      </c>
      <c r="CA26">
        <v>27</v>
      </c>
      <c r="CB26">
        <v>14</v>
      </c>
      <c r="CC26">
        <v>45</v>
      </c>
      <c r="CD26">
        <v>40</v>
      </c>
      <c r="CE26">
        <v>32</v>
      </c>
      <c r="CO26">
        <v>200</v>
      </c>
      <c r="CP26">
        <v>326</v>
      </c>
      <c r="CQ26">
        <v>39</v>
      </c>
      <c r="CR26">
        <v>160</v>
      </c>
      <c r="CS26">
        <v>166</v>
      </c>
      <c r="CT26">
        <v>49</v>
      </c>
      <c r="DC26">
        <v>270</v>
      </c>
      <c r="DD26">
        <v>262</v>
      </c>
      <c r="DE26">
        <v>0</v>
      </c>
      <c r="DF26">
        <v>90</v>
      </c>
      <c r="DG26">
        <v>69</v>
      </c>
      <c r="DH26">
        <v>0</v>
      </c>
      <c r="DQ26">
        <v>25</v>
      </c>
      <c r="DR26">
        <v>21</v>
      </c>
      <c r="DS26">
        <v>25</v>
      </c>
      <c r="DT26">
        <v>60</v>
      </c>
      <c r="DU26">
        <v>58</v>
      </c>
      <c r="DV26">
        <v>0</v>
      </c>
      <c r="EH26">
        <v>300</v>
      </c>
      <c r="EI26">
        <v>181</v>
      </c>
      <c r="EJ26">
        <v>0</v>
      </c>
      <c r="EK26">
        <v>40</v>
      </c>
      <c r="EL26">
        <v>12</v>
      </c>
      <c r="EM26">
        <v>0</v>
      </c>
      <c r="EV26">
        <v>200</v>
      </c>
      <c r="EW26">
        <v>179</v>
      </c>
      <c r="EX26">
        <v>20</v>
      </c>
      <c r="EY26">
        <v>160</v>
      </c>
      <c r="EZ26">
        <v>161</v>
      </c>
      <c r="FA26">
        <v>29</v>
      </c>
      <c r="FJ26">
        <v>200</v>
      </c>
      <c r="FK26">
        <v>257</v>
      </c>
      <c r="FL26">
        <v>44</v>
      </c>
      <c r="FM26">
        <v>160</v>
      </c>
      <c r="FN26">
        <v>165</v>
      </c>
      <c r="FO26">
        <v>36</v>
      </c>
    </row>
    <row r="27" spans="1:178" x14ac:dyDescent="0.25">
      <c r="A27">
        <v>180</v>
      </c>
      <c r="B27">
        <v>119</v>
      </c>
      <c r="C27">
        <v>0</v>
      </c>
      <c r="E27">
        <v>83</v>
      </c>
      <c r="F27">
        <v>14</v>
      </c>
      <c r="G27">
        <v>90</v>
      </c>
      <c r="S27">
        <v>270</v>
      </c>
      <c r="T27">
        <v>257</v>
      </c>
      <c r="U27">
        <v>0</v>
      </c>
      <c r="V27">
        <v>0</v>
      </c>
      <c r="W27">
        <v>16</v>
      </c>
      <c r="X27">
        <v>25</v>
      </c>
      <c r="AI27">
        <v>180</v>
      </c>
      <c r="AJ27">
        <v>329</v>
      </c>
      <c r="AK27">
        <v>20</v>
      </c>
      <c r="AL27">
        <v>110</v>
      </c>
      <c r="AM27">
        <v>106</v>
      </c>
      <c r="AN27">
        <v>0</v>
      </c>
      <c r="AX27">
        <v>225</v>
      </c>
      <c r="AY27">
        <v>203</v>
      </c>
      <c r="AZ27">
        <v>20</v>
      </c>
      <c r="BA27">
        <v>135</v>
      </c>
      <c r="BB27">
        <v>147</v>
      </c>
      <c r="BC27">
        <v>20</v>
      </c>
      <c r="BM27">
        <v>315</v>
      </c>
      <c r="BN27">
        <v>318</v>
      </c>
      <c r="BO27">
        <v>14</v>
      </c>
      <c r="BP27">
        <v>0</v>
      </c>
      <c r="BQ27">
        <v>341</v>
      </c>
      <c r="BR27">
        <v>25</v>
      </c>
      <c r="BZ27">
        <v>20</v>
      </c>
      <c r="CA27">
        <v>27</v>
      </c>
      <c r="CB27">
        <v>0</v>
      </c>
      <c r="CC27">
        <v>45</v>
      </c>
      <c r="CD27">
        <v>30</v>
      </c>
      <c r="CE27">
        <v>25</v>
      </c>
      <c r="CO27">
        <v>200</v>
      </c>
      <c r="CP27">
        <v>323</v>
      </c>
      <c r="CQ27">
        <v>44</v>
      </c>
      <c r="CR27">
        <v>160</v>
      </c>
      <c r="CS27">
        <v>175</v>
      </c>
      <c r="CT27">
        <v>51</v>
      </c>
      <c r="DC27">
        <v>270</v>
      </c>
      <c r="DD27">
        <v>262</v>
      </c>
      <c r="DE27">
        <v>0</v>
      </c>
      <c r="DF27">
        <v>90</v>
      </c>
      <c r="DG27">
        <v>74</v>
      </c>
      <c r="DH27">
        <v>0</v>
      </c>
      <c r="DQ27">
        <v>25</v>
      </c>
      <c r="DR27">
        <v>26</v>
      </c>
      <c r="DS27">
        <v>20</v>
      </c>
      <c r="DT27">
        <v>60</v>
      </c>
      <c r="DU27">
        <v>61</v>
      </c>
      <c r="DV27">
        <v>0</v>
      </c>
      <c r="EH27">
        <v>300</v>
      </c>
      <c r="EI27">
        <v>177</v>
      </c>
      <c r="EJ27">
        <v>0</v>
      </c>
      <c r="EK27">
        <v>40</v>
      </c>
      <c r="EL27">
        <v>3</v>
      </c>
      <c r="EM27">
        <v>14</v>
      </c>
      <c r="EV27">
        <v>200</v>
      </c>
      <c r="EW27">
        <v>184</v>
      </c>
      <c r="EX27">
        <v>14</v>
      </c>
      <c r="EY27">
        <v>160</v>
      </c>
      <c r="EZ27">
        <v>152</v>
      </c>
      <c r="FA27">
        <v>32</v>
      </c>
      <c r="FJ27">
        <v>200</v>
      </c>
      <c r="FK27">
        <v>182</v>
      </c>
      <c r="FL27">
        <v>20</v>
      </c>
      <c r="FM27">
        <v>160</v>
      </c>
      <c r="FN27">
        <v>158</v>
      </c>
      <c r="FO27">
        <v>36</v>
      </c>
    </row>
    <row r="28" spans="1:178" x14ac:dyDescent="0.25">
      <c r="A28">
        <v>180</v>
      </c>
      <c r="B28">
        <v>127</v>
      </c>
      <c r="C28">
        <v>0</v>
      </c>
      <c r="E28">
        <v>86</v>
      </c>
      <c r="F28">
        <v>20</v>
      </c>
      <c r="G28">
        <v>90</v>
      </c>
      <c r="S28">
        <v>270</v>
      </c>
      <c r="T28">
        <v>257</v>
      </c>
      <c r="U28">
        <v>0</v>
      </c>
      <c r="V28">
        <v>0</v>
      </c>
      <c r="W28">
        <v>13</v>
      </c>
      <c r="X28">
        <v>44</v>
      </c>
      <c r="AI28">
        <v>180</v>
      </c>
      <c r="AJ28">
        <v>131</v>
      </c>
      <c r="AK28">
        <v>20</v>
      </c>
      <c r="AL28">
        <v>110</v>
      </c>
      <c r="AM28">
        <v>106</v>
      </c>
      <c r="AN28">
        <v>0</v>
      </c>
      <c r="AX28">
        <v>225</v>
      </c>
      <c r="AY28">
        <v>193</v>
      </c>
      <c r="AZ28">
        <v>0</v>
      </c>
      <c r="BA28">
        <v>135</v>
      </c>
      <c r="BB28">
        <v>147</v>
      </c>
      <c r="BC28">
        <v>0</v>
      </c>
      <c r="BM28">
        <v>315</v>
      </c>
      <c r="BN28">
        <v>320</v>
      </c>
      <c r="BO28">
        <v>25</v>
      </c>
      <c r="BP28">
        <v>0</v>
      </c>
      <c r="BQ28">
        <v>353</v>
      </c>
      <c r="BR28">
        <v>29</v>
      </c>
      <c r="BZ28">
        <v>20</v>
      </c>
      <c r="CA28">
        <v>27</v>
      </c>
      <c r="CB28">
        <v>14</v>
      </c>
      <c r="CC28">
        <v>45</v>
      </c>
      <c r="CD28">
        <v>47</v>
      </c>
      <c r="CE28">
        <v>14</v>
      </c>
      <c r="CO28">
        <v>200</v>
      </c>
      <c r="CP28">
        <v>318</v>
      </c>
      <c r="CQ28">
        <v>47</v>
      </c>
      <c r="CR28">
        <v>160</v>
      </c>
      <c r="CS28">
        <v>284</v>
      </c>
      <c r="CT28">
        <v>39</v>
      </c>
      <c r="DC28">
        <v>270</v>
      </c>
      <c r="DD28">
        <v>262</v>
      </c>
      <c r="DE28">
        <v>0</v>
      </c>
      <c r="DF28">
        <v>90</v>
      </c>
      <c r="DG28">
        <v>74</v>
      </c>
      <c r="DH28">
        <v>0</v>
      </c>
      <c r="DQ28">
        <v>25</v>
      </c>
      <c r="DR28">
        <v>12</v>
      </c>
      <c r="DS28">
        <v>25</v>
      </c>
      <c r="DT28">
        <v>60</v>
      </c>
      <c r="DU28">
        <v>56</v>
      </c>
      <c r="DV28">
        <v>14</v>
      </c>
      <c r="EH28">
        <v>300</v>
      </c>
      <c r="EI28">
        <v>191</v>
      </c>
      <c r="EJ28">
        <v>0</v>
      </c>
      <c r="EK28">
        <v>40</v>
      </c>
      <c r="EL28">
        <v>9</v>
      </c>
      <c r="EM28">
        <v>32</v>
      </c>
      <c r="EV28">
        <v>200</v>
      </c>
      <c r="EW28">
        <v>184</v>
      </c>
      <c r="EX28">
        <v>14</v>
      </c>
      <c r="EY28">
        <v>160</v>
      </c>
      <c r="EZ28">
        <v>150</v>
      </c>
      <c r="FA28">
        <v>39</v>
      </c>
      <c r="FJ28">
        <v>200</v>
      </c>
      <c r="FK28">
        <v>175</v>
      </c>
      <c r="FL28">
        <v>36</v>
      </c>
      <c r="FM28">
        <v>160</v>
      </c>
      <c r="FN28">
        <v>173</v>
      </c>
      <c r="FO28">
        <v>32</v>
      </c>
    </row>
    <row r="29" spans="1:178" x14ac:dyDescent="0.25">
      <c r="A29">
        <v>180</v>
      </c>
      <c r="B29">
        <v>158</v>
      </c>
      <c r="C29">
        <v>14</v>
      </c>
      <c r="E29">
        <v>92</v>
      </c>
      <c r="F29">
        <v>0</v>
      </c>
      <c r="G29">
        <v>90</v>
      </c>
      <c r="S29">
        <v>270</v>
      </c>
      <c r="T29">
        <v>257</v>
      </c>
      <c r="U29">
        <v>0</v>
      </c>
      <c r="V29">
        <v>0</v>
      </c>
      <c r="W29">
        <v>21</v>
      </c>
      <c r="X29">
        <v>0</v>
      </c>
      <c r="AI29">
        <v>180</v>
      </c>
      <c r="AJ29">
        <v>338</v>
      </c>
      <c r="AK29">
        <v>29</v>
      </c>
      <c r="AL29">
        <v>110</v>
      </c>
      <c r="AM29">
        <v>103</v>
      </c>
      <c r="AN29">
        <v>0</v>
      </c>
      <c r="AX29">
        <v>225</v>
      </c>
      <c r="AY29">
        <v>207</v>
      </c>
      <c r="AZ29">
        <v>0</v>
      </c>
      <c r="BA29">
        <v>135</v>
      </c>
      <c r="BB29">
        <v>155</v>
      </c>
      <c r="BC29">
        <v>0</v>
      </c>
      <c r="BM29">
        <v>315</v>
      </c>
      <c r="BN29">
        <v>314</v>
      </c>
      <c r="BO29">
        <v>14</v>
      </c>
      <c r="BP29">
        <v>0</v>
      </c>
      <c r="BQ29">
        <v>334</v>
      </c>
      <c r="BR29">
        <v>36</v>
      </c>
      <c r="BZ29">
        <v>20</v>
      </c>
      <c r="CA29">
        <v>27</v>
      </c>
      <c r="CB29">
        <v>25</v>
      </c>
      <c r="CC29">
        <v>45</v>
      </c>
      <c r="CD29">
        <v>358</v>
      </c>
      <c r="CE29">
        <v>0</v>
      </c>
      <c r="CO29">
        <v>200</v>
      </c>
      <c r="CP29">
        <v>314</v>
      </c>
      <c r="CQ29">
        <v>39</v>
      </c>
      <c r="CR29">
        <v>160</v>
      </c>
      <c r="CS29">
        <v>154</v>
      </c>
      <c r="CT29">
        <v>49</v>
      </c>
      <c r="DC29">
        <v>270</v>
      </c>
      <c r="DD29">
        <v>262</v>
      </c>
      <c r="DE29">
        <v>0</v>
      </c>
      <c r="DF29">
        <v>90</v>
      </c>
      <c r="DG29">
        <v>74</v>
      </c>
      <c r="DH29">
        <v>0</v>
      </c>
      <c r="DQ29">
        <v>25</v>
      </c>
      <c r="DR29">
        <v>26</v>
      </c>
      <c r="DS29">
        <v>14</v>
      </c>
      <c r="DT29">
        <v>60</v>
      </c>
      <c r="DU29">
        <v>58</v>
      </c>
      <c r="DV29">
        <v>14</v>
      </c>
      <c r="EH29">
        <v>300</v>
      </c>
      <c r="EI29">
        <v>296</v>
      </c>
      <c r="EJ29">
        <v>0</v>
      </c>
      <c r="EK29">
        <v>40</v>
      </c>
      <c r="EL29">
        <v>3</v>
      </c>
      <c r="EM29">
        <v>0</v>
      </c>
      <c r="EV29">
        <v>200</v>
      </c>
      <c r="EW29">
        <v>184</v>
      </c>
      <c r="EX29">
        <v>0</v>
      </c>
      <c r="EY29">
        <v>160</v>
      </c>
      <c r="EZ29">
        <v>157</v>
      </c>
      <c r="FA29">
        <v>0</v>
      </c>
      <c r="FJ29">
        <v>200</v>
      </c>
      <c r="FK29">
        <v>249</v>
      </c>
      <c r="FL29">
        <v>47</v>
      </c>
      <c r="FM29">
        <v>160</v>
      </c>
      <c r="FN29">
        <v>175</v>
      </c>
      <c r="FO29">
        <v>20</v>
      </c>
    </row>
    <row r="30" spans="1:178" x14ac:dyDescent="0.25">
      <c r="A30">
        <v>180</v>
      </c>
      <c r="B30">
        <v>17</v>
      </c>
      <c r="C30">
        <v>14</v>
      </c>
      <c r="E30">
        <v>82</v>
      </c>
      <c r="F30">
        <v>20</v>
      </c>
      <c r="G30">
        <v>90</v>
      </c>
      <c r="K30" s="8"/>
      <c r="L30" s="8" t="s">
        <v>31</v>
      </c>
      <c r="M30" s="8"/>
      <c r="N30" s="8"/>
      <c r="O30" s="8"/>
      <c r="P30" s="8"/>
      <c r="S30">
        <v>270</v>
      </c>
      <c r="T30">
        <v>255</v>
      </c>
      <c r="U30">
        <v>0</v>
      </c>
      <c r="V30">
        <v>0</v>
      </c>
      <c r="W30">
        <v>335</v>
      </c>
      <c r="X30">
        <v>0</v>
      </c>
      <c r="AI30">
        <v>180</v>
      </c>
      <c r="AJ30">
        <v>127</v>
      </c>
      <c r="AK30">
        <v>25</v>
      </c>
      <c r="AL30">
        <v>110</v>
      </c>
      <c r="AM30">
        <v>111</v>
      </c>
      <c r="AN30">
        <v>0</v>
      </c>
      <c r="AX30">
        <v>225</v>
      </c>
      <c r="AY30">
        <v>341</v>
      </c>
      <c r="AZ30">
        <v>0</v>
      </c>
      <c r="BA30">
        <v>135</v>
      </c>
      <c r="BB30">
        <v>153</v>
      </c>
      <c r="BC30">
        <v>20</v>
      </c>
      <c r="BM30">
        <v>315</v>
      </c>
      <c r="BN30">
        <v>314</v>
      </c>
      <c r="BO30">
        <v>14</v>
      </c>
      <c r="BP30">
        <v>0</v>
      </c>
      <c r="BQ30">
        <v>157</v>
      </c>
      <c r="BR30">
        <v>29</v>
      </c>
      <c r="BZ30">
        <v>20</v>
      </c>
      <c r="CA30">
        <v>27</v>
      </c>
      <c r="CB30">
        <v>14</v>
      </c>
      <c r="CC30">
        <v>45</v>
      </c>
      <c r="CD30">
        <v>53</v>
      </c>
      <c r="CE30">
        <v>29</v>
      </c>
      <c r="CO30">
        <v>200</v>
      </c>
      <c r="CP30">
        <v>310</v>
      </c>
      <c r="CQ30">
        <v>36</v>
      </c>
      <c r="CR30">
        <v>160</v>
      </c>
      <c r="CS30">
        <v>139</v>
      </c>
      <c r="CT30">
        <v>44</v>
      </c>
      <c r="DC30">
        <v>270</v>
      </c>
      <c r="DD30">
        <v>257</v>
      </c>
      <c r="DE30">
        <v>0</v>
      </c>
      <c r="DF30">
        <v>90</v>
      </c>
      <c r="DG30">
        <v>74</v>
      </c>
      <c r="DH30">
        <v>0</v>
      </c>
      <c r="DQ30">
        <v>25</v>
      </c>
      <c r="DR30">
        <v>26</v>
      </c>
      <c r="DS30">
        <v>20</v>
      </c>
      <c r="DT30">
        <v>60</v>
      </c>
      <c r="DU30">
        <v>58</v>
      </c>
      <c r="DV30">
        <v>14</v>
      </c>
      <c r="EH30">
        <v>300</v>
      </c>
      <c r="EI30">
        <v>288</v>
      </c>
      <c r="EJ30">
        <v>0</v>
      </c>
      <c r="EK30">
        <v>40</v>
      </c>
      <c r="EL30">
        <v>9</v>
      </c>
      <c r="EM30">
        <v>49</v>
      </c>
      <c r="EV30">
        <v>200</v>
      </c>
      <c r="EW30">
        <v>184</v>
      </c>
      <c r="EX30">
        <v>14</v>
      </c>
      <c r="EY30">
        <v>160</v>
      </c>
      <c r="EZ30">
        <v>157</v>
      </c>
      <c r="FA30">
        <v>0</v>
      </c>
      <c r="FJ30">
        <v>200</v>
      </c>
      <c r="FK30">
        <v>223</v>
      </c>
      <c r="FL30">
        <v>39</v>
      </c>
      <c r="FM30">
        <v>160</v>
      </c>
      <c r="FN30">
        <v>176</v>
      </c>
      <c r="FO30">
        <v>29</v>
      </c>
    </row>
    <row r="31" spans="1:178" x14ac:dyDescent="0.25">
      <c r="A31">
        <v>180</v>
      </c>
      <c r="B31">
        <v>32</v>
      </c>
      <c r="C31">
        <v>14</v>
      </c>
      <c r="E31">
        <v>83</v>
      </c>
      <c r="F31">
        <v>20</v>
      </c>
      <c r="G31">
        <v>90</v>
      </c>
      <c r="S31">
        <v>270</v>
      </c>
      <c r="T31">
        <v>252</v>
      </c>
      <c r="U31">
        <v>14</v>
      </c>
      <c r="V31">
        <v>0</v>
      </c>
      <c r="W31">
        <v>305</v>
      </c>
      <c r="X31">
        <v>0</v>
      </c>
      <c r="AI31">
        <v>180</v>
      </c>
      <c r="AJ31">
        <v>151</v>
      </c>
      <c r="AK31">
        <v>25</v>
      </c>
      <c r="AL31">
        <v>110</v>
      </c>
      <c r="AM31">
        <v>134</v>
      </c>
      <c r="AN31">
        <v>0</v>
      </c>
      <c r="AX31">
        <v>225</v>
      </c>
      <c r="AY31">
        <v>207</v>
      </c>
      <c r="AZ31">
        <v>0</v>
      </c>
      <c r="BA31">
        <v>135</v>
      </c>
      <c r="BB31">
        <v>147</v>
      </c>
      <c r="BC31">
        <v>14</v>
      </c>
      <c r="BM31">
        <v>315</v>
      </c>
      <c r="BN31">
        <v>314</v>
      </c>
      <c r="BO31">
        <v>20</v>
      </c>
      <c r="BP31">
        <v>0</v>
      </c>
      <c r="BQ31">
        <v>35</v>
      </c>
      <c r="BR31">
        <v>36</v>
      </c>
      <c r="BZ31">
        <v>20</v>
      </c>
      <c r="CA31">
        <v>24</v>
      </c>
      <c r="CB31">
        <v>14</v>
      </c>
      <c r="CC31">
        <v>45</v>
      </c>
      <c r="CD31">
        <v>58</v>
      </c>
      <c r="CE31">
        <v>20</v>
      </c>
      <c r="CO31">
        <v>200</v>
      </c>
      <c r="CP31">
        <v>311</v>
      </c>
      <c r="CQ31">
        <v>29</v>
      </c>
      <c r="CR31">
        <v>160</v>
      </c>
      <c r="CS31">
        <v>136</v>
      </c>
      <c r="CT31">
        <v>36</v>
      </c>
      <c r="DC31">
        <v>270</v>
      </c>
      <c r="DD31">
        <v>256</v>
      </c>
      <c r="DE31">
        <v>0</v>
      </c>
      <c r="DF31">
        <v>90</v>
      </c>
      <c r="DG31">
        <v>66</v>
      </c>
      <c r="DH31">
        <v>20</v>
      </c>
      <c r="DQ31">
        <v>25</v>
      </c>
      <c r="DR31">
        <v>26</v>
      </c>
      <c r="DS31">
        <v>20</v>
      </c>
      <c r="DT31">
        <v>60</v>
      </c>
      <c r="DU31">
        <v>53</v>
      </c>
      <c r="DV31">
        <v>0</v>
      </c>
      <c r="EH31">
        <v>300</v>
      </c>
      <c r="EI31">
        <v>134</v>
      </c>
      <c r="EJ31">
        <v>0</v>
      </c>
      <c r="EK31">
        <v>40</v>
      </c>
      <c r="EL31">
        <v>1</v>
      </c>
      <c r="EM31">
        <v>25</v>
      </c>
      <c r="EV31">
        <v>200</v>
      </c>
      <c r="EW31">
        <v>184</v>
      </c>
      <c r="EX31">
        <v>14</v>
      </c>
      <c r="EY31">
        <v>160</v>
      </c>
      <c r="EZ31">
        <v>157</v>
      </c>
      <c r="FA31">
        <v>0</v>
      </c>
      <c r="FJ31">
        <v>200</v>
      </c>
      <c r="FK31">
        <v>168</v>
      </c>
      <c r="FL31">
        <v>25</v>
      </c>
      <c r="FM31">
        <v>160</v>
      </c>
      <c r="FN31">
        <v>179</v>
      </c>
      <c r="FO31">
        <v>32</v>
      </c>
    </row>
    <row r="32" spans="1:178" x14ac:dyDescent="0.25">
      <c r="A32">
        <v>180</v>
      </c>
      <c r="B32">
        <v>24</v>
      </c>
      <c r="C32">
        <v>20</v>
      </c>
      <c r="E32">
        <v>83</v>
      </c>
      <c r="F32">
        <v>0</v>
      </c>
      <c r="G32">
        <v>90</v>
      </c>
      <c r="S32">
        <v>270</v>
      </c>
      <c r="T32">
        <v>257</v>
      </c>
      <c r="U32">
        <v>0</v>
      </c>
      <c r="V32">
        <v>0</v>
      </c>
      <c r="W32">
        <v>13</v>
      </c>
      <c r="X32">
        <v>14</v>
      </c>
      <c r="AI32">
        <v>180</v>
      </c>
      <c r="AJ32">
        <v>131</v>
      </c>
      <c r="AK32">
        <v>0</v>
      </c>
      <c r="AL32">
        <v>110</v>
      </c>
      <c r="AM32">
        <v>103</v>
      </c>
      <c r="AN32">
        <v>0</v>
      </c>
      <c r="AX32">
        <v>225</v>
      </c>
      <c r="AY32">
        <v>212</v>
      </c>
      <c r="AZ32">
        <v>0</v>
      </c>
      <c r="BA32">
        <v>135</v>
      </c>
      <c r="BB32">
        <v>157</v>
      </c>
      <c r="BC32">
        <v>0</v>
      </c>
      <c r="BM32">
        <v>315</v>
      </c>
      <c r="BN32">
        <v>314</v>
      </c>
      <c r="BO32">
        <v>25</v>
      </c>
      <c r="BP32">
        <v>0</v>
      </c>
      <c r="BQ32">
        <v>0</v>
      </c>
      <c r="BR32">
        <v>29</v>
      </c>
      <c r="BZ32">
        <v>20</v>
      </c>
      <c r="CA32">
        <v>212</v>
      </c>
      <c r="CB32">
        <v>20</v>
      </c>
      <c r="CC32">
        <v>45</v>
      </c>
      <c r="CD32">
        <v>58</v>
      </c>
      <c r="CE32">
        <v>14</v>
      </c>
      <c r="CO32">
        <v>200</v>
      </c>
      <c r="CP32">
        <v>323</v>
      </c>
      <c r="CQ32">
        <v>29</v>
      </c>
      <c r="CR32">
        <v>160</v>
      </c>
      <c r="CS32">
        <v>131</v>
      </c>
      <c r="CT32">
        <v>62</v>
      </c>
      <c r="DC32">
        <v>270</v>
      </c>
      <c r="DD32">
        <v>262</v>
      </c>
      <c r="DE32">
        <v>0</v>
      </c>
      <c r="DF32">
        <v>90</v>
      </c>
      <c r="DG32">
        <v>69</v>
      </c>
      <c r="DH32">
        <v>14</v>
      </c>
      <c r="DQ32">
        <v>25</v>
      </c>
      <c r="DR32">
        <v>18</v>
      </c>
      <c r="DS32">
        <v>20</v>
      </c>
      <c r="DT32">
        <v>60</v>
      </c>
      <c r="DU32">
        <v>49</v>
      </c>
      <c r="DV32">
        <v>0</v>
      </c>
      <c r="EH32">
        <v>300</v>
      </c>
      <c r="EI32">
        <v>138</v>
      </c>
      <c r="EJ32">
        <v>0</v>
      </c>
      <c r="EK32">
        <v>40</v>
      </c>
      <c r="EL32">
        <v>5</v>
      </c>
      <c r="EM32">
        <v>0</v>
      </c>
      <c r="EV32">
        <v>200</v>
      </c>
      <c r="EW32">
        <v>184</v>
      </c>
      <c r="EX32">
        <v>14</v>
      </c>
      <c r="EY32">
        <v>160</v>
      </c>
      <c r="EZ32">
        <v>165</v>
      </c>
      <c r="FA32">
        <v>0</v>
      </c>
      <c r="FJ32">
        <v>200</v>
      </c>
      <c r="FK32">
        <v>178</v>
      </c>
      <c r="FL32">
        <v>25</v>
      </c>
      <c r="FM32">
        <v>160</v>
      </c>
      <c r="FN32">
        <v>162</v>
      </c>
      <c r="FO32">
        <v>32</v>
      </c>
    </row>
    <row r="33" spans="1:171" x14ac:dyDescent="0.25">
      <c r="A33">
        <v>180</v>
      </c>
      <c r="B33">
        <v>106</v>
      </c>
      <c r="C33">
        <v>0</v>
      </c>
      <c r="E33">
        <v>83</v>
      </c>
      <c r="F33">
        <v>14</v>
      </c>
      <c r="G33">
        <v>90</v>
      </c>
      <c r="S33">
        <v>270</v>
      </c>
      <c r="T33">
        <v>252</v>
      </c>
      <c r="U33">
        <v>0</v>
      </c>
      <c r="V33">
        <v>0</v>
      </c>
      <c r="W33">
        <v>304</v>
      </c>
      <c r="X33">
        <v>0</v>
      </c>
      <c r="AI33">
        <v>180</v>
      </c>
      <c r="AJ33">
        <v>147</v>
      </c>
      <c r="AK33">
        <v>29</v>
      </c>
      <c r="AL33">
        <v>110</v>
      </c>
      <c r="AM33">
        <v>114</v>
      </c>
      <c r="AN33">
        <v>0</v>
      </c>
      <c r="AX33">
        <v>225</v>
      </c>
      <c r="AY33">
        <v>359</v>
      </c>
      <c r="AZ33">
        <v>0</v>
      </c>
      <c r="BA33">
        <v>135</v>
      </c>
      <c r="BB33">
        <v>131</v>
      </c>
      <c r="BC33">
        <v>29</v>
      </c>
      <c r="BM33">
        <v>315</v>
      </c>
      <c r="BN33">
        <v>318</v>
      </c>
      <c r="BO33">
        <v>29</v>
      </c>
      <c r="BP33">
        <v>0</v>
      </c>
      <c r="BQ33">
        <v>1</v>
      </c>
      <c r="BR33">
        <v>29</v>
      </c>
      <c r="BZ33">
        <v>20</v>
      </c>
      <c r="CA33">
        <v>19</v>
      </c>
      <c r="CB33">
        <v>14</v>
      </c>
      <c r="CC33">
        <v>45</v>
      </c>
      <c r="CD33">
        <v>49</v>
      </c>
      <c r="CE33">
        <v>29</v>
      </c>
      <c r="CO33">
        <v>200</v>
      </c>
      <c r="CP33">
        <v>331</v>
      </c>
      <c r="CQ33">
        <v>14</v>
      </c>
      <c r="CR33">
        <v>160</v>
      </c>
      <c r="CS33">
        <v>147</v>
      </c>
      <c r="CT33">
        <v>47</v>
      </c>
      <c r="DC33">
        <v>270</v>
      </c>
      <c r="DD33">
        <v>262</v>
      </c>
      <c r="DE33">
        <v>0</v>
      </c>
      <c r="DF33">
        <v>90</v>
      </c>
      <c r="DG33">
        <v>69</v>
      </c>
      <c r="DH33">
        <v>0</v>
      </c>
      <c r="DQ33">
        <v>25</v>
      </c>
      <c r="DR33">
        <v>18</v>
      </c>
      <c r="DS33">
        <v>20</v>
      </c>
      <c r="DT33">
        <v>60</v>
      </c>
      <c r="DU33">
        <v>49</v>
      </c>
      <c r="DV33">
        <v>14</v>
      </c>
      <c r="EH33">
        <v>300</v>
      </c>
      <c r="EI33">
        <v>258</v>
      </c>
      <c r="EJ33">
        <v>0</v>
      </c>
      <c r="EK33">
        <v>40</v>
      </c>
      <c r="EL33">
        <v>5</v>
      </c>
      <c r="EM33">
        <v>20</v>
      </c>
      <c r="EV33">
        <v>200</v>
      </c>
      <c r="EW33">
        <v>196</v>
      </c>
      <c r="EX33">
        <v>14</v>
      </c>
      <c r="EY33">
        <v>160</v>
      </c>
      <c r="EZ33">
        <v>165</v>
      </c>
      <c r="FA33">
        <v>25</v>
      </c>
      <c r="FJ33">
        <v>200</v>
      </c>
      <c r="FK33">
        <v>205</v>
      </c>
      <c r="FL33">
        <v>25</v>
      </c>
      <c r="FM33">
        <v>160</v>
      </c>
      <c r="FN33">
        <v>168</v>
      </c>
      <c r="FO33">
        <v>36</v>
      </c>
    </row>
    <row r="34" spans="1:171" x14ac:dyDescent="0.25">
      <c r="A34">
        <v>180</v>
      </c>
      <c r="B34">
        <v>108</v>
      </c>
      <c r="C34">
        <v>0</v>
      </c>
      <c r="E34">
        <v>83</v>
      </c>
      <c r="F34">
        <v>0</v>
      </c>
      <c r="G34">
        <v>90</v>
      </c>
      <c r="S34">
        <v>270</v>
      </c>
      <c r="T34">
        <v>257</v>
      </c>
      <c r="U34">
        <v>20</v>
      </c>
      <c r="V34">
        <v>0</v>
      </c>
      <c r="W34">
        <v>32</v>
      </c>
      <c r="X34">
        <v>0</v>
      </c>
      <c r="AI34">
        <v>180</v>
      </c>
      <c r="AJ34">
        <v>121</v>
      </c>
      <c r="AK34">
        <v>0</v>
      </c>
      <c r="AL34">
        <v>110</v>
      </c>
      <c r="AM34">
        <v>114</v>
      </c>
      <c r="AN34">
        <v>0</v>
      </c>
      <c r="AX34">
        <v>225</v>
      </c>
      <c r="AY34">
        <v>317</v>
      </c>
      <c r="AZ34">
        <v>0</v>
      </c>
      <c r="BA34">
        <v>135</v>
      </c>
      <c r="BB34">
        <v>153</v>
      </c>
      <c r="BC34">
        <v>0</v>
      </c>
      <c r="BM34">
        <v>315</v>
      </c>
      <c r="BN34">
        <v>314</v>
      </c>
      <c r="BO34">
        <v>29</v>
      </c>
      <c r="BP34">
        <v>0</v>
      </c>
      <c r="BQ34">
        <v>0</v>
      </c>
      <c r="BR34">
        <v>32</v>
      </c>
      <c r="BZ34">
        <v>20</v>
      </c>
      <c r="CA34">
        <v>26</v>
      </c>
      <c r="CB34">
        <v>0</v>
      </c>
      <c r="CC34">
        <v>45</v>
      </c>
      <c r="CD34">
        <v>66</v>
      </c>
      <c r="CE34">
        <v>20</v>
      </c>
      <c r="CO34">
        <v>200</v>
      </c>
      <c r="CP34">
        <v>328</v>
      </c>
      <c r="CQ34">
        <v>29</v>
      </c>
      <c r="CR34">
        <v>160</v>
      </c>
      <c r="CS34">
        <v>158</v>
      </c>
      <c r="CT34">
        <v>25</v>
      </c>
      <c r="DC34">
        <v>270</v>
      </c>
      <c r="DD34">
        <v>262</v>
      </c>
      <c r="DE34">
        <v>0</v>
      </c>
      <c r="DF34">
        <v>90</v>
      </c>
      <c r="DG34">
        <v>77</v>
      </c>
      <c r="DH34">
        <v>14</v>
      </c>
      <c r="DQ34">
        <v>25</v>
      </c>
      <c r="DR34">
        <v>18</v>
      </c>
      <c r="DS34">
        <v>20</v>
      </c>
      <c r="DT34">
        <v>60</v>
      </c>
      <c r="DU34">
        <v>46</v>
      </c>
      <c r="DV34">
        <v>14</v>
      </c>
      <c r="EH34">
        <v>300</v>
      </c>
      <c r="EI34">
        <v>258</v>
      </c>
      <c r="EJ34">
        <v>0</v>
      </c>
      <c r="EK34">
        <v>40</v>
      </c>
      <c r="EL34">
        <v>3</v>
      </c>
      <c r="EM34">
        <v>0</v>
      </c>
      <c r="EV34">
        <v>200</v>
      </c>
      <c r="EW34">
        <v>196</v>
      </c>
      <c r="EX34">
        <v>25</v>
      </c>
      <c r="EY34">
        <v>160</v>
      </c>
      <c r="EZ34">
        <v>162</v>
      </c>
      <c r="FA34">
        <v>25</v>
      </c>
      <c r="FJ34">
        <v>200</v>
      </c>
      <c r="FK34">
        <v>178</v>
      </c>
      <c r="FL34">
        <v>14</v>
      </c>
      <c r="FM34">
        <v>160</v>
      </c>
      <c r="FN34">
        <v>172</v>
      </c>
      <c r="FO34">
        <v>29</v>
      </c>
    </row>
    <row r="35" spans="1:171" x14ac:dyDescent="0.25">
      <c r="A35">
        <v>180</v>
      </c>
      <c r="B35">
        <v>108</v>
      </c>
      <c r="C35">
        <v>0</v>
      </c>
      <c r="E35">
        <v>83</v>
      </c>
      <c r="F35">
        <v>0</v>
      </c>
      <c r="G35">
        <v>90</v>
      </c>
      <c r="S35">
        <v>270</v>
      </c>
      <c r="T35">
        <v>288</v>
      </c>
      <c r="U35">
        <v>29</v>
      </c>
      <c r="V35">
        <v>0</v>
      </c>
      <c r="W35">
        <v>303</v>
      </c>
      <c r="X35">
        <v>0</v>
      </c>
      <c r="AI35">
        <v>180</v>
      </c>
      <c r="AJ35">
        <v>128</v>
      </c>
      <c r="AK35">
        <v>20</v>
      </c>
      <c r="AL35">
        <v>110</v>
      </c>
      <c r="AM35">
        <v>111</v>
      </c>
      <c r="AN35">
        <v>0</v>
      </c>
      <c r="AX35">
        <v>225</v>
      </c>
      <c r="AY35">
        <v>315</v>
      </c>
      <c r="AZ35">
        <v>0</v>
      </c>
      <c r="BA35">
        <v>135</v>
      </c>
      <c r="BB35">
        <v>150</v>
      </c>
      <c r="BC35">
        <v>14</v>
      </c>
      <c r="BM35">
        <v>315</v>
      </c>
      <c r="BN35">
        <v>308</v>
      </c>
      <c r="BO35">
        <v>32</v>
      </c>
      <c r="BP35">
        <v>0</v>
      </c>
      <c r="BQ35">
        <v>14</v>
      </c>
      <c r="BR35">
        <v>20</v>
      </c>
      <c r="BZ35">
        <v>20</v>
      </c>
      <c r="CA35">
        <v>29</v>
      </c>
      <c r="CB35">
        <v>20</v>
      </c>
      <c r="CC35">
        <v>45</v>
      </c>
      <c r="CD35">
        <v>58</v>
      </c>
      <c r="CE35">
        <v>29</v>
      </c>
      <c r="CO35">
        <v>200</v>
      </c>
      <c r="CP35">
        <v>328</v>
      </c>
      <c r="CQ35">
        <v>14</v>
      </c>
      <c r="CR35">
        <v>160</v>
      </c>
      <c r="CS35">
        <v>165</v>
      </c>
      <c r="CT35">
        <v>29</v>
      </c>
      <c r="DC35">
        <v>270</v>
      </c>
      <c r="DD35">
        <v>262</v>
      </c>
      <c r="DE35">
        <v>0</v>
      </c>
      <c r="DF35">
        <v>90</v>
      </c>
      <c r="DG35">
        <v>69</v>
      </c>
      <c r="DH35">
        <v>0</v>
      </c>
      <c r="DQ35">
        <v>25</v>
      </c>
      <c r="DR35">
        <v>18</v>
      </c>
      <c r="DS35">
        <v>20</v>
      </c>
      <c r="DT35">
        <v>60</v>
      </c>
      <c r="DU35">
        <v>49</v>
      </c>
      <c r="DV35">
        <v>0</v>
      </c>
      <c r="EH35">
        <v>300</v>
      </c>
      <c r="EI35">
        <v>279</v>
      </c>
      <c r="EJ35">
        <v>0</v>
      </c>
      <c r="EK35">
        <v>40</v>
      </c>
      <c r="EL35">
        <v>12</v>
      </c>
      <c r="EM35">
        <v>0</v>
      </c>
      <c r="EV35">
        <v>200</v>
      </c>
      <c r="EW35">
        <v>184</v>
      </c>
      <c r="EX35">
        <v>14</v>
      </c>
      <c r="EY35">
        <v>160</v>
      </c>
      <c r="EZ35">
        <v>158</v>
      </c>
      <c r="FA35">
        <v>32</v>
      </c>
      <c r="FJ35">
        <v>200</v>
      </c>
      <c r="FK35">
        <v>182</v>
      </c>
      <c r="FL35">
        <v>14</v>
      </c>
      <c r="FM35">
        <v>160</v>
      </c>
      <c r="FN35">
        <v>44</v>
      </c>
      <c r="FO35">
        <v>0</v>
      </c>
    </row>
    <row r="36" spans="1:171" x14ac:dyDescent="0.25">
      <c r="A36">
        <v>180</v>
      </c>
      <c r="B36">
        <v>110</v>
      </c>
      <c r="C36">
        <v>32</v>
      </c>
      <c r="E36">
        <v>83</v>
      </c>
      <c r="F36">
        <v>0</v>
      </c>
      <c r="G36">
        <v>90</v>
      </c>
      <c r="S36">
        <v>270</v>
      </c>
      <c r="T36">
        <v>257</v>
      </c>
      <c r="U36">
        <v>14</v>
      </c>
      <c r="V36">
        <v>0</v>
      </c>
      <c r="W36">
        <v>11</v>
      </c>
      <c r="X36">
        <v>14</v>
      </c>
      <c r="AI36">
        <v>180</v>
      </c>
      <c r="AJ36">
        <v>334</v>
      </c>
      <c r="AK36">
        <v>14</v>
      </c>
      <c r="AL36">
        <v>110</v>
      </c>
      <c r="AM36">
        <v>106</v>
      </c>
      <c r="AN36">
        <v>0</v>
      </c>
      <c r="AX36">
        <v>225</v>
      </c>
      <c r="AY36">
        <v>188</v>
      </c>
      <c r="AZ36">
        <v>0</v>
      </c>
      <c r="BA36">
        <v>135</v>
      </c>
      <c r="BB36">
        <v>150</v>
      </c>
      <c r="BC36">
        <v>0</v>
      </c>
      <c r="BM36">
        <v>315</v>
      </c>
      <c r="BN36">
        <v>307</v>
      </c>
      <c r="BO36">
        <v>32</v>
      </c>
      <c r="BP36">
        <v>0</v>
      </c>
      <c r="BQ36">
        <v>2</v>
      </c>
      <c r="BR36">
        <v>25</v>
      </c>
      <c r="BZ36">
        <v>20</v>
      </c>
      <c r="CA36">
        <v>16</v>
      </c>
      <c r="CB36">
        <v>14</v>
      </c>
      <c r="CC36">
        <v>45</v>
      </c>
      <c r="CD36">
        <v>16</v>
      </c>
      <c r="CE36">
        <v>20</v>
      </c>
      <c r="CO36">
        <v>200</v>
      </c>
      <c r="CP36">
        <v>332</v>
      </c>
      <c r="CQ36">
        <v>25</v>
      </c>
      <c r="CR36">
        <v>160</v>
      </c>
      <c r="CS36">
        <v>168</v>
      </c>
      <c r="CT36">
        <v>54</v>
      </c>
      <c r="DC36">
        <v>270</v>
      </c>
      <c r="DD36">
        <v>262</v>
      </c>
      <c r="DE36">
        <v>0</v>
      </c>
      <c r="DF36">
        <v>90</v>
      </c>
      <c r="DG36">
        <v>69</v>
      </c>
      <c r="DH36">
        <v>0</v>
      </c>
      <c r="DQ36">
        <v>25</v>
      </c>
      <c r="DR36">
        <v>18</v>
      </c>
      <c r="DS36">
        <v>14</v>
      </c>
      <c r="DT36">
        <v>60</v>
      </c>
      <c r="DU36">
        <v>49</v>
      </c>
      <c r="DV36">
        <v>14</v>
      </c>
      <c r="EH36">
        <v>300</v>
      </c>
      <c r="EI36">
        <v>282</v>
      </c>
      <c r="EJ36">
        <v>0</v>
      </c>
      <c r="EK36">
        <v>40</v>
      </c>
      <c r="EL36">
        <v>222</v>
      </c>
      <c r="EM36">
        <v>0</v>
      </c>
      <c r="EV36">
        <v>200</v>
      </c>
      <c r="EW36">
        <v>184</v>
      </c>
      <c r="EX36">
        <v>0</v>
      </c>
      <c r="EY36">
        <v>160</v>
      </c>
      <c r="EZ36">
        <v>162</v>
      </c>
      <c r="FA36">
        <v>36</v>
      </c>
      <c r="FJ36">
        <v>200</v>
      </c>
      <c r="FK36">
        <v>189</v>
      </c>
      <c r="FL36">
        <v>20</v>
      </c>
      <c r="FM36">
        <v>160</v>
      </c>
      <c r="FN36">
        <v>172</v>
      </c>
      <c r="FO36">
        <v>32</v>
      </c>
    </row>
    <row r="37" spans="1:171" x14ac:dyDescent="0.25">
      <c r="A37">
        <v>180</v>
      </c>
      <c r="B37">
        <v>13</v>
      </c>
      <c r="C37">
        <v>0</v>
      </c>
      <c r="E37">
        <v>83</v>
      </c>
      <c r="F37">
        <v>14</v>
      </c>
      <c r="G37">
        <v>90</v>
      </c>
      <c r="S37">
        <v>270</v>
      </c>
      <c r="T37">
        <v>257</v>
      </c>
      <c r="U37">
        <v>0</v>
      </c>
      <c r="V37">
        <v>0</v>
      </c>
      <c r="W37">
        <v>11</v>
      </c>
      <c r="X37">
        <v>14</v>
      </c>
      <c r="AI37">
        <v>180</v>
      </c>
      <c r="AJ37">
        <v>334</v>
      </c>
      <c r="AK37">
        <v>25</v>
      </c>
      <c r="AL37">
        <v>110</v>
      </c>
      <c r="AM37">
        <v>111</v>
      </c>
      <c r="AN37">
        <v>0</v>
      </c>
      <c r="AX37">
        <v>225</v>
      </c>
      <c r="AY37">
        <v>188</v>
      </c>
      <c r="AZ37">
        <v>0</v>
      </c>
      <c r="BA37">
        <v>135</v>
      </c>
      <c r="BB37">
        <v>149</v>
      </c>
      <c r="BC37">
        <v>0</v>
      </c>
      <c r="BM37">
        <v>315</v>
      </c>
      <c r="BN37">
        <v>316</v>
      </c>
      <c r="BO37">
        <v>25</v>
      </c>
      <c r="BP37">
        <v>0</v>
      </c>
      <c r="BQ37">
        <v>348</v>
      </c>
      <c r="BR37">
        <v>14</v>
      </c>
      <c r="BZ37">
        <v>20</v>
      </c>
      <c r="CA37">
        <v>23</v>
      </c>
      <c r="CB37">
        <v>0</v>
      </c>
      <c r="CC37">
        <v>45</v>
      </c>
      <c r="CD37">
        <v>14</v>
      </c>
      <c r="CE37">
        <v>0</v>
      </c>
      <c r="CO37">
        <v>200</v>
      </c>
      <c r="CP37">
        <v>179</v>
      </c>
      <c r="CQ37">
        <v>0</v>
      </c>
      <c r="CR37">
        <v>160</v>
      </c>
      <c r="CS37">
        <v>158</v>
      </c>
      <c r="CT37">
        <v>44</v>
      </c>
      <c r="DC37">
        <v>270</v>
      </c>
      <c r="DD37">
        <v>262</v>
      </c>
      <c r="DE37">
        <v>0</v>
      </c>
      <c r="DF37">
        <v>90</v>
      </c>
      <c r="DG37">
        <v>74</v>
      </c>
      <c r="DH37">
        <v>0</v>
      </c>
      <c r="DQ37">
        <v>25</v>
      </c>
      <c r="DR37">
        <v>18</v>
      </c>
      <c r="DS37">
        <v>20</v>
      </c>
      <c r="DT37">
        <v>60</v>
      </c>
      <c r="DU37">
        <v>66</v>
      </c>
      <c r="DV37">
        <v>0</v>
      </c>
      <c r="EH37">
        <v>300</v>
      </c>
      <c r="EI37">
        <v>270</v>
      </c>
      <c r="EJ37">
        <v>0</v>
      </c>
      <c r="EK37">
        <v>40</v>
      </c>
      <c r="EL37">
        <v>3</v>
      </c>
      <c r="EM37">
        <v>0</v>
      </c>
      <c r="EV37">
        <v>200</v>
      </c>
      <c r="EW37">
        <v>184</v>
      </c>
      <c r="EX37">
        <v>0</v>
      </c>
      <c r="EY37">
        <v>160</v>
      </c>
      <c r="EZ37">
        <v>162</v>
      </c>
      <c r="FA37">
        <v>29</v>
      </c>
      <c r="FJ37">
        <v>200</v>
      </c>
      <c r="FK37">
        <v>210</v>
      </c>
      <c r="FL37">
        <v>14</v>
      </c>
      <c r="FM37">
        <v>160</v>
      </c>
      <c r="FN37">
        <v>165</v>
      </c>
      <c r="FO37">
        <v>36</v>
      </c>
    </row>
    <row r="38" spans="1:171" x14ac:dyDescent="0.25">
      <c r="A38">
        <v>180</v>
      </c>
      <c r="B38">
        <v>18</v>
      </c>
      <c r="C38">
        <v>0</v>
      </c>
      <c r="E38">
        <v>85</v>
      </c>
      <c r="F38">
        <v>14</v>
      </c>
      <c r="G38">
        <v>90</v>
      </c>
      <c r="S38">
        <v>270</v>
      </c>
      <c r="T38">
        <v>257</v>
      </c>
      <c r="U38">
        <v>0</v>
      </c>
      <c r="V38">
        <v>0</v>
      </c>
      <c r="W38">
        <v>303</v>
      </c>
      <c r="X38">
        <v>14</v>
      </c>
      <c r="AI38">
        <v>180</v>
      </c>
      <c r="AJ38">
        <v>139</v>
      </c>
      <c r="AK38">
        <v>32</v>
      </c>
      <c r="AL38">
        <v>110</v>
      </c>
      <c r="AM38">
        <v>106</v>
      </c>
      <c r="AN38">
        <v>0</v>
      </c>
      <c r="AX38">
        <v>225</v>
      </c>
      <c r="AY38">
        <v>223</v>
      </c>
      <c r="AZ38">
        <v>51</v>
      </c>
      <c r="BA38">
        <v>135</v>
      </c>
      <c r="BB38">
        <v>150</v>
      </c>
      <c r="BC38">
        <v>0</v>
      </c>
      <c r="BM38">
        <v>315</v>
      </c>
      <c r="BN38">
        <v>318</v>
      </c>
      <c r="BO38">
        <v>20</v>
      </c>
      <c r="BP38">
        <v>0</v>
      </c>
      <c r="BQ38">
        <v>0</v>
      </c>
      <c r="BR38">
        <v>32</v>
      </c>
      <c r="BZ38">
        <v>20</v>
      </c>
      <c r="CA38">
        <v>22</v>
      </c>
      <c r="CB38">
        <v>20</v>
      </c>
      <c r="CC38">
        <v>45</v>
      </c>
      <c r="CD38">
        <v>49</v>
      </c>
      <c r="CE38">
        <v>29</v>
      </c>
      <c r="CO38">
        <v>200</v>
      </c>
      <c r="CP38">
        <v>179</v>
      </c>
      <c r="CQ38">
        <v>0</v>
      </c>
      <c r="CR38">
        <v>160</v>
      </c>
      <c r="CS38">
        <v>149</v>
      </c>
      <c r="CT38">
        <v>47</v>
      </c>
      <c r="DC38">
        <v>270</v>
      </c>
      <c r="DD38">
        <v>262</v>
      </c>
      <c r="DE38">
        <v>0</v>
      </c>
      <c r="DF38">
        <v>90</v>
      </c>
      <c r="DG38">
        <v>69</v>
      </c>
      <c r="DH38">
        <v>0</v>
      </c>
      <c r="DQ38">
        <v>25</v>
      </c>
      <c r="DR38">
        <v>18</v>
      </c>
      <c r="DS38">
        <v>14</v>
      </c>
      <c r="DT38">
        <v>60</v>
      </c>
      <c r="DU38">
        <v>56</v>
      </c>
      <c r="DV38">
        <v>0</v>
      </c>
      <c r="EH38">
        <v>300</v>
      </c>
      <c r="EI38">
        <v>271</v>
      </c>
      <c r="EJ38">
        <v>25</v>
      </c>
      <c r="EK38">
        <v>40</v>
      </c>
      <c r="EL38">
        <v>224</v>
      </c>
      <c r="EM38">
        <v>25</v>
      </c>
      <c r="EV38">
        <v>200</v>
      </c>
      <c r="EW38">
        <v>192</v>
      </c>
      <c r="EX38">
        <v>14</v>
      </c>
      <c r="EY38">
        <v>160</v>
      </c>
      <c r="EZ38">
        <v>162</v>
      </c>
      <c r="FA38">
        <v>29</v>
      </c>
      <c r="FJ38">
        <v>200</v>
      </c>
      <c r="FK38">
        <v>210</v>
      </c>
      <c r="FL38">
        <v>39</v>
      </c>
      <c r="FM38">
        <v>160</v>
      </c>
      <c r="FN38">
        <v>144</v>
      </c>
      <c r="FO38">
        <v>39</v>
      </c>
    </row>
    <row r="39" spans="1:171" x14ac:dyDescent="0.25">
      <c r="A39">
        <v>180</v>
      </c>
      <c r="B39">
        <v>161</v>
      </c>
      <c r="C39">
        <v>0</v>
      </c>
      <c r="E39">
        <v>82</v>
      </c>
      <c r="F39">
        <v>0</v>
      </c>
      <c r="G39">
        <v>90</v>
      </c>
      <c r="S39">
        <v>270</v>
      </c>
      <c r="T39">
        <v>257</v>
      </c>
      <c r="U39">
        <v>14</v>
      </c>
      <c r="V39">
        <v>0</v>
      </c>
      <c r="W39">
        <v>297</v>
      </c>
      <c r="X39">
        <v>0</v>
      </c>
      <c r="AI39">
        <v>180</v>
      </c>
      <c r="AJ39">
        <v>338</v>
      </c>
      <c r="AK39">
        <v>36</v>
      </c>
      <c r="AL39">
        <v>110</v>
      </c>
      <c r="AM39">
        <v>111</v>
      </c>
      <c r="AN39">
        <v>0</v>
      </c>
      <c r="AX39">
        <v>225</v>
      </c>
      <c r="AY39">
        <v>199</v>
      </c>
      <c r="AZ39">
        <v>0</v>
      </c>
      <c r="BA39">
        <v>135</v>
      </c>
      <c r="BB39">
        <v>165</v>
      </c>
      <c r="BC39">
        <v>0</v>
      </c>
      <c r="BM39">
        <v>315</v>
      </c>
      <c r="BN39">
        <v>318</v>
      </c>
      <c r="BO39">
        <v>20</v>
      </c>
      <c r="BP39">
        <v>0</v>
      </c>
      <c r="BQ39">
        <v>342</v>
      </c>
      <c r="BR39">
        <v>25</v>
      </c>
      <c r="BZ39">
        <v>20</v>
      </c>
      <c r="CA39">
        <v>21</v>
      </c>
      <c r="CB39">
        <v>32</v>
      </c>
      <c r="CC39">
        <v>45</v>
      </c>
      <c r="CD39">
        <v>23</v>
      </c>
      <c r="CE39">
        <v>20</v>
      </c>
      <c r="CO39">
        <v>200</v>
      </c>
      <c r="CP39">
        <v>139</v>
      </c>
      <c r="CQ39">
        <v>41</v>
      </c>
      <c r="CR39">
        <v>160</v>
      </c>
      <c r="CS39">
        <v>165</v>
      </c>
      <c r="CT39">
        <v>41</v>
      </c>
      <c r="DC39">
        <v>270</v>
      </c>
      <c r="DD39">
        <v>262</v>
      </c>
      <c r="DE39">
        <v>0</v>
      </c>
      <c r="DF39">
        <v>90</v>
      </c>
      <c r="DG39">
        <v>74</v>
      </c>
      <c r="DH39">
        <v>0</v>
      </c>
      <c r="DQ39">
        <v>25</v>
      </c>
      <c r="DR39">
        <v>18</v>
      </c>
      <c r="DS39">
        <v>20</v>
      </c>
      <c r="DT39">
        <v>60</v>
      </c>
      <c r="DU39">
        <v>53</v>
      </c>
      <c r="DV39">
        <v>0</v>
      </c>
      <c r="EH39">
        <v>300</v>
      </c>
      <c r="EI39">
        <v>279</v>
      </c>
      <c r="EJ39">
        <v>0</v>
      </c>
      <c r="EK39">
        <v>40</v>
      </c>
      <c r="EL39">
        <v>237</v>
      </c>
      <c r="EM39">
        <v>25</v>
      </c>
      <c r="EV39">
        <v>200</v>
      </c>
      <c r="EW39">
        <v>192</v>
      </c>
      <c r="EX39">
        <v>14</v>
      </c>
      <c r="EY39">
        <v>160</v>
      </c>
      <c r="EZ39">
        <v>155</v>
      </c>
      <c r="FA39">
        <v>25</v>
      </c>
      <c r="FJ39">
        <v>200</v>
      </c>
      <c r="FK39">
        <v>196</v>
      </c>
      <c r="FL39">
        <v>44</v>
      </c>
      <c r="FM39">
        <v>160</v>
      </c>
      <c r="FN39">
        <v>170</v>
      </c>
      <c r="FO39">
        <v>32</v>
      </c>
    </row>
    <row r="40" spans="1:171" x14ac:dyDescent="0.25">
      <c r="A40">
        <v>180</v>
      </c>
      <c r="B40">
        <v>177</v>
      </c>
      <c r="C40">
        <v>0</v>
      </c>
      <c r="E40">
        <v>83</v>
      </c>
      <c r="F40">
        <v>14</v>
      </c>
      <c r="G40">
        <v>90</v>
      </c>
      <c r="S40">
        <v>270</v>
      </c>
      <c r="T40">
        <v>257</v>
      </c>
      <c r="U40">
        <v>0</v>
      </c>
      <c r="V40">
        <v>0</v>
      </c>
      <c r="W40">
        <v>13</v>
      </c>
      <c r="X40">
        <v>14</v>
      </c>
      <c r="AI40">
        <v>180</v>
      </c>
      <c r="AJ40">
        <v>131</v>
      </c>
      <c r="AK40">
        <v>54</v>
      </c>
      <c r="AL40">
        <v>110</v>
      </c>
      <c r="AM40">
        <v>111</v>
      </c>
      <c r="AN40">
        <v>0</v>
      </c>
      <c r="AX40">
        <v>225</v>
      </c>
      <c r="AY40">
        <v>26</v>
      </c>
      <c r="AZ40">
        <v>20</v>
      </c>
      <c r="BA40">
        <v>135</v>
      </c>
      <c r="BB40">
        <v>162</v>
      </c>
      <c r="BC40">
        <v>0</v>
      </c>
      <c r="BM40">
        <v>315</v>
      </c>
      <c r="BN40">
        <v>312</v>
      </c>
      <c r="BO40">
        <v>32</v>
      </c>
      <c r="BP40">
        <v>0</v>
      </c>
      <c r="BQ40">
        <v>2</v>
      </c>
      <c r="BR40">
        <v>32</v>
      </c>
      <c r="BZ40">
        <v>20</v>
      </c>
      <c r="CA40">
        <v>23</v>
      </c>
      <c r="CB40">
        <v>32</v>
      </c>
      <c r="CC40">
        <v>45</v>
      </c>
      <c r="CD40">
        <v>49</v>
      </c>
      <c r="CE40">
        <v>32</v>
      </c>
      <c r="CO40">
        <v>200</v>
      </c>
      <c r="CP40">
        <v>179</v>
      </c>
      <c r="CQ40">
        <v>0</v>
      </c>
      <c r="CR40">
        <v>160</v>
      </c>
      <c r="CS40">
        <v>152</v>
      </c>
      <c r="CT40">
        <v>29</v>
      </c>
      <c r="DC40">
        <v>270</v>
      </c>
      <c r="DD40">
        <v>257</v>
      </c>
      <c r="DE40">
        <v>0</v>
      </c>
      <c r="DF40">
        <v>90</v>
      </c>
      <c r="DG40">
        <v>74</v>
      </c>
      <c r="DH40">
        <v>0</v>
      </c>
      <c r="DQ40">
        <v>25</v>
      </c>
      <c r="DR40">
        <v>18</v>
      </c>
      <c r="DS40">
        <v>20</v>
      </c>
      <c r="DT40">
        <v>60</v>
      </c>
      <c r="DU40">
        <v>46</v>
      </c>
      <c r="DV40">
        <v>20</v>
      </c>
      <c r="EH40">
        <v>300</v>
      </c>
      <c r="EI40">
        <v>279</v>
      </c>
      <c r="EJ40">
        <v>14</v>
      </c>
      <c r="EK40">
        <v>40</v>
      </c>
      <c r="EL40">
        <v>12</v>
      </c>
      <c r="EM40">
        <v>0</v>
      </c>
      <c r="EV40">
        <v>200</v>
      </c>
      <c r="EW40">
        <v>188</v>
      </c>
      <c r="EX40">
        <v>0</v>
      </c>
      <c r="EY40">
        <v>160</v>
      </c>
      <c r="EZ40">
        <v>154</v>
      </c>
      <c r="FA40">
        <v>0</v>
      </c>
      <c r="FJ40">
        <v>200</v>
      </c>
      <c r="FK40">
        <v>182</v>
      </c>
      <c r="FL40">
        <v>25</v>
      </c>
      <c r="FM40">
        <v>160</v>
      </c>
      <c r="FN40">
        <v>181</v>
      </c>
      <c r="FO40">
        <v>36</v>
      </c>
    </row>
    <row r="41" spans="1:171" x14ac:dyDescent="0.25">
      <c r="A41">
        <v>180</v>
      </c>
      <c r="B41">
        <v>27</v>
      </c>
      <c r="C41">
        <v>25</v>
      </c>
      <c r="E41">
        <v>80</v>
      </c>
      <c r="F41">
        <v>14</v>
      </c>
      <c r="G41">
        <v>90</v>
      </c>
      <c r="S41">
        <v>270</v>
      </c>
      <c r="T41">
        <v>257</v>
      </c>
      <c r="U41">
        <v>0</v>
      </c>
      <c r="V41">
        <v>0</v>
      </c>
      <c r="W41">
        <v>13</v>
      </c>
      <c r="X41">
        <v>14</v>
      </c>
      <c r="AI41">
        <v>180</v>
      </c>
      <c r="AJ41">
        <v>148</v>
      </c>
      <c r="AK41">
        <v>20</v>
      </c>
      <c r="AL41">
        <v>110</v>
      </c>
      <c r="AM41">
        <v>103</v>
      </c>
      <c r="AN41">
        <v>0</v>
      </c>
      <c r="AX41">
        <v>225</v>
      </c>
      <c r="AY41">
        <v>207</v>
      </c>
      <c r="AZ41">
        <v>0</v>
      </c>
      <c r="BA41">
        <v>135</v>
      </c>
      <c r="BB41">
        <v>153</v>
      </c>
      <c r="BC41">
        <v>0</v>
      </c>
      <c r="BM41">
        <v>315</v>
      </c>
      <c r="BN41">
        <v>300</v>
      </c>
      <c r="BO41">
        <v>44</v>
      </c>
      <c r="BP41">
        <v>0</v>
      </c>
      <c r="BQ41">
        <v>1</v>
      </c>
      <c r="BR41">
        <v>29</v>
      </c>
      <c r="BZ41">
        <v>20</v>
      </c>
      <c r="CA41">
        <v>32</v>
      </c>
      <c r="CB41">
        <v>25</v>
      </c>
      <c r="CC41">
        <v>45</v>
      </c>
      <c r="CD41">
        <v>54</v>
      </c>
      <c r="CE41">
        <v>29</v>
      </c>
      <c r="CO41">
        <v>200</v>
      </c>
      <c r="CP41">
        <v>179</v>
      </c>
      <c r="CQ41">
        <v>0</v>
      </c>
      <c r="CR41">
        <v>160</v>
      </c>
      <c r="CS41">
        <v>60</v>
      </c>
      <c r="CT41">
        <v>62</v>
      </c>
      <c r="DC41">
        <v>270</v>
      </c>
      <c r="DD41">
        <v>257</v>
      </c>
      <c r="DE41">
        <v>0</v>
      </c>
      <c r="DF41">
        <v>90</v>
      </c>
      <c r="DG41">
        <v>74</v>
      </c>
      <c r="DH41">
        <v>0</v>
      </c>
      <c r="DQ41">
        <v>25</v>
      </c>
      <c r="DR41">
        <v>18</v>
      </c>
      <c r="DS41">
        <v>20</v>
      </c>
      <c r="DT41">
        <v>60</v>
      </c>
      <c r="DU41">
        <v>47</v>
      </c>
      <c r="DV41">
        <v>20</v>
      </c>
      <c r="EH41">
        <v>300</v>
      </c>
      <c r="EI41">
        <v>288</v>
      </c>
      <c r="EJ41">
        <v>0</v>
      </c>
      <c r="EK41">
        <v>40</v>
      </c>
      <c r="EL41">
        <v>12</v>
      </c>
      <c r="EM41">
        <v>0</v>
      </c>
      <c r="EV41">
        <v>200</v>
      </c>
      <c r="EW41">
        <v>191</v>
      </c>
      <c r="EX41">
        <v>0</v>
      </c>
      <c r="EY41">
        <v>160</v>
      </c>
      <c r="EZ41">
        <v>153</v>
      </c>
      <c r="FA41">
        <v>0</v>
      </c>
      <c r="FJ41">
        <v>200</v>
      </c>
      <c r="FK41">
        <v>170</v>
      </c>
      <c r="FL41">
        <v>25</v>
      </c>
      <c r="FM41">
        <v>160</v>
      </c>
      <c r="FN41">
        <v>176</v>
      </c>
      <c r="FO41">
        <v>29</v>
      </c>
    </row>
    <row r="42" spans="1:171" x14ac:dyDescent="0.25">
      <c r="A42">
        <v>180</v>
      </c>
      <c r="B42">
        <v>12</v>
      </c>
      <c r="C42">
        <v>14</v>
      </c>
      <c r="E42">
        <v>83</v>
      </c>
      <c r="F42">
        <v>0</v>
      </c>
      <c r="G42">
        <v>90</v>
      </c>
      <c r="S42">
        <v>270</v>
      </c>
      <c r="T42">
        <v>257</v>
      </c>
      <c r="U42">
        <v>0</v>
      </c>
      <c r="V42">
        <v>0</v>
      </c>
      <c r="W42">
        <v>315</v>
      </c>
      <c r="X42">
        <v>14</v>
      </c>
      <c r="AI42">
        <v>180</v>
      </c>
      <c r="AJ42">
        <v>331</v>
      </c>
      <c r="AK42">
        <v>20</v>
      </c>
      <c r="AL42">
        <v>110</v>
      </c>
      <c r="AM42">
        <v>114</v>
      </c>
      <c r="AN42">
        <v>0</v>
      </c>
      <c r="AX42">
        <v>225</v>
      </c>
      <c r="AY42">
        <v>213</v>
      </c>
      <c r="AZ42">
        <v>0</v>
      </c>
      <c r="BA42">
        <v>135</v>
      </c>
      <c r="BB42">
        <v>161</v>
      </c>
      <c r="BC42">
        <v>0</v>
      </c>
      <c r="BM42">
        <v>315</v>
      </c>
      <c r="BN42">
        <v>316</v>
      </c>
      <c r="BO42">
        <v>29</v>
      </c>
      <c r="BP42">
        <v>0</v>
      </c>
      <c r="BQ42">
        <v>12</v>
      </c>
      <c r="BR42">
        <v>20</v>
      </c>
      <c r="BZ42">
        <v>20</v>
      </c>
      <c r="CA42">
        <v>27</v>
      </c>
      <c r="CB42">
        <v>25</v>
      </c>
      <c r="CC42">
        <v>45</v>
      </c>
      <c r="CD42">
        <v>49</v>
      </c>
      <c r="CE42">
        <v>29</v>
      </c>
      <c r="CO42">
        <v>200</v>
      </c>
      <c r="CP42">
        <v>179</v>
      </c>
      <c r="CQ42">
        <v>0</v>
      </c>
      <c r="CR42">
        <v>160</v>
      </c>
      <c r="CS42">
        <v>161</v>
      </c>
      <c r="CT42">
        <v>49</v>
      </c>
      <c r="DC42">
        <v>270</v>
      </c>
      <c r="DD42">
        <v>257</v>
      </c>
      <c r="DE42">
        <v>0</v>
      </c>
      <c r="DF42">
        <v>90</v>
      </c>
      <c r="DG42">
        <v>69</v>
      </c>
      <c r="DH42">
        <v>0</v>
      </c>
      <c r="DQ42">
        <v>25</v>
      </c>
      <c r="DR42">
        <v>18</v>
      </c>
      <c r="DS42">
        <v>20</v>
      </c>
      <c r="DT42">
        <v>60</v>
      </c>
      <c r="DU42">
        <v>47</v>
      </c>
      <c r="DV42">
        <v>0</v>
      </c>
      <c r="EH42">
        <v>300</v>
      </c>
      <c r="EI42">
        <v>272</v>
      </c>
      <c r="EJ42">
        <v>14</v>
      </c>
      <c r="EK42">
        <v>40</v>
      </c>
      <c r="EL42">
        <v>5</v>
      </c>
      <c r="EM42">
        <v>0</v>
      </c>
      <c r="EV42">
        <v>200</v>
      </c>
      <c r="EW42">
        <v>188</v>
      </c>
      <c r="EX42">
        <v>0</v>
      </c>
      <c r="EY42">
        <v>160</v>
      </c>
      <c r="EZ42">
        <v>134</v>
      </c>
      <c r="FA42">
        <v>0</v>
      </c>
      <c r="FJ42">
        <v>200</v>
      </c>
      <c r="FK42">
        <v>184</v>
      </c>
      <c r="FL42">
        <v>20</v>
      </c>
      <c r="FM42">
        <v>160</v>
      </c>
      <c r="FN42">
        <v>178</v>
      </c>
      <c r="FO42">
        <v>32</v>
      </c>
    </row>
    <row r="43" spans="1:171" x14ac:dyDescent="0.25">
      <c r="A43">
        <v>180</v>
      </c>
      <c r="B43">
        <v>168</v>
      </c>
      <c r="C43">
        <v>0</v>
      </c>
      <c r="E43">
        <v>83</v>
      </c>
      <c r="F43">
        <v>20</v>
      </c>
      <c r="G43">
        <v>90</v>
      </c>
      <c r="S43">
        <v>270</v>
      </c>
      <c r="T43">
        <v>255</v>
      </c>
      <c r="U43">
        <v>0</v>
      </c>
      <c r="V43">
        <v>0</v>
      </c>
      <c r="W43">
        <v>16</v>
      </c>
      <c r="X43">
        <v>14</v>
      </c>
      <c r="AI43">
        <v>180</v>
      </c>
      <c r="AJ43">
        <v>334</v>
      </c>
      <c r="AK43">
        <v>14</v>
      </c>
      <c r="AL43">
        <v>110</v>
      </c>
      <c r="AM43">
        <v>103</v>
      </c>
      <c r="AN43">
        <v>0</v>
      </c>
      <c r="AX43">
        <v>225</v>
      </c>
      <c r="AY43">
        <v>352</v>
      </c>
      <c r="AZ43">
        <v>0</v>
      </c>
      <c r="BA43">
        <v>135</v>
      </c>
      <c r="BB43">
        <v>147</v>
      </c>
      <c r="BC43">
        <v>0</v>
      </c>
      <c r="BM43">
        <v>315</v>
      </c>
      <c r="BN43">
        <v>316</v>
      </c>
      <c r="BO43">
        <v>36</v>
      </c>
      <c r="BP43">
        <v>0</v>
      </c>
      <c r="BQ43">
        <v>0</v>
      </c>
      <c r="BR43">
        <v>20</v>
      </c>
      <c r="BZ43">
        <v>20</v>
      </c>
      <c r="CA43">
        <v>19</v>
      </c>
      <c r="CB43">
        <v>20</v>
      </c>
      <c r="CC43">
        <v>45</v>
      </c>
      <c r="CD43">
        <v>19</v>
      </c>
      <c r="CE43">
        <v>20</v>
      </c>
      <c r="CO43">
        <v>200</v>
      </c>
      <c r="CP43">
        <v>176</v>
      </c>
      <c r="CQ43">
        <v>0</v>
      </c>
      <c r="CR43">
        <v>160</v>
      </c>
      <c r="CS43">
        <v>154</v>
      </c>
      <c r="CT43">
        <v>54</v>
      </c>
      <c r="DC43">
        <v>270</v>
      </c>
      <c r="DD43">
        <v>257</v>
      </c>
      <c r="DE43">
        <v>0</v>
      </c>
      <c r="DF43">
        <v>90</v>
      </c>
      <c r="DG43">
        <v>77</v>
      </c>
      <c r="DH43">
        <v>0</v>
      </c>
      <c r="DQ43">
        <v>25</v>
      </c>
      <c r="DR43">
        <v>18</v>
      </c>
      <c r="DS43">
        <v>20</v>
      </c>
      <c r="DT43">
        <v>60</v>
      </c>
      <c r="DU43">
        <v>58</v>
      </c>
      <c r="DV43">
        <v>0</v>
      </c>
      <c r="EH43">
        <v>300</v>
      </c>
      <c r="EI43">
        <v>273</v>
      </c>
      <c r="EJ43">
        <v>0</v>
      </c>
      <c r="EK43">
        <v>40</v>
      </c>
      <c r="EL43">
        <v>0</v>
      </c>
      <c r="EM43">
        <v>0</v>
      </c>
      <c r="EV43">
        <v>200</v>
      </c>
      <c r="EW43">
        <v>191</v>
      </c>
      <c r="EX43">
        <v>14</v>
      </c>
      <c r="EY43">
        <v>160</v>
      </c>
      <c r="EZ43">
        <v>155</v>
      </c>
      <c r="FA43">
        <v>14</v>
      </c>
      <c r="FJ43">
        <v>200</v>
      </c>
      <c r="FK43">
        <v>178</v>
      </c>
      <c r="FL43">
        <v>25</v>
      </c>
      <c r="FM43">
        <v>160</v>
      </c>
      <c r="FN43">
        <v>175</v>
      </c>
      <c r="FO43">
        <v>36</v>
      </c>
    </row>
    <row r="44" spans="1:171" x14ac:dyDescent="0.25">
      <c r="A44">
        <v>180</v>
      </c>
      <c r="B44">
        <v>18</v>
      </c>
      <c r="C44">
        <v>20</v>
      </c>
      <c r="E44">
        <v>83</v>
      </c>
      <c r="F44">
        <v>0</v>
      </c>
      <c r="G44">
        <v>90</v>
      </c>
      <c r="S44">
        <v>270</v>
      </c>
      <c r="T44">
        <v>252</v>
      </c>
      <c r="U44">
        <v>14</v>
      </c>
      <c r="V44">
        <v>0</v>
      </c>
      <c r="W44">
        <v>11</v>
      </c>
      <c r="X44">
        <v>14</v>
      </c>
      <c r="AI44">
        <v>180</v>
      </c>
      <c r="AJ44">
        <v>339</v>
      </c>
      <c r="AK44">
        <v>39</v>
      </c>
      <c r="AL44">
        <v>110</v>
      </c>
      <c r="AM44">
        <v>103</v>
      </c>
      <c r="AN44">
        <v>0</v>
      </c>
      <c r="AX44">
        <v>225</v>
      </c>
      <c r="AY44">
        <v>352</v>
      </c>
      <c r="AZ44">
        <v>0</v>
      </c>
      <c r="BA44">
        <v>135</v>
      </c>
      <c r="BB44">
        <v>157</v>
      </c>
      <c r="BC44">
        <v>0</v>
      </c>
      <c r="BM44">
        <v>315</v>
      </c>
      <c r="BN44">
        <v>300</v>
      </c>
      <c r="BO44">
        <v>44</v>
      </c>
      <c r="BP44">
        <v>0</v>
      </c>
      <c r="BQ44">
        <v>1</v>
      </c>
      <c r="BR44">
        <v>25</v>
      </c>
      <c r="BZ44">
        <v>20</v>
      </c>
      <c r="CA44">
        <v>28</v>
      </c>
      <c r="CB44">
        <v>14</v>
      </c>
      <c r="CC44">
        <v>45</v>
      </c>
      <c r="CD44">
        <v>19</v>
      </c>
      <c r="CE44">
        <v>25</v>
      </c>
      <c r="CO44">
        <v>200</v>
      </c>
      <c r="CP44">
        <v>327</v>
      </c>
      <c r="CQ44">
        <v>14</v>
      </c>
      <c r="CR44">
        <v>160</v>
      </c>
      <c r="CS44">
        <v>158</v>
      </c>
      <c r="CT44">
        <v>44</v>
      </c>
      <c r="DC44">
        <v>270</v>
      </c>
      <c r="DD44">
        <v>257</v>
      </c>
      <c r="DE44">
        <v>0</v>
      </c>
      <c r="DF44">
        <v>90</v>
      </c>
      <c r="DG44">
        <v>74</v>
      </c>
      <c r="DH44">
        <v>0</v>
      </c>
      <c r="DQ44">
        <v>25</v>
      </c>
      <c r="DR44">
        <v>18</v>
      </c>
      <c r="DS44">
        <v>20</v>
      </c>
      <c r="DT44">
        <v>60</v>
      </c>
      <c r="DU44">
        <v>58</v>
      </c>
      <c r="DV44">
        <v>0</v>
      </c>
      <c r="EH44">
        <v>300</v>
      </c>
      <c r="EI44">
        <v>282</v>
      </c>
      <c r="EJ44">
        <v>0</v>
      </c>
      <c r="EK44">
        <v>40</v>
      </c>
      <c r="EL44">
        <v>6</v>
      </c>
      <c r="EM44">
        <v>0</v>
      </c>
      <c r="EV44">
        <v>200</v>
      </c>
      <c r="EW44">
        <v>196</v>
      </c>
      <c r="EX44">
        <v>0</v>
      </c>
      <c r="EY44">
        <v>160</v>
      </c>
      <c r="EZ44">
        <v>150</v>
      </c>
      <c r="FA44">
        <v>49</v>
      </c>
      <c r="FJ44">
        <v>200</v>
      </c>
      <c r="FK44">
        <v>170</v>
      </c>
      <c r="FL44">
        <v>25</v>
      </c>
      <c r="FM44">
        <v>160</v>
      </c>
      <c r="FN44">
        <v>173</v>
      </c>
      <c r="FO44">
        <v>32</v>
      </c>
    </row>
    <row r="45" spans="1:171" x14ac:dyDescent="0.25">
      <c r="A45">
        <v>180</v>
      </c>
      <c r="B45">
        <v>22</v>
      </c>
      <c r="C45">
        <v>0</v>
      </c>
      <c r="E45">
        <v>83</v>
      </c>
      <c r="F45">
        <v>14</v>
      </c>
      <c r="G45">
        <v>90</v>
      </c>
      <c r="S45">
        <v>270</v>
      </c>
      <c r="T45">
        <v>252</v>
      </c>
      <c r="U45">
        <v>0</v>
      </c>
      <c r="V45">
        <v>0</v>
      </c>
      <c r="W45">
        <v>11</v>
      </c>
      <c r="X45">
        <v>14</v>
      </c>
      <c r="AI45">
        <v>180</v>
      </c>
      <c r="AJ45">
        <v>127</v>
      </c>
      <c r="AK45">
        <v>54</v>
      </c>
      <c r="AL45">
        <v>110</v>
      </c>
      <c r="AM45">
        <v>206</v>
      </c>
      <c r="AN45">
        <v>36</v>
      </c>
      <c r="AX45">
        <v>225</v>
      </c>
      <c r="AY45">
        <v>326</v>
      </c>
      <c r="AZ45">
        <v>0</v>
      </c>
      <c r="BA45">
        <v>135</v>
      </c>
      <c r="BB45">
        <v>166</v>
      </c>
      <c r="BC45">
        <v>0</v>
      </c>
      <c r="BM45">
        <v>315</v>
      </c>
      <c r="BN45">
        <v>304</v>
      </c>
      <c r="BO45">
        <v>47</v>
      </c>
      <c r="BP45">
        <v>0</v>
      </c>
      <c r="BQ45">
        <v>0</v>
      </c>
      <c r="BR45">
        <v>29</v>
      </c>
      <c r="BZ45">
        <v>20</v>
      </c>
      <c r="CA45">
        <v>27</v>
      </c>
      <c r="CB45">
        <v>25</v>
      </c>
      <c r="CC45">
        <v>45</v>
      </c>
      <c r="CD45">
        <v>27</v>
      </c>
      <c r="CE45">
        <v>25</v>
      </c>
      <c r="CO45">
        <v>200</v>
      </c>
      <c r="CP45">
        <v>324</v>
      </c>
      <c r="CQ45">
        <v>29</v>
      </c>
      <c r="CR45">
        <v>160</v>
      </c>
      <c r="CS45">
        <v>134</v>
      </c>
      <c r="CT45">
        <v>20</v>
      </c>
      <c r="DC45">
        <v>270</v>
      </c>
      <c r="DD45">
        <v>257</v>
      </c>
      <c r="DE45">
        <v>0</v>
      </c>
      <c r="DF45">
        <v>90</v>
      </c>
      <c r="DG45">
        <v>69</v>
      </c>
      <c r="DH45">
        <v>0</v>
      </c>
      <c r="DQ45">
        <v>25</v>
      </c>
      <c r="DR45">
        <v>18</v>
      </c>
      <c r="DS45">
        <v>20</v>
      </c>
      <c r="DT45">
        <v>60</v>
      </c>
      <c r="DU45">
        <v>58</v>
      </c>
      <c r="DV45">
        <v>0</v>
      </c>
      <c r="EH45">
        <v>300</v>
      </c>
      <c r="EI45">
        <v>317</v>
      </c>
      <c r="EJ45">
        <v>0</v>
      </c>
      <c r="EK45">
        <v>40</v>
      </c>
      <c r="EL45">
        <v>6</v>
      </c>
      <c r="EM45">
        <v>0</v>
      </c>
      <c r="EV45">
        <v>200</v>
      </c>
      <c r="EW45">
        <v>192</v>
      </c>
      <c r="EX45">
        <v>0</v>
      </c>
      <c r="EY45">
        <v>160</v>
      </c>
      <c r="EZ45">
        <v>168</v>
      </c>
      <c r="FA45">
        <v>0</v>
      </c>
      <c r="FJ45">
        <v>200</v>
      </c>
      <c r="FK45">
        <v>234</v>
      </c>
      <c r="FL45">
        <v>29</v>
      </c>
      <c r="FM45">
        <v>160</v>
      </c>
      <c r="FN45">
        <v>173</v>
      </c>
      <c r="FO45">
        <v>39</v>
      </c>
    </row>
    <row r="46" spans="1:171" x14ac:dyDescent="0.25">
      <c r="A46">
        <v>180</v>
      </c>
      <c r="B46">
        <v>11</v>
      </c>
      <c r="C46">
        <v>14</v>
      </c>
      <c r="E46">
        <v>80</v>
      </c>
      <c r="F46">
        <v>14</v>
      </c>
      <c r="G46">
        <v>90</v>
      </c>
      <c r="S46">
        <v>270</v>
      </c>
      <c r="T46">
        <v>86</v>
      </c>
      <c r="U46">
        <v>0</v>
      </c>
      <c r="V46">
        <v>0</v>
      </c>
      <c r="W46">
        <v>29</v>
      </c>
      <c r="X46">
        <v>0</v>
      </c>
      <c r="AI46">
        <v>180</v>
      </c>
      <c r="AJ46">
        <v>47</v>
      </c>
      <c r="AK46">
        <v>44</v>
      </c>
      <c r="AL46">
        <v>110</v>
      </c>
      <c r="AM46">
        <v>103</v>
      </c>
      <c r="AN46">
        <v>0</v>
      </c>
      <c r="AX46">
        <v>225</v>
      </c>
      <c r="AY46">
        <v>333</v>
      </c>
      <c r="AZ46">
        <v>0</v>
      </c>
      <c r="BA46">
        <v>135</v>
      </c>
      <c r="BB46">
        <v>152</v>
      </c>
      <c r="BC46">
        <v>0</v>
      </c>
      <c r="BM46">
        <v>315</v>
      </c>
      <c r="BN46">
        <v>298</v>
      </c>
      <c r="BO46">
        <v>51</v>
      </c>
      <c r="BP46">
        <v>0</v>
      </c>
      <c r="BQ46">
        <v>1</v>
      </c>
      <c r="BR46">
        <v>29</v>
      </c>
      <c r="BZ46">
        <v>20</v>
      </c>
      <c r="CA46">
        <v>27</v>
      </c>
      <c r="CB46">
        <v>0</v>
      </c>
      <c r="CC46">
        <v>45</v>
      </c>
      <c r="CD46">
        <v>19</v>
      </c>
      <c r="CE46">
        <v>25</v>
      </c>
      <c r="CO46">
        <v>200</v>
      </c>
      <c r="CP46">
        <v>326</v>
      </c>
      <c r="CQ46">
        <v>25</v>
      </c>
      <c r="CR46">
        <v>160</v>
      </c>
      <c r="CS46">
        <v>150</v>
      </c>
      <c r="CT46">
        <v>54</v>
      </c>
      <c r="DC46">
        <v>270</v>
      </c>
      <c r="DD46">
        <v>257</v>
      </c>
      <c r="DE46">
        <v>0</v>
      </c>
      <c r="DF46">
        <v>90</v>
      </c>
      <c r="DG46">
        <v>74</v>
      </c>
      <c r="DH46">
        <v>0</v>
      </c>
      <c r="DQ46">
        <v>25</v>
      </c>
      <c r="DR46">
        <v>18</v>
      </c>
      <c r="DS46">
        <v>14</v>
      </c>
      <c r="DT46">
        <v>60</v>
      </c>
      <c r="DU46">
        <v>58</v>
      </c>
      <c r="DV46">
        <v>0</v>
      </c>
      <c r="EH46">
        <v>300</v>
      </c>
      <c r="EI46">
        <v>147</v>
      </c>
      <c r="EJ46">
        <v>0</v>
      </c>
      <c r="EK46">
        <v>40</v>
      </c>
      <c r="EL46">
        <v>17</v>
      </c>
      <c r="EM46">
        <v>0</v>
      </c>
      <c r="EV46">
        <v>200</v>
      </c>
      <c r="EW46">
        <v>184</v>
      </c>
      <c r="EX46">
        <v>0</v>
      </c>
      <c r="EY46">
        <v>160</v>
      </c>
      <c r="EZ46">
        <v>168</v>
      </c>
      <c r="FA46">
        <v>14</v>
      </c>
      <c r="FJ46">
        <v>200</v>
      </c>
      <c r="FK46">
        <v>221</v>
      </c>
      <c r="FL46">
        <v>39</v>
      </c>
      <c r="FM46">
        <v>160</v>
      </c>
      <c r="FN46">
        <v>181</v>
      </c>
      <c r="FO46">
        <v>36</v>
      </c>
    </row>
    <row r="47" spans="1:171" x14ac:dyDescent="0.25">
      <c r="A47">
        <v>180</v>
      </c>
      <c r="B47">
        <v>13</v>
      </c>
      <c r="C47">
        <v>0</v>
      </c>
      <c r="E47">
        <v>85</v>
      </c>
      <c r="F47">
        <v>20</v>
      </c>
      <c r="G47">
        <v>90</v>
      </c>
      <c r="S47">
        <v>270</v>
      </c>
      <c r="T47">
        <v>257</v>
      </c>
      <c r="U47">
        <v>14</v>
      </c>
      <c r="V47">
        <v>0</v>
      </c>
      <c r="W47">
        <v>13</v>
      </c>
      <c r="X47">
        <v>14</v>
      </c>
      <c r="AI47">
        <v>180</v>
      </c>
      <c r="AJ47">
        <v>45</v>
      </c>
      <c r="AK47">
        <v>41</v>
      </c>
      <c r="AL47">
        <v>110</v>
      </c>
      <c r="AM47">
        <v>111</v>
      </c>
      <c r="AN47">
        <v>0</v>
      </c>
      <c r="AX47">
        <v>225</v>
      </c>
      <c r="AY47">
        <v>165</v>
      </c>
      <c r="AZ47">
        <v>0</v>
      </c>
      <c r="BA47">
        <v>135</v>
      </c>
      <c r="BB47">
        <v>152</v>
      </c>
      <c r="BC47">
        <v>0</v>
      </c>
      <c r="BM47">
        <v>315</v>
      </c>
      <c r="BN47">
        <v>300</v>
      </c>
      <c r="BO47">
        <v>36</v>
      </c>
      <c r="BP47">
        <v>0</v>
      </c>
      <c r="BQ47">
        <v>1</v>
      </c>
      <c r="BR47">
        <v>25</v>
      </c>
      <c r="BZ47">
        <v>20</v>
      </c>
      <c r="CA47">
        <v>25</v>
      </c>
      <c r="CB47">
        <v>20</v>
      </c>
      <c r="CC47">
        <v>45</v>
      </c>
      <c r="CD47">
        <v>23</v>
      </c>
      <c r="CE47">
        <v>25</v>
      </c>
      <c r="CO47">
        <v>200</v>
      </c>
      <c r="CP47">
        <v>292</v>
      </c>
      <c r="CQ47">
        <v>54</v>
      </c>
      <c r="CR47">
        <v>160</v>
      </c>
      <c r="CS47">
        <v>158</v>
      </c>
      <c r="CT47">
        <v>39</v>
      </c>
      <c r="DC47">
        <v>270</v>
      </c>
      <c r="DD47">
        <v>257</v>
      </c>
      <c r="DE47">
        <v>0</v>
      </c>
      <c r="DF47">
        <v>90</v>
      </c>
      <c r="DG47">
        <v>74</v>
      </c>
      <c r="DH47">
        <v>0</v>
      </c>
      <c r="DQ47">
        <v>25</v>
      </c>
      <c r="DR47">
        <v>18</v>
      </c>
      <c r="DS47">
        <v>20</v>
      </c>
      <c r="DT47">
        <v>60</v>
      </c>
      <c r="DU47">
        <v>58</v>
      </c>
      <c r="DV47">
        <v>0</v>
      </c>
      <c r="EH47">
        <v>300</v>
      </c>
      <c r="EI47">
        <v>268</v>
      </c>
      <c r="EJ47">
        <v>0</v>
      </c>
      <c r="EK47">
        <v>40</v>
      </c>
      <c r="EL47">
        <v>5</v>
      </c>
      <c r="EM47">
        <v>0</v>
      </c>
      <c r="EV47">
        <v>200</v>
      </c>
      <c r="EW47">
        <v>193</v>
      </c>
      <c r="EX47">
        <v>0</v>
      </c>
      <c r="EY47">
        <v>160</v>
      </c>
      <c r="EZ47">
        <v>162</v>
      </c>
      <c r="FA47">
        <v>14</v>
      </c>
      <c r="FJ47">
        <v>200</v>
      </c>
      <c r="FK47">
        <v>184</v>
      </c>
      <c r="FL47">
        <v>14</v>
      </c>
      <c r="FM47">
        <v>160</v>
      </c>
      <c r="FN47">
        <v>170</v>
      </c>
      <c r="FO47">
        <v>29</v>
      </c>
    </row>
    <row r="48" spans="1:171" x14ac:dyDescent="0.25">
      <c r="A48">
        <v>180</v>
      </c>
      <c r="B48">
        <v>181</v>
      </c>
      <c r="C48">
        <v>0</v>
      </c>
      <c r="E48">
        <v>87</v>
      </c>
      <c r="F48">
        <v>32</v>
      </c>
      <c r="G48">
        <v>90</v>
      </c>
      <c r="S48">
        <v>270</v>
      </c>
      <c r="T48">
        <v>257</v>
      </c>
      <c r="U48">
        <v>0</v>
      </c>
      <c r="V48">
        <v>0</v>
      </c>
      <c r="W48">
        <v>18</v>
      </c>
      <c r="X48">
        <v>14</v>
      </c>
      <c r="AA48" t="s">
        <v>51</v>
      </c>
      <c r="AI48">
        <v>180</v>
      </c>
      <c r="AJ48">
        <v>336</v>
      </c>
      <c r="AK48">
        <v>14</v>
      </c>
      <c r="AL48">
        <v>110</v>
      </c>
      <c r="AM48">
        <v>106</v>
      </c>
      <c r="AN48">
        <v>0</v>
      </c>
      <c r="AX48">
        <v>225</v>
      </c>
      <c r="AY48">
        <v>333</v>
      </c>
      <c r="AZ48">
        <v>0</v>
      </c>
      <c r="BA48">
        <v>135</v>
      </c>
      <c r="BB48">
        <v>147</v>
      </c>
      <c r="BC48">
        <v>0</v>
      </c>
      <c r="BM48">
        <v>315</v>
      </c>
      <c r="BN48">
        <v>237</v>
      </c>
      <c r="BO48">
        <v>54</v>
      </c>
      <c r="BP48">
        <v>0</v>
      </c>
      <c r="BQ48">
        <v>0</v>
      </c>
      <c r="BR48">
        <v>25</v>
      </c>
      <c r="BT48" t="s">
        <v>52</v>
      </c>
      <c r="BZ48">
        <v>20</v>
      </c>
      <c r="CA48">
        <v>24</v>
      </c>
      <c r="CB48">
        <v>25</v>
      </c>
      <c r="CC48">
        <v>45</v>
      </c>
      <c r="CD48">
        <v>12</v>
      </c>
      <c r="CE48">
        <v>20</v>
      </c>
      <c r="CO48">
        <v>200</v>
      </c>
      <c r="CP48">
        <v>175</v>
      </c>
      <c r="CQ48">
        <v>0</v>
      </c>
      <c r="CR48">
        <v>160</v>
      </c>
      <c r="CS48">
        <v>152</v>
      </c>
      <c r="CT48">
        <v>44</v>
      </c>
      <c r="DC48">
        <v>270</v>
      </c>
      <c r="DD48">
        <v>257</v>
      </c>
      <c r="DE48">
        <v>0</v>
      </c>
      <c r="DF48">
        <v>90</v>
      </c>
      <c r="DG48">
        <v>77</v>
      </c>
      <c r="DH48">
        <v>0</v>
      </c>
      <c r="DQ48">
        <v>25</v>
      </c>
      <c r="DR48">
        <v>18</v>
      </c>
      <c r="DS48">
        <v>14</v>
      </c>
      <c r="DT48">
        <v>60</v>
      </c>
      <c r="DU48">
        <v>61</v>
      </c>
      <c r="DV48">
        <v>0</v>
      </c>
      <c r="EH48">
        <v>300</v>
      </c>
      <c r="EI48">
        <v>282</v>
      </c>
      <c r="EJ48">
        <v>0</v>
      </c>
      <c r="EK48">
        <v>40</v>
      </c>
      <c r="EL48">
        <v>3</v>
      </c>
      <c r="EM48">
        <v>0</v>
      </c>
      <c r="EV48">
        <v>200</v>
      </c>
      <c r="EW48">
        <v>196</v>
      </c>
      <c r="EX48">
        <v>14</v>
      </c>
      <c r="EY48">
        <v>160</v>
      </c>
      <c r="EZ48">
        <v>177</v>
      </c>
      <c r="FA48">
        <v>0</v>
      </c>
      <c r="FJ48">
        <v>200</v>
      </c>
      <c r="FK48">
        <v>175</v>
      </c>
      <c r="FL48">
        <v>20</v>
      </c>
      <c r="FM48">
        <v>160</v>
      </c>
      <c r="FN48">
        <v>183</v>
      </c>
      <c r="FO48">
        <v>32</v>
      </c>
    </row>
    <row r="49" spans="1:171" x14ac:dyDescent="0.25">
      <c r="A49">
        <v>180</v>
      </c>
      <c r="B49">
        <v>172</v>
      </c>
      <c r="C49">
        <v>0</v>
      </c>
      <c r="E49">
        <v>85</v>
      </c>
      <c r="F49">
        <v>25</v>
      </c>
      <c r="G49">
        <v>90</v>
      </c>
      <c r="S49">
        <v>270</v>
      </c>
      <c r="T49">
        <v>252</v>
      </c>
      <c r="U49">
        <v>0</v>
      </c>
      <c r="V49">
        <v>0</v>
      </c>
      <c r="W49">
        <v>29</v>
      </c>
      <c r="X49">
        <v>0</v>
      </c>
      <c r="AI49">
        <v>180</v>
      </c>
      <c r="AJ49">
        <v>136</v>
      </c>
      <c r="AK49">
        <v>25</v>
      </c>
      <c r="AL49">
        <v>110</v>
      </c>
      <c r="AM49">
        <v>106</v>
      </c>
      <c r="AN49">
        <v>0</v>
      </c>
      <c r="AX49">
        <v>225</v>
      </c>
      <c r="AY49">
        <v>355</v>
      </c>
      <c r="AZ49">
        <v>0</v>
      </c>
      <c r="BA49">
        <v>135</v>
      </c>
      <c r="BB49">
        <v>132</v>
      </c>
      <c r="BC49">
        <v>0</v>
      </c>
      <c r="BM49">
        <v>315</v>
      </c>
      <c r="BN49">
        <v>312</v>
      </c>
      <c r="BO49">
        <v>47</v>
      </c>
      <c r="BP49">
        <v>0</v>
      </c>
      <c r="BQ49">
        <v>4</v>
      </c>
      <c r="BR49">
        <v>36</v>
      </c>
      <c r="BZ49">
        <v>20</v>
      </c>
      <c r="CA49">
        <v>27</v>
      </c>
      <c r="CB49">
        <v>14</v>
      </c>
      <c r="CC49">
        <v>45</v>
      </c>
      <c r="CD49">
        <v>61</v>
      </c>
      <c r="CE49">
        <v>36</v>
      </c>
      <c r="CO49">
        <v>200</v>
      </c>
      <c r="CP49">
        <v>315</v>
      </c>
      <c r="CQ49">
        <v>29</v>
      </c>
      <c r="CR49">
        <v>160</v>
      </c>
      <c r="CS49">
        <v>149</v>
      </c>
      <c r="CT49">
        <v>56</v>
      </c>
      <c r="DC49">
        <v>270</v>
      </c>
      <c r="DD49">
        <v>259</v>
      </c>
      <c r="DE49">
        <v>0</v>
      </c>
      <c r="DF49">
        <v>90</v>
      </c>
      <c r="DG49">
        <v>74</v>
      </c>
      <c r="DH49">
        <v>0</v>
      </c>
      <c r="DQ49">
        <v>25</v>
      </c>
      <c r="DR49">
        <v>18</v>
      </c>
      <c r="DS49">
        <v>14</v>
      </c>
      <c r="DT49">
        <v>60</v>
      </c>
      <c r="DU49">
        <v>58</v>
      </c>
      <c r="DV49">
        <v>14</v>
      </c>
      <c r="EH49">
        <v>300</v>
      </c>
      <c r="EI49">
        <v>327</v>
      </c>
      <c r="EJ49">
        <v>0</v>
      </c>
      <c r="EK49">
        <v>40</v>
      </c>
      <c r="EL49">
        <v>9</v>
      </c>
      <c r="EM49">
        <v>20</v>
      </c>
      <c r="EV49">
        <v>200</v>
      </c>
      <c r="EW49">
        <v>184</v>
      </c>
      <c r="EX49">
        <v>14</v>
      </c>
      <c r="EY49">
        <v>160</v>
      </c>
      <c r="EZ49">
        <v>154</v>
      </c>
      <c r="FA49">
        <v>0</v>
      </c>
      <c r="FJ49">
        <v>200</v>
      </c>
      <c r="FK49">
        <v>168</v>
      </c>
      <c r="FL49">
        <v>29</v>
      </c>
      <c r="FM49">
        <v>160</v>
      </c>
      <c r="FN49">
        <v>173</v>
      </c>
      <c r="FO49">
        <v>29</v>
      </c>
    </row>
    <row r="50" spans="1:171" x14ac:dyDescent="0.25">
      <c r="A50">
        <v>180</v>
      </c>
      <c r="B50">
        <v>177</v>
      </c>
      <c r="C50">
        <v>0</v>
      </c>
      <c r="E50">
        <v>85</v>
      </c>
      <c r="F50">
        <v>14</v>
      </c>
      <c r="G50">
        <v>90</v>
      </c>
      <c r="S50">
        <v>270</v>
      </c>
      <c r="T50">
        <v>252</v>
      </c>
      <c r="U50">
        <v>0</v>
      </c>
      <c r="V50">
        <v>0</v>
      </c>
      <c r="W50">
        <v>21</v>
      </c>
      <c r="X50">
        <v>14</v>
      </c>
      <c r="AI50">
        <v>180</v>
      </c>
      <c r="AJ50">
        <v>139</v>
      </c>
      <c r="AK50">
        <v>25</v>
      </c>
      <c r="AL50">
        <v>110</v>
      </c>
      <c r="AM50">
        <v>103</v>
      </c>
      <c r="AN50">
        <v>0</v>
      </c>
      <c r="AX50">
        <v>225</v>
      </c>
      <c r="AY50">
        <v>181</v>
      </c>
      <c r="AZ50">
        <v>14</v>
      </c>
      <c r="BA50">
        <v>135</v>
      </c>
      <c r="BB50">
        <v>161</v>
      </c>
      <c r="BC50">
        <v>0</v>
      </c>
      <c r="BM50">
        <v>315</v>
      </c>
      <c r="BN50">
        <v>302</v>
      </c>
      <c r="BO50">
        <v>41</v>
      </c>
      <c r="BP50">
        <v>0</v>
      </c>
      <c r="BQ50">
        <v>1</v>
      </c>
      <c r="BR50">
        <v>32</v>
      </c>
      <c r="BZ50">
        <v>20</v>
      </c>
      <c r="CA50">
        <v>27</v>
      </c>
      <c r="CB50">
        <v>20</v>
      </c>
      <c r="CC50">
        <v>45</v>
      </c>
      <c r="CD50">
        <v>14</v>
      </c>
      <c r="CE50">
        <v>20</v>
      </c>
      <c r="CO50">
        <v>200</v>
      </c>
      <c r="CP50">
        <v>323</v>
      </c>
      <c r="CQ50">
        <v>36</v>
      </c>
      <c r="CR50">
        <v>160</v>
      </c>
      <c r="CS50">
        <v>158</v>
      </c>
      <c r="CT50">
        <v>47</v>
      </c>
      <c r="DC50">
        <v>270</v>
      </c>
      <c r="DD50">
        <v>257</v>
      </c>
      <c r="DE50">
        <v>0</v>
      </c>
      <c r="DF50">
        <v>90</v>
      </c>
      <c r="DG50">
        <v>74</v>
      </c>
      <c r="DH50">
        <v>0</v>
      </c>
      <c r="DQ50">
        <v>25</v>
      </c>
      <c r="DR50">
        <v>18</v>
      </c>
      <c r="DS50">
        <v>20</v>
      </c>
      <c r="DT50">
        <v>60</v>
      </c>
      <c r="DU50">
        <v>58</v>
      </c>
      <c r="DV50">
        <v>0</v>
      </c>
      <c r="EH50">
        <v>300</v>
      </c>
      <c r="EI50">
        <v>288</v>
      </c>
      <c r="EJ50">
        <v>0</v>
      </c>
      <c r="EK50">
        <v>40</v>
      </c>
      <c r="EL50">
        <v>12</v>
      </c>
      <c r="EM50">
        <v>20</v>
      </c>
      <c r="EV50">
        <v>200</v>
      </c>
      <c r="EW50">
        <v>196</v>
      </c>
      <c r="EX50">
        <v>20</v>
      </c>
      <c r="EY50">
        <v>160</v>
      </c>
      <c r="EZ50">
        <v>177</v>
      </c>
      <c r="FA50">
        <v>0</v>
      </c>
      <c r="FJ50">
        <v>200</v>
      </c>
      <c r="FK50">
        <v>248</v>
      </c>
      <c r="FL50">
        <v>54</v>
      </c>
      <c r="FM50">
        <v>160</v>
      </c>
      <c r="FN50">
        <v>173</v>
      </c>
      <c r="FO50">
        <v>29</v>
      </c>
    </row>
    <row r="51" spans="1:171" x14ac:dyDescent="0.25">
      <c r="A51">
        <v>180</v>
      </c>
      <c r="B51">
        <v>8</v>
      </c>
      <c r="C51">
        <v>0</v>
      </c>
      <c r="E51">
        <v>83</v>
      </c>
      <c r="F51">
        <v>0</v>
      </c>
      <c r="G51">
        <v>90</v>
      </c>
      <c r="S51">
        <v>270</v>
      </c>
      <c r="T51">
        <v>257</v>
      </c>
      <c r="U51">
        <v>0</v>
      </c>
      <c r="V51">
        <v>0</v>
      </c>
      <c r="W51">
        <v>297</v>
      </c>
      <c r="X51">
        <v>14</v>
      </c>
      <c r="AI51">
        <v>180</v>
      </c>
      <c r="AJ51">
        <v>127</v>
      </c>
      <c r="AK51">
        <v>32</v>
      </c>
      <c r="AL51">
        <v>110</v>
      </c>
      <c r="AM51">
        <v>103</v>
      </c>
      <c r="AN51">
        <v>0</v>
      </c>
      <c r="AX51">
        <v>225</v>
      </c>
      <c r="AY51">
        <v>327</v>
      </c>
      <c r="AZ51">
        <v>0</v>
      </c>
      <c r="BA51">
        <v>135</v>
      </c>
      <c r="BB51">
        <v>165</v>
      </c>
      <c r="BC51">
        <v>14</v>
      </c>
      <c r="BM51">
        <v>315</v>
      </c>
      <c r="BN51">
        <v>297</v>
      </c>
      <c r="BO51">
        <v>44</v>
      </c>
      <c r="BP51">
        <v>0</v>
      </c>
      <c r="BQ51">
        <v>2</v>
      </c>
      <c r="BR51">
        <v>25</v>
      </c>
      <c r="BZ51">
        <v>20</v>
      </c>
      <c r="CA51">
        <v>27</v>
      </c>
      <c r="CB51">
        <v>0</v>
      </c>
      <c r="CC51">
        <v>45</v>
      </c>
      <c r="CD51">
        <v>58</v>
      </c>
      <c r="CE51">
        <v>36</v>
      </c>
      <c r="CO51">
        <v>200</v>
      </c>
      <c r="CP51">
        <v>326</v>
      </c>
      <c r="CQ51">
        <v>29</v>
      </c>
      <c r="CR51">
        <v>160</v>
      </c>
      <c r="CS51">
        <v>160</v>
      </c>
      <c r="CT51">
        <v>25</v>
      </c>
      <c r="DC51">
        <v>270</v>
      </c>
      <c r="DD51">
        <v>257</v>
      </c>
      <c r="DE51">
        <v>0</v>
      </c>
      <c r="DF51">
        <v>90</v>
      </c>
      <c r="DG51">
        <v>77</v>
      </c>
      <c r="DH51">
        <v>0</v>
      </c>
      <c r="DQ51">
        <v>25</v>
      </c>
      <c r="DR51">
        <v>18</v>
      </c>
      <c r="DS51">
        <v>20</v>
      </c>
      <c r="DT51">
        <v>60</v>
      </c>
      <c r="DU51">
        <v>58</v>
      </c>
      <c r="DV51">
        <v>0</v>
      </c>
      <c r="EH51">
        <v>300</v>
      </c>
      <c r="EI51">
        <v>341</v>
      </c>
      <c r="EJ51">
        <v>0</v>
      </c>
      <c r="EK51">
        <v>40</v>
      </c>
      <c r="EL51">
        <v>12</v>
      </c>
      <c r="EM51">
        <v>14</v>
      </c>
      <c r="EV51">
        <v>200</v>
      </c>
      <c r="EW51">
        <v>196</v>
      </c>
      <c r="EX51">
        <v>14</v>
      </c>
      <c r="EY51">
        <v>160</v>
      </c>
      <c r="EZ51">
        <v>156</v>
      </c>
      <c r="FA51">
        <v>20</v>
      </c>
      <c r="FJ51">
        <v>200</v>
      </c>
      <c r="FK51">
        <v>213</v>
      </c>
      <c r="FL51">
        <v>32</v>
      </c>
      <c r="FM51">
        <v>160</v>
      </c>
      <c r="FN51">
        <v>183</v>
      </c>
      <c r="FO51">
        <v>29</v>
      </c>
    </row>
    <row r="52" spans="1:171" x14ac:dyDescent="0.25">
      <c r="A52">
        <v>180</v>
      </c>
      <c r="B52">
        <v>160</v>
      </c>
      <c r="C52">
        <v>0</v>
      </c>
      <c r="E52">
        <v>83</v>
      </c>
      <c r="F52">
        <v>0</v>
      </c>
      <c r="G52">
        <v>90</v>
      </c>
      <c r="S52">
        <v>270</v>
      </c>
      <c r="T52">
        <v>248</v>
      </c>
      <c r="U52">
        <v>29</v>
      </c>
      <c r="V52">
        <v>0</v>
      </c>
      <c r="W52">
        <v>21</v>
      </c>
      <c r="X52">
        <v>14</v>
      </c>
      <c r="AI52">
        <v>180</v>
      </c>
      <c r="AJ52">
        <v>344</v>
      </c>
      <c r="AK52">
        <v>39</v>
      </c>
      <c r="AL52">
        <v>110</v>
      </c>
      <c r="AM52">
        <v>106</v>
      </c>
      <c r="AN52">
        <v>0</v>
      </c>
      <c r="AX52">
        <v>225</v>
      </c>
      <c r="AY52">
        <v>357</v>
      </c>
      <c r="AZ52">
        <v>0</v>
      </c>
      <c r="BA52">
        <v>135</v>
      </c>
      <c r="BB52">
        <v>146</v>
      </c>
      <c r="BC52">
        <v>20</v>
      </c>
      <c r="BM52">
        <v>315</v>
      </c>
      <c r="BN52">
        <v>305</v>
      </c>
      <c r="BO52">
        <v>44</v>
      </c>
      <c r="BP52">
        <v>0</v>
      </c>
      <c r="BQ52">
        <v>3</v>
      </c>
      <c r="BR52">
        <v>20</v>
      </c>
      <c r="BZ52">
        <v>20</v>
      </c>
      <c r="CA52">
        <v>19</v>
      </c>
      <c r="CB52">
        <v>25</v>
      </c>
      <c r="CC52">
        <v>45</v>
      </c>
      <c r="CD52">
        <v>8</v>
      </c>
      <c r="CE52">
        <v>14</v>
      </c>
      <c r="CO52">
        <v>200</v>
      </c>
      <c r="CP52">
        <v>323</v>
      </c>
      <c r="CQ52">
        <v>47</v>
      </c>
      <c r="CR52">
        <v>160</v>
      </c>
      <c r="CS52">
        <v>162</v>
      </c>
      <c r="CT52">
        <v>20</v>
      </c>
      <c r="DC52">
        <v>270</v>
      </c>
      <c r="DD52">
        <v>266</v>
      </c>
      <c r="DE52">
        <v>0</v>
      </c>
      <c r="DF52">
        <v>90</v>
      </c>
      <c r="DG52">
        <v>69</v>
      </c>
      <c r="DH52">
        <v>0</v>
      </c>
      <c r="DQ52">
        <v>25</v>
      </c>
      <c r="DR52">
        <v>18</v>
      </c>
      <c r="DS52">
        <v>14</v>
      </c>
      <c r="DT52">
        <v>60</v>
      </c>
      <c r="DU52">
        <v>58</v>
      </c>
      <c r="DV52">
        <v>0</v>
      </c>
      <c r="EH52">
        <v>300</v>
      </c>
      <c r="EI52">
        <v>175</v>
      </c>
      <c r="EJ52">
        <v>0</v>
      </c>
      <c r="EK52">
        <v>40</v>
      </c>
      <c r="EL52">
        <v>12</v>
      </c>
      <c r="EM52">
        <v>0</v>
      </c>
      <c r="EV52">
        <v>200</v>
      </c>
      <c r="EW52">
        <v>196</v>
      </c>
      <c r="EX52">
        <v>20</v>
      </c>
      <c r="EY52">
        <v>160</v>
      </c>
      <c r="EZ52">
        <v>168</v>
      </c>
      <c r="FA52">
        <v>0</v>
      </c>
      <c r="FJ52">
        <v>200</v>
      </c>
      <c r="FK52">
        <v>168</v>
      </c>
      <c r="FL52">
        <v>14</v>
      </c>
      <c r="FM52">
        <v>160</v>
      </c>
      <c r="FN52">
        <v>184</v>
      </c>
      <c r="FO52">
        <v>25</v>
      </c>
    </row>
    <row r="53" spans="1:171" x14ac:dyDescent="0.25">
      <c r="A53">
        <v>180</v>
      </c>
      <c r="B53">
        <v>21</v>
      </c>
      <c r="C53">
        <v>0</v>
      </c>
      <c r="E53">
        <v>82</v>
      </c>
      <c r="F53">
        <v>14</v>
      </c>
      <c r="G53">
        <v>90</v>
      </c>
      <c r="S53">
        <v>270</v>
      </c>
      <c r="T53">
        <v>263</v>
      </c>
      <c r="U53">
        <v>14</v>
      </c>
      <c r="V53">
        <v>0</v>
      </c>
      <c r="W53">
        <v>11</v>
      </c>
      <c r="X53">
        <v>0</v>
      </c>
      <c r="AI53">
        <v>180</v>
      </c>
      <c r="AJ53">
        <v>356</v>
      </c>
      <c r="AK53">
        <v>51</v>
      </c>
      <c r="AL53">
        <v>110</v>
      </c>
      <c r="AM53">
        <v>114</v>
      </c>
      <c r="AN53">
        <v>0</v>
      </c>
      <c r="AX53">
        <v>225</v>
      </c>
      <c r="AY53">
        <v>328</v>
      </c>
      <c r="AZ53">
        <v>0</v>
      </c>
      <c r="BA53">
        <v>135</v>
      </c>
      <c r="BB53">
        <v>148</v>
      </c>
      <c r="BC53">
        <v>14</v>
      </c>
      <c r="BM53">
        <v>315</v>
      </c>
      <c r="BN53">
        <v>293</v>
      </c>
      <c r="BO53">
        <v>41</v>
      </c>
      <c r="BP53">
        <v>0</v>
      </c>
      <c r="BQ53">
        <v>0</v>
      </c>
      <c r="BR53">
        <v>14</v>
      </c>
      <c r="BZ53">
        <v>20</v>
      </c>
      <c r="CA53">
        <v>33</v>
      </c>
      <c r="CB53">
        <v>14</v>
      </c>
      <c r="CC53">
        <v>45</v>
      </c>
      <c r="CD53">
        <v>23</v>
      </c>
      <c r="CE53">
        <v>25</v>
      </c>
      <c r="CO53">
        <v>200</v>
      </c>
      <c r="CP53">
        <v>291</v>
      </c>
      <c r="CQ53">
        <v>39</v>
      </c>
      <c r="CR53">
        <v>160</v>
      </c>
      <c r="CS53">
        <v>161</v>
      </c>
      <c r="CT53">
        <v>29</v>
      </c>
      <c r="DC53">
        <v>270</v>
      </c>
      <c r="DD53">
        <v>242</v>
      </c>
      <c r="DE53">
        <v>0</v>
      </c>
      <c r="DF53">
        <v>90</v>
      </c>
      <c r="DG53">
        <v>74</v>
      </c>
      <c r="DH53">
        <v>0</v>
      </c>
      <c r="DQ53">
        <v>25</v>
      </c>
      <c r="DR53">
        <v>18</v>
      </c>
      <c r="DS53">
        <v>20</v>
      </c>
      <c r="DT53">
        <v>60</v>
      </c>
      <c r="DU53">
        <v>61</v>
      </c>
      <c r="DV53">
        <v>0</v>
      </c>
      <c r="EH53">
        <v>300</v>
      </c>
      <c r="EI53">
        <v>270</v>
      </c>
      <c r="EJ53">
        <v>20</v>
      </c>
      <c r="EK53">
        <v>40</v>
      </c>
      <c r="EL53">
        <v>9</v>
      </c>
      <c r="EM53">
        <v>0</v>
      </c>
      <c r="EV53">
        <v>200</v>
      </c>
      <c r="EW53">
        <v>196</v>
      </c>
      <c r="EX53">
        <v>14</v>
      </c>
      <c r="EY53">
        <v>160</v>
      </c>
      <c r="EZ53">
        <v>147</v>
      </c>
      <c r="FA53">
        <v>14</v>
      </c>
      <c r="FJ53">
        <v>200</v>
      </c>
      <c r="FK53">
        <v>196</v>
      </c>
      <c r="FL53">
        <v>39</v>
      </c>
      <c r="FM53">
        <v>160</v>
      </c>
      <c r="FN53">
        <v>175</v>
      </c>
      <c r="FO53">
        <v>25</v>
      </c>
    </row>
    <row r="54" spans="1:171" x14ac:dyDescent="0.25">
      <c r="A54">
        <v>180</v>
      </c>
      <c r="B54">
        <v>19</v>
      </c>
      <c r="C54">
        <v>29</v>
      </c>
      <c r="E54">
        <v>87</v>
      </c>
      <c r="F54">
        <v>0</v>
      </c>
      <c r="G54">
        <v>90</v>
      </c>
      <c r="S54">
        <v>270</v>
      </c>
      <c r="T54">
        <v>257</v>
      </c>
      <c r="U54">
        <v>0</v>
      </c>
      <c r="V54">
        <v>0</v>
      </c>
      <c r="W54">
        <v>29</v>
      </c>
      <c r="X54">
        <v>0</v>
      </c>
      <c r="AI54">
        <v>180</v>
      </c>
      <c r="AJ54">
        <v>334</v>
      </c>
      <c r="AK54">
        <v>41</v>
      </c>
      <c r="AL54">
        <v>110</v>
      </c>
      <c r="AM54">
        <v>106</v>
      </c>
      <c r="AN54">
        <v>0</v>
      </c>
      <c r="AX54">
        <v>225</v>
      </c>
      <c r="AY54">
        <v>3</v>
      </c>
      <c r="AZ54">
        <v>0</v>
      </c>
      <c r="BA54">
        <v>135</v>
      </c>
      <c r="BB54">
        <v>152</v>
      </c>
      <c r="BC54">
        <v>0</v>
      </c>
      <c r="BM54">
        <v>315</v>
      </c>
      <c r="BN54">
        <v>297</v>
      </c>
      <c r="BO54">
        <v>44</v>
      </c>
      <c r="BP54">
        <v>0</v>
      </c>
      <c r="BQ54">
        <v>1</v>
      </c>
      <c r="BR54">
        <v>25</v>
      </c>
      <c r="BZ54">
        <v>20</v>
      </c>
      <c r="CA54">
        <v>33</v>
      </c>
      <c r="CB54">
        <v>14</v>
      </c>
      <c r="CC54">
        <v>45</v>
      </c>
      <c r="CD54">
        <v>53</v>
      </c>
      <c r="CE54">
        <v>29</v>
      </c>
      <c r="CO54">
        <v>200</v>
      </c>
      <c r="CP54">
        <v>329</v>
      </c>
      <c r="CQ54">
        <v>58</v>
      </c>
      <c r="CR54">
        <v>160</v>
      </c>
      <c r="CS54">
        <v>162</v>
      </c>
      <c r="CT54">
        <v>20</v>
      </c>
      <c r="DC54">
        <v>270</v>
      </c>
      <c r="DD54">
        <v>257</v>
      </c>
      <c r="DE54">
        <v>0</v>
      </c>
      <c r="DF54">
        <v>90</v>
      </c>
      <c r="DG54">
        <v>74</v>
      </c>
      <c r="DH54">
        <v>0</v>
      </c>
      <c r="DQ54">
        <v>25</v>
      </c>
      <c r="DR54">
        <v>18</v>
      </c>
      <c r="DS54">
        <v>20</v>
      </c>
      <c r="DT54">
        <v>60</v>
      </c>
      <c r="DU54">
        <v>89</v>
      </c>
      <c r="DV54">
        <v>29</v>
      </c>
      <c r="EH54">
        <v>300</v>
      </c>
      <c r="EI54">
        <v>177</v>
      </c>
      <c r="EJ54">
        <v>0</v>
      </c>
      <c r="EK54">
        <v>40</v>
      </c>
      <c r="EL54">
        <v>8</v>
      </c>
      <c r="EM54">
        <v>0</v>
      </c>
      <c r="EV54">
        <v>200</v>
      </c>
      <c r="EW54">
        <v>341</v>
      </c>
      <c r="EX54">
        <v>20</v>
      </c>
      <c r="EY54">
        <v>160</v>
      </c>
      <c r="EZ54">
        <v>268</v>
      </c>
      <c r="FA54">
        <v>0</v>
      </c>
      <c r="FJ54">
        <v>200</v>
      </c>
      <c r="FK54">
        <v>196</v>
      </c>
      <c r="FL54">
        <v>32</v>
      </c>
      <c r="FM54">
        <v>160</v>
      </c>
      <c r="FN54">
        <v>170</v>
      </c>
      <c r="FO54">
        <v>25</v>
      </c>
    </row>
    <row r="55" spans="1:171" x14ac:dyDescent="0.25">
      <c r="A55">
        <v>180</v>
      </c>
      <c r="B55">
        <v>170</v>
      </c>
      <c r="C55">
        <v>0</v>
      </c>
      <c r="E55">
        <v>83</v>
      </c>
      <c r="F55">
        <v>14</v>
      </c>
      <c r="G55">
        <v>90</v>
      </c>
      <c r="S55">
        <v>270</v>
      </c>
      <c r="T55">
        <v>252</v>
      </c>
      <c r="U55">
        <v>0</v>
      </c>
      <c r="V55">
        <v>0</v>
      </c>
      <c r="W55">
        <v>303</v>
      </c>
      <c r="X55">
        <v>0</v>
      </c>
      <c r="AI55">
        <v>180</v>
      </c>
      <c r="AJ55">
        <v>108</v>
      </c>
      <c r="AK55">
        <v>56</v>
      </c>
      <c r="AL55">
        <v>110</v>
      </c>
      <c r="AM55">
        <v>103</v>
      </c>
      <c r="AN55">
        <v>0</v>
      </c>
      <c r="AX55">
        <v>225</v>
      </c>
      <c r="AY55">
        <v>181</v>
      </c>
      <c r="AZ55">
        <v>0</v>
      </c>
      <c r="BA55">
        <v>135</v>
      </c>
      <c r="BB55">
        <v>140</v>
      </c>
      <c r="BC55">
        <v>32</v>
      </c>
      <c r="BM55">
        <v>315</v>
      </c>
      <c r="BN55">
        <v>297</v>
      </c>
      <c r="BO55">
        <v>47</v>
      </c>
      <c r="BP55">
        <v>0</v>
      </c>
      <c r="BQ55">
        <v>1</v>
      </c>
      <c r="BR55">
        <v>20</v>
      </c>
      <c r="BZ55">
        <v>20</v>
      </c>
      <c r="CA55">
        <v>27</v>
      </c>
      <c r="CB55">
        <v>14</v>
      </c>
      <c r="CC55">
        <v>45</v>
      </c>
      <c r="CD55">
        <v>49</v>
      </c>
      <c r="CE55">
        <v>25</v>
      </c>
      <c r="CO55">
        <v>200</v>
      </c>
      <c r="CP55">
        <v>310</v>
      </c>
      <c r="CQ55">
        <v>49</v>
      </c>
      <c r="CR55">
        <v>160</v>
      </c>
      <c r="CS55">
        <v>162</v>
      </c>
      <c r="CT55">
        <v>44</v>
      </c>
      <c r="DC55">
        <v>270</v>
      </c>
      <c r="DD55">
        <v>257</v>
      </c>
      <c r="DE55">
        <v>0</v>
      </c>
      <c r="DF55">
        <v>90</v>
      </c>
      <c r="DG55">
        <v>74</v>
      </c>
      <c r="DH55">
        <v>0</v>
      </c>
      <c r="DQ55">
        <v>25</v>
      </c>
      <c r="DR55">
        <v>18</v>
      </c>
      <c r="DS55">
        <v>14</v>
      </c>
      <c r="DT55">
        <v>60</v>
      </c>
      <c r="DU55">
        <v>61</v>
      </c>
      <c r="DV55">
        <v>0</v>
      </c>
      <c r="EH55">
        <v>300</v>
      </c>
      <c r="EI55">
        <v>272</v>
      </c>
      <c r="EJ55">
        <v>0</v>
      </c>
      <c r="EK55">
        <v>40</v>
      </c>
      <c r="EL55">
        <v>3</v>
      </c>
      <c r="EM55">
        <v>0</v>
      </c>
      <c r="EV55">
        <v>200</v>
      </c>
      <c r="EW55">
        <v>181</v>
      </c>
      <c r="EX55">
        <v>20</v>
      </c>
      <c r="EY55">
        <v>160</v>
      </c>
      <c r="EZ55">
        <v>266</v>
      </c>
      <c r="FA55">
        <v>0</v>
      </c>
      <c r="FJ55">
        <v>200</v>
      </c>
      <c r="FK55">
        <v>175</v>
      </c>
      <c r="FL55">
        <v>29</v>
      </c>
      <c r="FM55">
        <v>160</v>
      </c>
      <c r="FN55">
        <v>170</v>
      </c>
      <c r="FO55">
        <v>29</v>
      </c>
    </row>
    <row r="56" spans="1:171" x14ac:dyDescent="0.25">
      <c r="A56">
        <v>180</v>
      </c>
      <c r="B56">
        <v>162</v>
      </c>
      <c r="C56">
        <v>0</v>
      </c>
      <c r="E56">
        <v>83</v>
      </c>
      <c r="F56">
        <v>14</v>
      </c>
      <c r="G56">
        <v>90</v>
      </c>
      <c r="S56">
        <v>270</v>
      </c>
      <c r="T56">
        <v>269</v>
      </c>
      <c r="U56">
        <v>32</v>
      </c>
      <c r="V56">
        <v>0</v>
      </c>
      <c r="W56">
        <v>164</v>
      </c>
      <c r="X56">
        <v>14</v>
      </c>
      <c r="AI56">
        <v>180</v>
      </c>
      <c r="AJ56">
        <v>19</v>
      </c>
      <c r="AK56">
        <v>54</v>
      </c>
      <c r="AL56">
        <v>110</v>
      </c>
      <c r="AM56">
        <v>103</v>
      </c>
      <c r="AN56">
        <v>0</v>
      </c>
      <c r="AX56">
        <v>225</v>
      </c>
      <c r="AY56">
        <v>175</v>
      </c>
      <c r="AZ56">
        <v>0</v>
      </c>
      <c r="BA56">
        <v>135</v>
      </c>
      <c r="BB56">
        <v>160</v>
      </c>
      <c r="BC56">
        <v>14</v>
      </c>
      <c r="BM56">
        <v>315</v>
      </c>
      <c r="BN56">
        <v>297</v>
      </c>
      <c r="BO56">
        <v>44</v>
      </c>
      <c r="BP56">
        <v>0</v>
      </c>
      <c r="BQ56">
        <v>3</v>
      </c>
      <c r="BR56">
        <v>20</v>
      </c>
      <c r="BZ56">
        <v>20</v>
      </c>
      <c r="CA56">
        <v>19</v>
      </c>
      <c r="CB56">
        <v>0</v>
      </c>
      <c r="CC56">
        <v>45</v>
      </c>
      <c r="CD56">
        <v>49</v>
      </c>
      <c r="CE56">
        <v>25</v>
      </c>
      <c r="CO56">
        <v>200</v>
      </c>
      <c r="CP56">
        <v>320</v>
      </c>
      <c r="CQ56">
        <v>25</v>
      </c>
      <c r="CR56">
        <v>160</v>
      </c>
      <c r="CS56">
        <v>158</v>
      </c>
      <c r="CT56">
        <v>49</v>
      </c>
      <c r="DC56">
        <v>270</v>
      </c>
      <c r="DD56">
        <v>257</v>
      </c>
      <c r="DE56">
        <v>0</v>
      </c>
      <c r="DF56">
        <v>90</v>
      </c>
      <c r="DG56">
        <v>69</v>
      </c>
      <c r="DH56">
        <v>14</v>
      </c>
      <c r="DQ56">
        <v>25</v>
      </c>
      <c r="DR56">
        <v>22</v>
      </c>
      <c r="DS56">
        <v>20</v>
      </c>
      <c r="DT56">
        <v>60</v>
      </c>
      <c r="DU56">
        <v>58</v>
      </c>
      <c r="DV56">
        <v>0</v>
      </c>
      <c r="EH56">
        <v>300</v>
      </c>
      <c r="EI56">
        <v>282</v>
      </c>
      <c r="EJ56">
        <v>0</v>
      </c>
      <c r="EK56">
        <v>40</v>
      </c>
      <c r="EL56">
        <v>6</v>
      </c>
      <c r="EM56">
        <v>0</v>
      </c>
      <c r="EV56">
        <v>200</v>
      </c>
      <c r="EW56">
        <v>184</v>
      </c>
      <c r="EX56">
        <v>0</v>
      </c>
      <c r="EY56">
        <v>160</v>
      </c>
      <c r="EZ56">
        <v>175</v>
      </c>
      <c r="FA56">
        <v>14</v>
      </c>
      <c r="FJ56">
        <v>200</v>
      </c>
      <c r="FK56">
        <v>179</v>
      </c>
      <c r="FL56">
        <v>51</v>
      </c>
      <c r="FM56">
        <v>160</v>
      </c>
      <c r="FN56">
        <v>176</v>
      </c>
      <c r="FO56">
        <v>25</v>
      </c>
    </row>
    <row r="57" spans="1:171" x14ac:dyDescent="0.25">
      <c r="A57">
        <v>180</v>
      </c>
      <c r="B57">
        <v>166</v>
      </c>
      <c r="C57">
        <v>0</v>
      </c>
      <c r="E57">
        <v>88</v>
      </c>
      <c r="F57">
        <v>0</v>
      </c>
      <c r="G57">
        <v>90</v>
      </c>
      <c r="S57">
        <v>270</v>
      </c>
      <c r="T57">
        <v>257</v>
      </c>
      <c r="U57">
        <v>0</v>
      </c>
      <c r="V57">
        <v>0</v>
      </c>
      <c r="W57">
        <v>339</v>
      </c>
      <c r="X57">
        <v>14</v>
      </c>
      <c r="AI57">
        <v>180</v>
      </c>
      <c r="AJ57">
        <v>164</v>
      </c>
      <c r="AK57">
        <v>47</v>
      </c>
      <c r="AL57">
        <v>110</v>
      </c>
      <c r="AM57">
        <v>106</v>
      </c>
      <c r="AN57">
        <v>0</v>
      </c>
      <c r="AX57">
        <v>225</v>
      </c>
      <c r="AY57">
        <v>199</v>
      </c>
      <c r="AZ57">
        <v>0</v>
      </c>
      <c r="BA57">
        <v>135</v>
      </c>
      <c r="BB57">
        <v>150</v>
      </c>
      <c r="BC57">
        <v>0</v>
      </c>
      <c r="BM57">
        <v>315</v>
      </c>
      <c r="BN57">
        <v>300</v>
      </c>
      <c r="BO57">
        <v>41</v>
      </c>
      <c r="BP57">
        <v>0</v>
      </c>
      <c r="BQ57">
        <v>1</v>
      </c>
      <c r="BR57">
        <v>32</v>
      </c>
      <c r="BZ57">
        <v>20</v>
      </c>
      <c r="CA57">
        <v>19</v>
      </c>
      <c r="CB57">
        <v>14</v>
      </c>
      <c r="CC57">
        <v>45</v>
      </c>
      <c r="CD57">
        <v>27</v>
      </c>
      <c r="CE57">
        <v>20</v>
      </c>
      <c r="CO57">
        <v>200</v>
      </c>
      <c r="CP57">
        <v>318</v>
      </c>
      <c r="CQ57">
        <v>49</v>
      </c>
      <c r="CR57">
        <v>160</v>
      </c>
      <c r="CS57">
        <v>154</v>
      </c>
      <c r="CT57">
        <v>32</v>
      </c>
      <c r="DC57">
        <v>270</v>
      </c>
      <c r="DD57">
        <v>257</v>
      </c>
      <c r="DE57">
        <v>0</v>
      </c>
      <c r="DF57">
        <v>90</v>
      </c>
      <c r="DG57">
        <v>69</v>
      </c>
      <c r="DH57">
        <v>0</v>
      </c>
      <c r="DQ57">
        <v>25</v>
      </c>
      <c r="DR57">
        <v>26</v>
      </c>
      <c r="DS57">
        <v>14</v>
      </c>
      <c r="DT57">
        <v>60</v>
      </c>
      <c r="DU57">
        <v>58</v>
      </c>
      <c r="DV57">
        <v>0</v>
      </c>
      <c r="EH57">
        <v>300</v>
      </c>
      <c r="EI57">
        <v>268</v>
      </c>
      <c r="EJ57">
        <v>0</v>
      </c>
      <c r="EK57">
        <v>40</v>
      </c>
      <c r="EL57">
        <v>12</v>
      </c>
      <c r="EM57">
        <v>14</v>
      </c>
      <c r="EV57">
        <v>200</v>
      </c>
      <c r="EW57">
        <v>333</v>
      </c>
      <c r="EX57">
        <v>25</v>
      </c>
      <c r="EY57">
        <v>160</v>
      </c>
      <c r="EZ57">
        <v>137</v>
      </c>
      <c r="FA57">
        <v>14</v>
      </c>
      <c r="FJ57">
        <v>200</v>
      </c>
      <c r="FK57">
        <v>175</v>
      </c>
      <c r="FL57">
        <v>20</v>
      </c>
      <c r="FM57">
        <v>160</v>
      </c>
      <c r="FN57">
        <v>176</v>
      </c>
      <c r="FO57">
        <v>29</v>
      </c>
    </row>
    <row r="58" spans="1:171" x14ac:dyDescent="0.25">
      <c r="A58">
        <v>180</v>
      </c>
      <c r="B58">
        <v>177</v>
      </c>
      <c r="C58">
        <v>0</v>
      </c>
      <c r="E58">
        <v>83</v>
      </c>
      <c r="F58">
        <v>0</v>
      </c>
      <c r="G58">
        <v>90</v>
      </c>
      <c r="S58">
        <v>270</v>
      </c>
      <c r="T58">
        <v>252</v>
      </c>
      <c r="U58">
        <v>0</v>
      </c>
      <c r="V58">
        <v>0</v>
      </c>
      <c r="W58">
        <v>313</v>
      </c>
      <c r="X58">
        <v>14</v>
      </c>
      <c r="AI58">
        <v>180</v>
      </c>
      <c r="AJ58">
        <v>146</v>
      </c>
      <c r="AK58">
        <v>0</v>
      </c>
      <c r="AL58">
        <v>110</v>
      </c>
      <c r="AM58">
        <v>103</v>
      </c>
      <c r="AN58">
        <v>0</v>
      </c>
      <c r="AX58">
        <v>225</v>
      </c>
      <c r="AY58">
        <v>172</v>
      </c>
      <c r="AZ58">
        <v>0</v>
      </c>
      <c r="BA58">
        <v>135</v>
      </c>
      <c r="BB58">
        <v>157</v>
      </c>
      <c r="BC58">
        <v>20</v>
      </c>
      <c r="BM58">
        <v>315</v>
      </c>
      <c r="BN58">
        <v>300</v>
      </c>
      <c r="BO58">
        <v>44</v>
      </c>
      <c r="BP58">
        <v>0</v>
      </c>
      <c r="BQ58">
        <v>5</v>
      </c>
      <c r="BR58">
        <v>25</v>
      </c>
      <c r="BZ58">
        <v>20</v>
      </c>
      <c r="CA58">
        <v>19</v>
      </c>
      <c r="CB58">
        <v>0</v>
      </c>
      <c r="CC58">
        <v>45</v>
      </c>
      <c r="CD58">
        <v>27</v>
      </c>
      <c r="CE58">
        <v>29</v>
      </c>
      <c r="CO58">
        <v>200</v>
      </c>
      <c r="CP58">
        <v>314</v>
      </c>
      <c r="CQ58">
        <v>51</v>
      </c>
      <c r="CR58">
        <v>160</v>
      </c>
      <c r="CS58">
        <v>149</v>
      </c>
      <c r="CT58">
        <v>54</v>
      </c>
      <c r="DC58">
        <v>270</v>
      </c>
      <c r="DD58">
        <v>257</v>
      </c>
      <c r="DE58">
        <v>0</v>
      </c>
      <c r="DF58">
        <v>90</v>
      </c>
      <c r="DG58">
        <v>77</v>
      </c>
      <c r="DH58">
        <v>0</v>
      </c>
      <c r="DQ58">
        <v>25</v>
      </c>
      <c r="DR58">
        <v>18</v>
      </c>
      <c r="DS58">
        <v>14</v>
      </c>
      <c r="DT58">
        <v>60</v>
      </c>
      <c r="DU58">
        <v>49</v>
      </c>
      <c r="DV58">
        <v>0</v>
      </c>
      <c r="EH58">
        <v>300</v>
      </c>
      <c r="EI58">
        <v>341</v>
      </c>
      <c r="EJ58">
        <v>0</v>
      </c>
      <c r="EK58">
        <v>40</v>
      </c>
      <c r="EL58">
        <v>3</v>
      </c>
      <c r="EM58">
        <v>0</v>
      </c>
      <c r="EV58">
        <v>200</v>
      </c>
      <c r="EW58">
        <v>333</v>
      </c>
      <c r="EX58">
        <v>32</v>
      </c>
      <c r="EY58">
        <v>160</v>
      </c>
      <c r="EZ58">
        <v>56</v>
      </c>
      <c r="FA58">
        <v>0</v>
      </c>
      <c r="FJ58">
        <v>200</v>
      </c>
      <c r="FK58">
        <v>182</v>
      </c>
      <c r="FL58">
        <v>14</v>
      </c>
      <c r="FM58">
        <v>160</v>
      </c>
      <c r="FN58">
        <v>182</v>
      </c>
      <c r="FO58">
        <v>25</v>
      </c>
    </row>
    <row r="59" spans="1:171" x14ac:dyDescent="0.25">
      <c r="A59">
        <v>180</v>
      </c>
      <c r="B59">
        <v>172</v>
      </c>
      <c r="C59">
        <v>0</v>
      </c>
      <c r="E59">
        <v>93</v>
      </c>
      <c r="F59">
        <v>14</v>
      </c>
      <c r="G59">
        <v>90</v>
      </c>
      <c r="S59">
        <v>270</v>
      </c>
      <c r="T59">
        <v>252</v>
      </c>
      <c r="U59">
        <v>14</v>
      </c>
      <c r="V59">
        <v>0</v>
      </c>
      <c r="W59">
        <v>305</v>
      </c>
      <c r="X59">
        <v>0</v>
      </c>
      <c r="AI59">
        <v>180</v>
      </c>
      <c r="AJ59">
        <v>334</v>
      </c>
      <c r="AK59">
        <v>20</v>
      </c>
      <c r="AL59">
        <v>110</v>
      </c>
      <c r="AM59">
        <v>106</v>
      </c>
      <c r="AN59">
        <v>0</v>
      </c>
      <c r="AX59">
        <v>225</v>
      </c>
      <c r="AY59">
        <v>188</v>
      </c>
      <c r="AZ59">
        <v>0</v>
      </c>
      <c r="BA59">
        <v>135</v>
      </c>
      <c r="BB59">
        <v>150</v>
      </c>
      <c r="BC59">
        <v>20</v>
      </c>
      <c r="BM59">
        <v>315</v>
      </c>
      <c r="BN59">
        <v>302</v>
      </c>
      <c r="BO59">
        <v>44</v>
      </c>
      <c r="BP59">
        <v>0</v>
      </c>
      <c r="BQ59">
        <v>1</v>
      </c>
      <c r="BR59">
        <v>20</v>
      </c>
      <c r="BZ59">
        <v>20</v>
      </c>
      <c r="CA59">
        <v>19</v>
      </c>
      <c r="CB59">
        <v>0</v>
      </c>
      <c r="CC59">
        <v>45</v>
      </c>
      <c r="CD59">
        <v>49</v>
      </c>
      <c r="CE59">
        <v>29</v>
      </c>
      <c r="CO59">
        <v>200</v>
      </c>
      <c r="CP59">
        <v>314</v>
      </c>
      <c r="CQ59">
        <v>56</v>
      </c>
      <c r="CR59">
        <v>160</v>
      </c>
      <c r="CS59">
        <v>8</v>
      </c>
      <c r="CT59">
        <v>25</v>
      </c>
      <c r="DC59">
        <v>270</v>
      </c>
      <c r="DD59">
        <v>257</v>
      </c>
      <c r="DE59">
        <v>0</v>
      </c>
      <c r="DF59">
        <v>90</v>
      </c>
      <c r="DG59">
        <v>74</v>
      </c>
      <c r="DH59">
        <v>14</v>
      </c>
      <c r="DQ59">
        <v>25</v>
      </c>
      <c r="DR59">
        <v>18</v>
      </c>
      <c r="DS59">
        <v>14</v>
      </c>
      <c r="DT59">
        <v>60</v>
      </c>
      <c r="DU59">
        <v>46</v>
      </c>
      <c r="DV59">
        <v>0</v>
      </c>
      <c r="EH59">
        <v>300</v>
      </c>
      <c r="EI59">
        <v>207</v>
      </c>
      <c r="EJ59">
        <v>0</v>
      </c>
      <c r="EK59">
        <v>40</v>
      </c>
      <c r="EL59">
        <v>12</v>
      </c>
      <c r="EM59">
        <v>0</v>
      </c>
      <c r="EV59">
        <v>200</v>
      </c>
      <c r="EW59">
        <v>333</v>
      </c>
      <c r="EX59">
        <v>20</v>
      </c>
      <c r="EY59">
        <v>160</v>
      </c>
      <c r="EZ59">
        <v>157</v>
      </c>
      <c r="FA59">
        <v>0</v>
      </c>
      <c r="FJ59">
        <v>200</v>
      </c>
      <c r="FK59">
        <v>188</v>
      </c>
      <c r="FL59">
        <v>20</v>
      </c>
      <c r="FM59">
        <v>160</v>
      </c>
      <c r="FN59">
        <v>151</v>
      </c>
      <c r="FO59">
        <v>39</v>
      </c>
    </row>
    <row r="60" spans="1:171" x14ac:dyDescent="0.25">
      <c r="A60">
        <v>180</v>
      </c>
      <c r="B60">
        <v>168</v>
      </c>
      <c r="C60">
        <v>0</v>
      </c>
      <c r="E60">
        <v>83</v>
      </c>
      <c r="F60">
        <v>14</v>
      </c>
      <c r="G60">
        <v>90</v>
      </c>
      <c r="S60">
        <v>270</v>
      </c>
      <c r="T60">
        <v>257</v>
      </c>
      <c r="U60">
        <v>0</v>
      </c>
      <c r="V60">
        <v>0</v>
      </c>
      <c r="W60">
        <v>336</v>
      </c>
      <c r="X60">
        <v>14</v>
      </c>
      <c r="AI60">
        <v>180</v>
      </c>
      <c r="AJ60">
        <v>143</v>
      </c>
      <c r="AK60">
        <v>25</v>
      </c>
      <c r="AL60">
        <v>110</v>
      </c>
      <c r="AM60">
        <v>103</v>
      </c>
      <c r="AN60">
        <v>0</v>
      </c>
      <c r="AX60">
        <v>225</v>
      </c>
      <c r="AY60">
        <v>1</v>
      </c>
      <c r="AZ60">
        <v>0</v>
      </c>
      <c r="BA60">
        <v>135</v>
      </c>
      <c r="BB60">
        <v>159</v>
      </c>
      <c r="BC60">
        <v>0</v>
      </c>
      <c r="BM60">
        <v>315</v>
      </c>
      <c r="BN60">
        <v>301</v>
      </c>
      <c r="BO60">
        <v>44</v>
      </c>
      <c r="BP60">
        <v>0</v>
      </c>
      <c r="BQ60">
        <v>5</v>
      </c>
      <c r="BR60">
        <v>29</v>
      </c>
      <c r="BZ60">
        <v>20</v>
      </c>
      <c r="CA60">
        <v>33</v>
      </c>
      <c r="CB60">
        <v>0</v>
      </c>
      <c r="CC60">
        <v>45</v>
      </c>
      <c r="CD60">
        <v>49</v>
      </c>
      <c r="CE60">
        <v>29</v>
      </c>
      <c r="CO60">
        <v>200</v>
      </c>
      <c r="CP60">
        <v>314</v>
      </c>
      <c r="CQ60">
        <v>47</v>
      </c>
      <c r="CR60">
        <v>160</v>
      </c>
      <c r="CS60">
        <v>151</v>
      </c>
      <c r="CT60">
        <v>25</v>
      </c>
      <c r="DC60">
        <v>270</v>
      </c>
      <c r="DD60">
        <v>262</v>
      </c>
      <c r="DE60">
        <v>0</v>
      </c>
      <c r="DF60">
        <v>90</v>
      </c>
      <c r="DG60">
        <v>74</v>
      </c>
      <c r="DH60">
        <v>0</v>
      </c>
      <c r="DQ60">
        <v>25</v>
      </c>
      <c r="DR60">
        <v>18</v>
      </c>
      <c r="DS60">
        <v>14</v>
      </c>
      <c r="DT60">
        <v>60</v>
      </c>
      <c r="DU60">
        <v>58</v>
      </c>
      <c r="DV60">
        <v>0</v>
      </c>
      <c r="EH60">
        <v>300</v>
      </c>
      <c r="EI60">
        <v>327</v>
      </c>
      <c r="EJ60">
        <v>0</v>
      </c>
      <c r="EK60">
        <v>40</v>
      </c>
      <c r="EL60">
        <v>3</v>
      </c>
      <c r="EM60">
        <v>0</v>
      </c>
      <c r="EV60">
        <v>200</v>
      </c>
      <c r="EW60">
        <v>333</v>
      </c>
      <c r="EX60">
        <v>20</v>
      </c>
      <c r="EY60">
        <v>160</v>
      </c>
      <c r="EZ60">
        <v>149</v>
      </c>
      <c r="FA60">
        <v>39</v>
      </c>
      <c r="FJ60">
        <v>200</v>
      </c>
      <c r="FK60">
        <v>184</v>
      </c>
      <c r="FL60">
        <v>14</v>
      </c>
      <c r="FM60">
        <v>160</v>
      </c>
      <c r="FN60">
        <v>176</v>
      </c>
      <c r="FO60">
        <v>36</v>
      </c>
    </row>
    <row r="61" spans="1:171" x14ac:dyDescent="0.25">
      <c r="A61">
        <v>180</v>
      </c>
      <c r="B61">
        <v>173</v>
      </c>
      <c r="C61">
        <v>0</v>
      </c>
      <c r="E61">
        <v>91</v>
      </c>
      <c r="F61">
        <v>25</v>
      </c>
      <c r="G61">
        <v>90</v>
      </c>
      <c r="S61">
        <v>270</v>
      </c>
      <c r="T61">
        <v>255</v>
      </c>
      <c r="U61">
        <v>0</v>
      </c>
      <c r="V61">
        <v>0</v>
      </c>
      <c r="W61">
        <v>317</v>
      </c>
      <c r="X61">
        <v>14</v>
      </c>
      <c r="AI61">
        <v>180</v>
      </c>
      <c r="AJ61">
        <v>169</v>
      </c>
      <c r="AK61">
        <v>36</v>
      </c>
      <c r="AL61">
        <v>110</v>
      </c>
      <c r="AM61">
        <v>103</v>
      </c>
      <c r="AN61">
        <v>0</v>
      </c>
      <c r="AX61">
        <v>225</v>
      </c>
      <c r="AY61">
        <v>191</v>
      </c>
      <c r="AZ61">
        <v>0</v>
      </c>
      <c r="BA61">
        <v>135</v>
      </c>
      <c r="BB61">
        <v>147</v>
      </c>
      <c r="BC61">
        <v>14</v>
      </c>
      <c r="BM61">
        <v>315</v>
      </c>
      <c r="BN61">
        <v>302</v>
      </c>
      <c r="BO61">
        <v>41</v>
      </c>
      <c r="BP61">
        <v>0</v>
      </c>
      <c r="BQ61">
        <v>347</v>
      </c>
      <c r="BR61">
        <v>20</v>
      </c>
      <c r="BZ61">
        <v>20</v>
      </c>
      <c r="CA61">
        <v>33</v>
      </c>
      <c r="CB61">
        <v>0</v>
      </c>
      <c r="CC61">
        <v>45</v>
      </c>
      <c r="CD61">
        <v>49</v>
      </c>
      <c r="CE61">
        <v>29</v>
      </c>
      <c r="CO61">
        <v>200</v>
      </c>
      <c r="CP61">
        <v>314</v>
      </c>
      <c r="CQ61">
        <v>54</v>
      </c>
      <c r="CR61">
        <v>160</v>
      </c>
      <c r="CS61">
        <v>150</v>
      </c>
      <c r="CT61">
        <v>32</v>
      </c>
      <c r="DC61">
        <v>270</v>
      </c>
      <c r="DD61">
        <v>260</v>
      </c>
      <c r="DE61">
        <v>0</v>
      </c>
      <c r="DF61">
        <v>90</v>
      </c>
      <c r="DG61">
        <v>74</v>
      </c>
      <c r="DH61">
        <v>0</v>
      </c>
      <c r="DQ61">
        <v>25</v>
      </c>
      <c r="DR61">
        <v>18</v>
      </c>
      <c r="DS61">
        <v>14</v>
      </c>
      <c r="DT61">
        <v>60</v>
      </c>
      <c r="DU61">
        <v>58</v>
      </c>
      <c r="DV61">
        <v>0</v>
      </c>
      <c r="EH61">
        <v>300</v>
      </c>
      <c r="EI61">
        <v>127</v>
      </c>
      <c r="EJ61">
        <v>0</v>
      </c>
      <c r="EK61">
        <v>40</v>
      </c>
      <c r="EL61">
        <v>6</v>
      </c>
      <c r="EM61">
        <v>0</v>
      </c>
      <c r="EV61">
        <v>200</v>
      </c>
      <c r="EW61">
        <v>333</v>
      </c>
      <c r="EX61">
        <v>0</v>
      </c>
      <c r="EY61">
        <v>160</v>
      </c>
      <c r="EZ61">
        <v>147</v>
      </c>
      <c r="FA61">
        <v>39</v>
      </c>
      <c r="FJ61">
        <v>200</v>
      </c>
      <c r="FK61">
        <v>195</v>
      </c>
      <c r="FL61">
        <v>29</v>
      </c>
      <c r="FM61">
        <v>160</v>
      </c>
      <c r="FN61">
        <v>182</v>
      </c>
      <c r="FO61">
        <v>29</v>
      </c>
    </row>
    <row r="62" spans="1:171" x14ac:dyDescent="0.25">
      <c r="A62">
        <v>180</v>
      </c>
      <c r="B62">
        <v>179</v>
      </c>
      <c r="C62">
        <v>0</v>
      </c>
      <c r="E62">
        <v>83</v>
      </c>
      <c r="F62">
        <v>0</v>
      </c>
      <c r="G62">
        <v>90</v>
      </c>
      <c r="S62">
        <v>270</v>
      </c>
      <c r="T62">
        <v>252</v>
      </c>
      <c r="U62">
        <v>0</v>
      </c>
      <c r="V62">
        <v>0</v>
      </c>
      <c r="W62">
        <v>339</v>
      </c>
      <c r="X62">
        <v>14</v>
      </c>
      <c r="AI62">
        <v>180</v>
      </c>
      <c r="AJ62">
        <v>331</v>
      </c>
      <c r="AK62">
        <v>0</v>
      </c>
      <c r="AL62">
        <v>110</v>
      </c>
      <c r="AM62">
        <v>103</v>
      </c>
      <c r="AN62">
        <v>0</v>
      </c>
      <c r="AX62">
        <v>225</v>
      </c>
      <c r="AY62">
        <v>193</v>
      </c>
      <c r="AZ62">
        <v>0</v>
      </c>
      <c r="BA62">
        <v>135</v>
      </c>
      <c r="BB62">
        <v>153</v>
      </c>
      <c r="BC62">
        <v>14</v>
      </c>
      <c r="BM62">
        <v>315</v>
      </c>
      <c r="BN62">
        <v>300</v>
      </c>
      <c r="BO62">
        <v>41</v>
      </c>
      <c r="BP62">
        <v>0</v>
      </c>
      <c r="BQ62">
        <v>6</v>
      </c>
      <c r="BR62">
        <v>14</v>
      </c>
      <c r="BZ62">
        <v>20</v>
      </c>
      <c r="CA62">
        <v>27</v>
      </c>
      <c r="CB62">
        <v>0</v>
      </c>
      <c r="CC62">
        <v>45</v>
      </c>
      <c r="CD62">
        <v>49</v>
      </c>
      <c r="CE62">
        <v>29</v>
      </c>
      <c r="CO62">
        <v>200</v>
      </c>
      <c r="CP62">
        <v>314</v>
      </c>
      <c r="CQ62">
        <v>44</v>
      </c>
      <c r="CR62">
        <v>160</v>
      </c>
      <c r="CS62">
        <v>153</v>
      </c>
      <c r="CT62">
        <v>20</v>
      </c>
      <c r="DC62">
        <v>270</v>
      </c>
      <c r="DD62">
        <v>257</v>
      </c>
      <c r="DE62">
        <v>0</v>
      </c>
      <c r="DF62">
        <v>90</v>
      </c>
      <c r="DG62">
        <v>74</v>
      </c>
      <c r="DH62">
        <v>0</v>
      </c>
      <c r="DQ62">
        <v>25</v>
      </c>
      <c r="DR62">
        <v>22</v>
      </c>
      <c r="DS62">
        <v>14</v>
      </c>
      <c r="DT62">
        <v>60</v>
      </c>
      <c r="DU62">
        <v>58</v>
      </c>
      <c r="DV62">
        <v>0</v>
      </c>
      <c r="EH62">
        <v>300</v>
      </c>
      <c r="EI62">
        <v>132</v>
      </c>
      <c r="EJ62">
        <v>0</v>
      </c>
      <c r="EK62">
        <v>40</v>
      </c>
      <c r="EL62">
        <v>3</v>
      </c>
      <c r="EM62">
        <v>0</v>
      </c>
      <c r="EV62">
        <v>200</v>
      </c>
      <c r="EW62">
        <v>327</v>
      </c>
      <c r="EX62">
        <v>20</v>
      </c>
      <c r="EY62">
        <v>160</v>
      </c>
      <c r="EZ62">
        <v>154</v>
      </c>
      <c r="FA62">
        <v>36</v>
      </c>
      <c r="FJ62">
        <v>200</v>
      </c>
      <c r="FK62">
        <v>199</v>
      </c>
      <c r="FL62">
        <v>32</v>
      </c>
      <c r="FM62">
        <v>160</v>
      </c>
      <c r="FN62">
        <v>172</v>
      </c>
      <c r="FO62">
        <v>29</v>
      </c>
    </row>
    <row r="63" spans="1:171" x14ac:dyDescent="0.25">
      <c r="A63">
        <v>180</v>
      </c>
      <c r="B63">
        <v>303</v>
      </c>
      <c r="C63">
        <v>32</v>
      </c>
      <c r="E63">
        <v>76</v>
      </c>
      <c r="F63">
        <v>25</v>
      </c>
      <c r="G63">
        <v>90</v>
      </c>
      <c r="S63">
        <v>270</v>
      </c>
      <c r="T63">
        <v>257</v>
      </c>
      <c r="U63">
        <v>0</v>
      </c>
      <c r="V63">
        <v>0</v>
      </c>
      <c r="W63">
        <v>32</v>
      </c>
      <c r="X63">
        <v>0</v>
      </c>
      <c r="AI63">
        <v>180</v>
      </c>
      <c r="AJ63">
        <v>340</v>
      </c>
      <c r="AK63">
        <v>32</v>
      </c>
      <c r="AL63">
        <v>110</v>
      </c>
      <c r="AM63">
        <v>106</v>
      </c>
      <c r="AN63">
        <v>0</v>
      </c>
      <c r="AX63">
        <v>225</v>
      </c>
      <c r="AY63">
        <v>14</v>
      </c>
      <c r="AZ63">
        <v>25</v>
      </c>
      <c r="BA63">
        <v>135</v>
      </c>
      <c r="BB63">
        <v>157</v>
      </c>
      <c r="BC63">
        <v>14</v>
      </c>
      <c r="BM63">
        <v>315</v>
      </c>
      <c r="BN63">
        <v>312</v>
      </c>
      <c r="BO63">
        <v>39</v>
      </c>
      <c r="BP63">
        <v>0</v>
      </c>
      <c r="BQ63">
        <v>0</v>
      </c>
      <c r="BR63">
        <v>29</v>
      </c>
      <c r="BZ63">
        <v>20</v>
      </c>
      <c r="CA63">
        <v>33</v>
      </c>
      <c r="CB63">
        <v>20</v>
      </c>
      <c r="CC63">
        <v>45</v>
      </c>
      <c r="CD63">
        <v>19</v>
      </c>
      <c r="CE63">
        <v>0</v>
      </c>
      <c r="CO63">
        <v>200</v>
      </c>
      <c r="CP63">
        <v>314</v>
      </c>
      <c r="CQ63">
        <v>44</v>
      </c>
      <c r="CR63">
        <v>160</v>
      </c>
      <c r="CS63">
        <v>165</v>
      </c>
      <c r="CT63">
        <v>32</v>
      </c>
      <c r="DC63">
        <v>270</v>
      </c>
      <c r="DD63">
        <v>257</v>
      </c>
      <c r="DE63">
        <v>0</v>
      </c>
      <c r="DF63">
        <v>90</v>
      </c>
      <c r="DG63">
        <v>69</v>
      </c>
      <c r="DH63">
        <v>0</v>
      </c>
      <c r="DQ63">
        <v>25</v>
      </c>
      <c r="DR63">
        <v>26</v>
      </c>
      <c r="DS63">
        <v>20</v>
      </c>
      <c r="DT63">
        <v>60</v>
      </c>
      <c r="DU63">
        <v>58</v>
      </c>
      <c r="DV63">
        <v>14</v>
      </c>
      <c r="EH63">
        <v>300</v>
      </c>
      <c r="EI63">
        <v>347</v>
      </c>
      <c r="EJ63">
        <v>0</v>
      </c>
      <c r="EK63">
        <v>40</v>
      </c>
      <c r="EL63">
        <v>12</v>
      </c>
      <c r="EM63">
        <v>0</v>
      </c>
      <c r="EV63">
        <v>200</v>
      </c>
      <c r="EW63">
        <v>327</v>
      </c>
      <c r="EX63">
        <v>0</v>
      </c>
      <c r="EY63">
        <v>160</v>
      </c>
      <c r="EZ63">
        <v>150</v>
      </c>
      <c r="FA63">
        <v>29</v>
      </c>
      <c r="FJ63">
        <v>200</v>
      </c>
      <c r="FK63">
        <v>167</v>
      </c>
      <c r="FL63">
        <v>20</v>
      </c>
      <c r="FM63">
        <v>160</v>
      </c>
      <c r="FN63">
        <v>176</v>
      </c>
      <c r="FO63">
        <v>25</v>
      </c>
    </row>
    <row r="64" spans="1:171" x14ac:dyDescent="0.25">
      <c r="A64">
        <v>180</v>
      </c>
      <c r="B64">
        <v>166</v>
      </c>
      <c r="C64">
        <v>0</v>
      </c>
      <c r="E64">
        <v>83</v>
      </c>
      <c r="F64">
        <v>0</v>
      </c>
      <c r="G64">
        <v>90</v>
      </c>
      <c r="S64">
        <v>270</v>
      </c>
      <c r="T64">
        <v>268</v>
      </c>
      <c r="U64">
        <v>0</v>
      </c>
      <c r="V64">
        <v>0</v>
      </c>
      <c r="W64">
        <v>305</v>
      </c>
      <c r="X64">
        <v>0</v>
      </c>
      <c r="AI64">
        <v>180</v>
      </c>
      <c r="AJ64">
        <v>334</v>
      </c>
      <c r="AK64">
        <v>29</v>
      </c>
      <c r="AL64">
        <v>110</v>
      </c>
      <c r="AM64">
        <v>103</v>
      </c>
      <c r="AN64">
        <v>0</v>
      </c>
      <c r="AX64">
        <v>225</v>
      </c>
      <c r="AY64">
        <v>199</v>
      </c>
      <c r="AZ64">
        <v>0</v>
      </c>
      <c r="BA64">
        <v>135</v>
      </c>
      <c r="BB64">
        <v>122</v>
      </c>
      <c r="BC64">
        <v>0</v>
      </c>
      <c r="BM64">
        <v>315</v>
      </c>
      <c r="BN64">
        <v>314</v>
      </c>
      <c r="BO64">
        <v>32</v>
      </c>
      <c r="BP64">
        <v>0</v>
      </c>
      <c r="BQ64">
        <v>0</v>
      </c>
      <c r="BR64">
        <v>25</v>
      </c>
      <c r="BZ64">
        <v>20</v>
      </c>
      <c r="CA64">
        <v>27</v>
      </c>
      <c r="CB64">
        <v>20</v>
      </c>
      <c r="CC64">
        <v>45</v>
      </c>
      <c r="CD64">
        <v>49</v>
      </c>
      <c r="CE64">
        <v>25</v>
      </c>
      <c r="CO64">
        <v>200</v>
      </c>
      <c r="CP64">
        <v>311</v>
      </c>
      <c r="CQ64">
        <v>47</v>
      </c>
      <c r="CR64">
        <v>160</v>
      </c>
      <c r="CS64">
        <v>158</v>
      </c>
      <c r="CT64">
        <v>14</v>
      </c>
      <c r="DC64">
        <v>270</v>
      </c>
      <c r="DD64">
        <v>257</v>
      </c>
      <c r="DE64">
        <v>0</v>
      </c>
      <c r="DF64">
        <v>90</v>
      </c>
      <c r="DG64">
        <v>69</v>
      </c>
      <c r="DH64">
        <v>0</v>
      </c>
      <c r="DQ64">
        <v>25</v>
      </c>
      <c r="DR64">
        <v>18</v>
      </c>
      <c r="DS64">
        <v>0</v>
      </c>
      <c r="DT64">
        <v>60</v>
      </c>
      <c r="DU64">
        <v>58</v>
      </c>
      <c r="DV64">
        <v>0</v>
      </c>
      <c r="EH64">
        <v>300</v>
      </c>
      <c r="EI64">
        <v>347</v>
      </c>
      <c r="EJ64">
        <v>0</v>
      </c>
      <c r="EK64">
        <v>40</v>
      </c>
      <c r="EL64">
        <v>3</v>
      </c>
      <c r="EM64">
        <v>0</v>
      </c>
      <c r="EV64">
        <v>200</v>
      </c>
      <c r="EW64">
        <v>183</v>
      </c>
      <c r="EX64">
        <v>0</v>
      </c>
      <c r="EY64">
        <v>160</v>
      </c>
      <c r="EZ64">
        <v>149</v>
      </c>
      <c r="FA64">
        <v>25</v>
      </c>
      <c r="FJ64">
        <v>200</v>
      </c>
      <c r="FK64">
        <v>168</v>
      </c>
      <c r="FL64">
        <v>20</v>
      </c>
      <c r="FM64">
        <v>160</v>
      </c>
      <c r="FN64">
        <v>173</v>
      </c>
      <c r="FO64">
        <v>32</v>
      </c>
    </row>
    <row r="65" spans="1:171" x14ac:dyDescent="0.25">
      <c r="A65">
        <v>180</v>
      </c>
      <c r="B65">
        <v>177</v>
      </c>
      <c r="C65">
        <v>0</v>
      </c>
      <c r="E65">
        <v>78</v>
      </c>
      <c r="F65">
        <v>0</v>
      </c>
      <c r="G65">
        <v>90</v>
      </c>
      <c r="S65">
        <v>270</v>
      </c>
      <c r="T65">
        <v>254</v>
      </c>
      <c r="U65">
        <v>0</v>
      </c>
      <c r="V65">
        <v>0</v>
      </c>
      <c r="W65">
        <v>303</v>
      </c>
      <c r="X65">
        <v>0</v>
      </c>
      <c r="AI65">
        <v>180</v>
      </c>
      <c r="AJ65">
        <v>359</v>
      </c>
      <c r="AK65">
        <v>47</v>
      </c>
      <c r="AL65">
        <v>110</v>
      </c>
      <c r="AM65">
        <v>114</v>
      </c>
      <c r="AN65">
        <v>0</v>
      </c>
      <c r="AX65">
        <v>225</v>
      </c>
      <c r="AY65">
        <v>1</v>
      </c>
      <c r="AZ65">
        <v>0</v>
      </c>
      <c r="BA65">
        <v>135</v>
      </c>
      <c r="BB65">
        <v>124</v>
      </c>
      <c r="BC65">
        <v>0</v>
      </c>
      <c r="BM65">
        <v>315</v>
      </c>
      <c r="BN65">
        <v>314</v>
      </c>
      <c r="BO65">
        <v>25</v>
      </c>
      <c r="BP65">
        <v>0</v>
      </c>
      <c r="BQ65">
        <v>350</v>
      </c>
      <c r="BR65">
        <v>25</v>
      </c>
      <c r="BZ65">
        <v>20</v>
      </c>
      <c r="CA65">
        <v>19</v>
      </c>
      <c r="CB65">
        <v>14</v>
      </c>
      <c r="CC65">
        <v>45</v>
      </c>
      <c r="CD65">
        <v>49</v>
      </c>
      <c r="CE65">
        <v>29</v>
      </c>
      <c r="CO65">
        <v>200</v>
      </c>
      <c r="CP65">
        <v>315</v>
      </c>
      <c r="CQ65">
        <v>41</v>
      </c>
      <c r="CR65">
        <v>160</v>
      </c>
      <c r="CS65">
        <v>165</v>
      </c>
      <c r="CT65">
        <v>0</v>
      </c>
      <c r="DC65">
        <v>270</v>
      </c>
      <c r="DD65">
        <v>262</v>
      </c>
      <c r="DE65">
        <v>0</v>
      </c>
      <c r="DF65">
        <v>90</v>
      </c>
      <c r="DG65">
        <v>82</v>
      </c>
      <c r="DH65">
        <v>0</v>
      </c>
      <c r="DQ65">
        <v>25</v>
      </c>
      <c r="DR65">
        <v>26</v>
      </c>
      <c r="DS65">
        <v>20</v>
      </c>
      <c r="DT65">
        <v>60</v>
      </c>
      <c r="DU65">
        <v>58</v>
      </c>
      <c r="DV65">
        <v>0</v>
      </c>
      <c r="EH65">
        <v>300</v>
      </c>
      <c r="EI65">
        <v>136</v>
      </c>
      <c r="EJ65">
        <v>0</v>
      </c>
      <c r="EK65">
        <v>40</v>
      </c>
      <c r="EL65">
        <v>3</v>
      </c>
      <c r="EM65">
        <v>0</v>
      </c>
      <c r="EV65">
        <v>200</v>
      </c>
      <c r="EW65">
        <v>184</v>
      </c>
      <c r="EX65">
        <v>0</v>
      </c>
      <c r="EY65">
        <v>160</v>
      </c>
      <c r="EZ65">
        <v>157</v>
      </c>
      <c r="FA65">
        <v>29</v>
      </c>
      <c r="FJ65">
        <v>200</v>
      </c>
      <c r="FK65">
        <v>175</v>
      </c>
      <c r="FL65">
        <v>0</v>
      </c>
      <c r="FM65">
        <v>160</v>
      </c>
      <c r="FN65">
        <v>153</v>
      </c>
      <c r="FO65">
        <v>20</v>
      </c>
    </row>
    <row r="66" spans="1:171" x14ac:dyDescent="0.25">
      <c r="A66">
        <v>180</v>
      </c>
      <c r="B66">
        <v>168</v>
      </c>
      <c r="C66">
        <v>0</v>
      </c>
      <c r="E66">
        <v>85</v>
      </c>
      <c r="F66">
        <v>14</v>
      </c>
      <c r="G66">
        <v>90</v>
      </c>
      <c r="S66">
        <v>270</v>
      </c>
      <c r="T66">
        <v>252</v>
      </c>
      <c r="U66">
        <v>0</v>
      </c>
      <c r="V66">
        <v>0</v>
      </c>
      <c r="W66">
        <v>16</v>
      </c>
      <c r="X66">
        <v>14</v>
      </c>
      <c r="AI66">
        <v>180</v>
      </c>
      <c r="AJ66">
        <v>159</v>
      </c>
      <c r="AK66">
        <v>32</v>
      </c>
      <c r="AL66">
        <v>110</v>
      </c>
      <c r="AM66">
        <v>106</v>
      </c>
      <c r="AN66">
        <v>0</v>
      </c>
      <c r="AX66">
        <v>225</v>
      </c>
      <c r="AY66">
        <v>31</v>
      </c>
      <c r="AZ66">
        <v>14</v>
      </c>
      <c r="BA66">
        <v>135</v>
      </c>
      <c r="BB66">
        <v>122</v>
      </c>
      <c r="BC66">
        <v>0</v>
      </c>
      <c r="BM66">
        <v>315</v>
      </c>
      <c r="BN66">
        <v>314</v>
      </c>
      <c r="BO66">
        <v>14</v>
      </c>
      <c r="BP66">
        <v>0</v>
      </c>
      <c r="BQ66">
        <v>6</v>
      </c>
      <c r="BR66">
        <v>29</v>
      </c>
      <c r="BZ66">
        <v>20</v>
      </c>
      <c r="CA66">
        <v>19</v>
      </c>
      <c r="CB66">
        <v>14</v>
      </c>
      <c r="CC66">
        <v>45</v>
      </c>
      <c r="CD66">
        <v>27</v>
      </c>
      <c r="CE66">
        <v>25</v>
      </c>
      <c r="CO66">
        <v>200</v>
      </c>
      <c r="CP66">
        <v>317</v>
      </c>
      <c r="CQ66">
        <v>44</v>
      </c>
      <c r="CR66">
        <v>160</v>
      </c>
      <c r="CS66">
        <v>158</v>
      </c>
      <c r="CT66">
        <v>29</v>
      </c>
      <c r="DC66">
        <v>270</v>
      </c>
      <c r="DD66">
        <v>257</v>
      </c>
      <c r="DE66">
        <v>0</v>
      </c>
      <c r="DF66">
        <v>90</v>
      </c>
      <c r="DG66">
        <v>69</v>
      </c>
      <c r="DH66">
        <v>0</v>
      </c>
      <c r="DQ66">
        <v>25</v>
      </c>
      <c r="DR66">
        <v>26</v>
      </c>
      <c r="DS66">
        <v>20</v>
      </c>
      <c r="DT66">
        <v>60</v>
      </c>
      <c r="DU66">
        <v>61</v>
      </c>
      <c r="DV66">
        <v>0</v>
      </c>
      <c r="EH66">
        <v>300</v>
      </c>
      <c r="EI66">
        <v>148</v>
      </c>
      <c r="EJ66">
        <v>0</v>
      </c>
      <c r="EK66">
        <v>40</v>
      </c>
      <c r="EL66">
        <v>12</v>
      </c>
      <c r="EM66">
        <v>0</v>
      </c>
      <c r="EV66">
        <v>200</v>
      </c>
      <c r="EW66">
        <v>186</v>
      </c>
      <c r="EX66">
        <v>0</v>
      </c>
      <c r="EY66">
        <v>160</v>
      </c>
      <c r="EZ66">
        <v>155</v>
      </c>
      <c r="FA66">
        <v>32</v>
      </c>
      <c r="FJ66">
        <v>200</v>
      </c>
      <c r="FK66">
        <v>181</v>
      </c>
      <c r="FL66">
        <v>14</v>
      </c>
      <c r="FM66">
        <v>160</v>
      </c>
      <c r="FN66">
        <v>162</v>
      </c>
      <c r="FO66">
        <v>25</v>
      </c>
    </row>
    <row r="67" spans="1:171" x14ac:dyDescent="0.25">
      <c r="A67">
        <v>180</v>
      </c>
      <c r="B67">
        <v>163</v>
      </c>
      <c r="C67">
        <v>0</v>
      </c>
      <c r="E67">
        <v>82</v>
      </c>
      <c r="F67">
        <v>0</v>
      </c>
      <c r="G67">
        <v>90</v>
      </c>
      <c r="S67">
        <v>270</v>
      </c>
      <c r="T67">
        <v>252</v>
      </c>
      <c r="U67">
        <v>0</v>
      </c>
      <c r="V67">
        <v>0</v>
      </c>
      <c r="W67">
        <v>331</v>
      </c>
      <c r="X67">
        <v>0</v>
      </c>
      <c r="AI67">
        <v>180</v>
      </c>
      <c r="AJ67">
        <v>334</v>
      </c>
      <c r="AK67">
        <v>20</v>
      </c>
      <c r="AL67">
        <v>110</v>
      </c>
      <c r="AM67">
        <v>103</v>
      </c>
      <c r="AN67">
        <v>0</v>
      </c>
      <c r="AX67">
        <v>225</v>
      </c>
      <c r="AY67">
        <v>184</v>
      </c>
      <c r="AZ67">
        <v>14</v>
      </c>
      <c r="BA67">
        <v>135</v>
      </c>
      <c r="BB67">
        <v>147</v>
      </c>
      <c r="BC67">
        <v>20</v>
      </c>
      <c r="BM67">
        <v>315</v>
      </c>
      <c r="BN67">
        <v>314</v>
      </c>
      <c r="BO67">
        <v>20</v>
      </c>
      <c r="BP67">
        <v>0</v>
      </c>
      <c r="BQ67">
        <v>0</v>
      </c>
      <c r="BR67">
        <v>32</v>
      </c>
      <c r="BZ67">
        <v>20</v>
      </c>
      <c r="CA67">
        <v>30</v>
      </c>
      <c r="CB67">
        <v>14</v>
      </c>
      <c r="CC67">
        <v>45</v>
      </c>
      <c r="CD67">
        <v>49</v>
      </c>
      <c r="CE67">
        <v>20</v>
      </c>
      <c r="CO67">
        <v>200</v>
      </c>
      <c r="CP67">
        <v>323</v>
      </c>
      <c r="CQ67">
        <v>36</v>
      </c>
      <c r="CR67">
        <v>160</v>
      </c>
      <c r="CS67">
        <v>13</v>
      </c>
      <c r="CT67">
        <v>20</v>
      </c>
      <c r="DC67">
        <v>270</v>
      </c>
      <c r="DD67">
        <v>257</v>
      </c>
      <c r="DE67">
        <v>0</v>
      </c>
      <c r="DF67">
        <v>90</v>
      </c>
      <c r="DG67">
        <v>74</v>
      </c>
      <c r="DH67">
        <v>0</v>
      </c>
      <c r="DQ67">
        <v>25</v>
      </c>
      <c r="DR67">
        <v>26</v>
      </c>
      <c r="DS67">
        <v>20</v>
      </c>
      <c r="DT67">
        <v>60</v>
      </c>
      <c r="DU67">
        <v>58</v>
      </c>
      <c r="DV67">
        <v>0</v>
      </c>
      <c r="EH67">
        <v>300</v>
      </c>
      <c r="EI67">
        <v>134</v>
      </c>
      <c r="EJ67">
        <v>0</v>
      </c>
      <c r="EK67">
        <v>40</v>
      </c>
      <c r="EL67">
        <v>12</v>
      </c>
      <c r="EM67">
        <v>0</v>
      </c>
      <c r="EV67">
        <v>200</v>
      </c>
      <c r="EW67">
        <v>186</v>
      </c>
      <c r="EX67">
        <v>0</v>
      </c>
      <c r="EY67">
        <v>160</v>
      </c>
      <c r="EZ67">
        <v>162</v>
      </c>
      <c r="FA67">
        <v>36</v>
      </c>
      <c r="FJ67">
        <v>200</v>
      </c>
      <c r="FK67">
        <v>134</v>
      </c>
      <c r="FL67">
        <v>68</v>
      </c>
      <c r="FM67">
        <v>160</v>
      </c>
      <c r="FN67">
        <v>173</v>
      </c>
      <c r="FO67">
        <v>25</v>
      </c>
    </row>
    <row r="68" spans="1:171" x14ac:dyDescent="0.25">
      <c r="A68">
        <v>180</v>
      </c>
      <c r="B68">
        <v>160</v>
      </c>
      <c r="C68">
        <v>0</v>
      </c>
      <c r="E68">
        <v>82</v>
      </c>
      <c r="F68">
        <v>0</v>
      </c>
      <c r="G68">
        <v>90</v>
      </c>
      <c r="S68">
        <v>270</v>
      </c>
      <c r="T68">
        <v>250</v>
      </c>
      <c r="U68">
        <v>14</v>
      </c>
      <c r="V68">
        <v>0</v>
      </c>
      <c r="W68">
        <v>11</v>
      </c>
      <c r="X68">
        <v>0</v>
      </c>
      <c r="AI68">
        <v>180</v>
      </c>
      <c r="AJ68">
        <v>159</v>
      </c>
      <c r="AK68">
        <v>51</v>
      </c>
      <c r="AL68">
        <v>110</v>
      </c>
      <c r="AM68">
        <v>106</v>
      </c>
      <c r="AN68">
        <v>0</v>
      </c>
      <c r="AX68">
        <v>225</v>
      </c>
      <c r="AY68">
        <v>181</v>
      </c>
      <c r="AZ68">
        <v>0</v>
      </c>
      <c r="BA68">
        <v>135</v>
      </c>
      <c r="BB68">
        <v>140</v>
      </c>
      <c r="BC68">
        <v>14</v>
      </c>
      <c r="BM68">
        <v>315</v>
      </c>
      <c r="BN68">
        <v>314</v>
      </c>
      <c r="BO68">
        <v>0</v>
      </c>
      <c r="BP68">
        <v>0</v>
      </c>
      <c r="BQ68">
        <v>0</v>
      </c>
      <c r="BR68">
        <v>25</v>
      </c>
      <c r="BZ68">
        <v>20</v>
      </c>
      <c r="CA68">
        <v>27</v>
      </c>
      <c r="CB68">
        <v>0</v>
      </c>
      <c r="CC68">
        <v>45</v>
      </c>
      <c r="CD68">
        <v>46</v>
      </c>
      <c r="CE68">
        <v>29</v>
      </c>
      <c r="CO68">
        <v>200</v>
      </c>
      <c r="CP68">
        <v>323</v>
      </c>
      <c r="CQ68">
        <v>29</v>
      </c>
      <c r="CR68">
        <v>160</v>
      </c>
      <c r="CS68">
        <v>170</v>
      </c>
      <c r="CT68">
        <v>47</v>
      </c>
      <c r="DC68">
        <v>270</v>
      </c>
      <c r="DD68">
        <v>262</v>
      </c>
      <c r="DE68">
        <v>0</v>
      </c>
      <c r="DF68">
        <v>90</v>
      </c>
      <c r="DG68">
        <v>66</v>
      </c>
      <c r="DH68">
        <v>0</v>
      </c>
      <c r="DQ68">
        <v>25</v>
      </c>
      <c r="DR68">
        <v>18</v>
      </c>
      <c r="DS68">
        <v>14</v>
      </c>
      <c r="DT68">
        <v>60</v>
      </c>
      <c r="DU68">
        <v>58</v>
      </c>
      <c r="DV68">
        <v>0</v>
      </c>
      <c r="EH68">
        <v>300</v>
      </c>
      <c r="EI68">
        <v>344</v>
      </c>
      <c r="EJ68">
        <v>0</v>
      </c>
      <c r="EK68">
        <v>40</v>
      </c>
      <c r="EL68">
        <v>12</v>
      </c>
      <c r="EM68">
        <v>0</v>
      </c>
      <c r="EV68">
        <v>200</v>
      </c>
      <c r="EW68">
        <v>186</v>
      </c>
      <c r="EX68">
        <v>0</v>
      </c>
      <c r="EY68">
        <v>160</v>
      </c>
      <c r="EZ68">
        <v>158</v>
      </c>
      <c r="FA68">
        <v>25</v>
      </c>
      <c r="FJ68">
        <v>200</v>
      </c>
      <c r="FK68">
        <v>173</v>
      </c>
      <c r="FL68">
        <v>0</v>
      </c>
      <c r="FM68">
        <v>160</v>
      </c>
      <c r="FN68">
        <v>183</v>
      </c>
      <c r="FO68">
        <v>20</v>
      </c>
    </row>
    <row r="69" spans="1:171" x14ac:dyDescent="0.25">
      <c r="A69">
        <v>180</v>
      </c>
      <c r="B69">
        <v>168</v>
      </c>
      <c r="C69">
        <v>0</v>
      </c>
      <c r="E69">
        <v>88</v>
      </c>
      <c r="F69">
        <v>0</v>
      </c>
      <c r="G69">
        <v>90</v>
      </c>
      <c r="S69">
        <v>270</v>
      </c>
      <c r="T69">
        <v>252</v>
      </c>
      <c r="U69">
        <v>0</v>
      </c>
      <c r="V69">
        <v>0</v>
      </c>
      <c r="W69">
        <v>13</v>
      </c>
      <c r="X69">
        <v>14</v>
      </c>
      <c r="AI69">
        <v>180</v>
      </c>
      <c r="AJ69">
        <v>147</v>
      </c>
      <c r="AK69">
        <v>20</v>
      </c>
      <c r="AL69">
        <v>110</v>
      </c>
      <c r="AM69">
        <v>106</v>
      </c>
      <c r="AN69">
        <v>0</v>
      </c>
      <c r="AX69">
        <v>225</v>
      </c>
      <c r="AY69">
        <v>1</v>
      </c>
      <c r="AZ69">
        <v>0</v>
      </c>
      <c r="BA69">
        <v>135</v>
      </c>
      <c r="BB69">
        <v>150</v>
      </c>
      <c r="BC69">
        <v>25</v>
      </c>
      <c r="BM69">
        <v>315</v>
      </c>
      <c r="BN69">
        <v>311</v>
      </c>
      <c r="BO69">
        <v>25</v>
      </c>
      <c r="BP69">
        <v>0</v>
      </c>
      <c r="BQ69">
        <v>2</v>
      </c>
      <c r="BR69">
        <v>25</v>
      </c>
      <c r="BZ69">
        <v>20</v>
      </c>
      <c r="CA69">
        <v>27</v>
      </c>
      <c r="CB69">
        <v>25</v>
      </c>
      <c r="CC69">
        <v>45</v>
      </c>
      <c r="CD69">
        <v>61</v>
      </c>
      <c r="CE69">
        <v>20</v>
      </c>
      <c r="CO69">
        <v>200</v>
      </c>
      <c r="CP69">
        <v>323</v>
      </c>
      <c r="CQ69">
        <v>25</v>
      </c>
      <c r="CR69">
        <v>160</v>
      </c>
      <c r="CS69">
        <v>158</v>
      </c>
      <c r="CT69">
        <v>39</v>
      </c>
      <c r="DC69">
        <v>270</v>
      </c>
      <c r="DD69">
        <v>257</v>
      </c>
      <c r="DE69">
        <v>0</v>
      </c>
      <c r="DF69">
        <v>90</v>
      </c>
      <c r="DG69">
        <v>77</v>
      </c>
      <c r="DH69">
        <v>0</v>
      </c>
      <c r="DQ69">
        <v>25</v>
      </c>
      <c r="DR69">
        <v>18</v>
      </c>
      <c r="DS69">
        <v>20</v>
      </c>
      <c r="DT69">
        <v>60</v>
      </c>
      <c r="DU69">
        <v>58</v>
      </c>
      <c r="DV69">
        <v>0</v>
      </c>
      <c r="EH69">
        <v>300</v>
      </c>
      <c r="EI69">
        <v>109</v>
      </c>
      <c r="EJ69">
        <v>32</v>
      </c>
      <c r="EK69">
        <v>40</v>
      </c>
      <c r="EL69">
        <v>9</v>
      </c>
      <c r="EM69">
        <v>0</v>
      </c>
      <c r="EV69">
        <v>200</v>
      </c>
      <c r="EW69">
        <v>188</v>
      </c>
      <c r="EX69">
        <v>0</v>
      </c>
      <c r="EY69">
        <v>160</v>
      </c>
      <c r="EZ69">
        <v>160</v>
      </c>
      <c r="FA69">
        <v>0</v>
      </c>
      <c r="FJ69">
        <v>200</v>
      </c>
      <c r="FK69">
        <v>181</v>
      </c>
      <c r="FL69">
        <v>14</v>
      </c>
      <c r="FM69">
        <v>160</v>
      </c>
      <c r="FN69">
        <v>175</v>
      </c>
      <c r="FO69">
        <v>25</v>
      </c>
    </row>
    <row r="70" spans="1:171" x14ac:dyDescent="0.25">
      <c r="A70">
        <v>180</v>
      </c>
      <c r="B70">
        <v>166</v>
      </c>
      <c r="C70">
        <v>0</v>
      </c>
      <c r="E70">
        <v>83</v>
      </c>
      <c r="F70">
        <v>0</v>
      </c>
      <c r="G70">
        <v>90</v>
      </c>
      <c r="S70">
        <v>270</v>
      </c>
      <c r="T70">
        <v>252</v>
      </c>
      <c r="U70">
        <v>0</v>
      </c>
      <c r="V70">
        <v>0</v>
      </c>
      <c r="W70">
        <v>18</v>
      </c>
      <c r="X70">
        <v>0</v>
      </c>
      <c r="AI70">
        <v>180</v>
      </c>
      <c r="AJ70">
        <v>141</v>
      </c>
      <c r="AK70">
        <v>14</v>
      </c>
      <c r="AL70">
        <v>110</v>
      </c>
      <c r="AM70">
        <v>106</v>
      </c>
      <c r="AN70">
        <v>0</v>
      </c>
      <c r="AX70">
        <v>225</v>
      </c>
      <c r="AY70">
        <v>152</v>
      </c>
      <c r="AZ70">
        <v>14</v>
      </c>
      <c r="BA70">
        <v>135</v>
      </c>
      <c r="BB70">
        <v>144</v>
      </c>
      <c r="BC70">
        <v>14</v>
      </c>
      <c r="BM70">
        <v>315</v>
      </c>
      <c r="BN70">
        <v>314</v>
      </c>
      <c r="BO70">
        <v>25</v>
      </c>
      <c r="BP70">
        <v>0</v>
      </c>
      <c r="BQ70">
        <v>359</v>
      </c>
      <c r="BR70">
        <v>25</v>
      </c>
      <c r="BZ70">
        <v>20</v>
      </c>
      <c r="CA70">
        <v>27</v>
      </c>
      <c r="CB70">
        <v>14</v>
      </c>
      <c r="CC70">
        <v>45</v>
      </c>
      <c r="CD70">
        <v>53</v>
      </c>
      <c r="CE70">
        <v>29</v>
      </c>
      <c r="CO70">
        <v>200</v>
      </c>
      <c r="CP70">
        <v>324</v>
      </c>
      <c r="CQ70">
        <v>20</v>
      </c>
      <c r="CR70">
        <v>160</v>
      </c>
      <c r="CS70">
        <v>159</v>
      </c>
      <c r="CT70">
        <v>47</v>
      </c>
      <c r="DC70">
        <v>270</v>
      </c>
      <c r="DD70">
        <v>257</v>
      </c>
      <c r="DE70">
        <v>0</v>
      </c>
      <c r="DF70">
        <v>90</v>
      </c>
      <c r="DG70">
        <v>74</v>
      </c>
      <c r="DH70">
        <v>0</v>
      </c>
      <c r="DQ70">
        <v>25</v>
      </c>
      <c r="DR70">
        <v>18</v>
      </c>
      <c r="DS70">
        <v>0</v>
      </c>
      <c r="DT70">
        <v>60</v>
      </c>
      <c r="DU70">
        <v>58</v>
      </c>
      <c r="DV70">
        <v>0</v>
      </c>
      <c r="EH70">
        <v>300</v>
      </c>
      <c r="EI70">
        <v>143</v>
      </c>
      <c r="EJ70">
        <v>0</v>
      </c>
      <c r="EK70">
        <v>40</v>
      </c>
      <c r="EL70">
        <v>359</v>
      </c>
      <c r="EM70">
        <v>20</v>
      </c>
      <c r="EV70">
        <v>200</v>
      </c>
      <c r="EW70">
        <v>188</v>
      </c>
      <c r="EX70">
        <v>0</v>
      </c>
      <c r="EY70">
        <v>160</v>
      </c>
      <c r="EZ70">
        <v>168</v>
      </c>
      <c r="FA70">
        <v>14</v>
      </c>
      <c r="FJ70">
        <v>200</v>
      </c>
      <c r="FK70">
        <v>181</v>
      </c>
      <c r="FL70">
        <v>20</v>
      </c>
      <c r="FM70">
        <v>160</v>
      </c>
      <c r="FN70">
        <v>183</v>
      </c>
      <c r="FO70">
        <v>25</v>
      </c>
    </row>
    <row r="71" spans="1:171" x14ac:dyDescent="0.25">
      <c r="A71">
        <v>180</v>
      </c>
      <c r="B71">
        <v>172</v>
      </c>
      <c r="C71">
        <v>0</v>
      </c>
      <c r="E71">
        <v>83</v>
      </c>
      <c r="F71">
        <v>14</v>
      </c>
      <c r="G71">
        <v>90</v>
      </c>
      <c r="S71">
        <v>270</v>
      </c>
      <c r="T71">
        <v>252</v>
      </c>
      <c r="U71">
        <v>0</v>
      </c>
      <c r="V71">
        <v>0</v>
      </c>
      <c r="W71">
        <v>13</v>
      </c>
      <c r="X71">
        <v>0</v>
      </c>
      <c r="AI71">
        <v>180</v>
      </c>
      <c r="AJ71">
        <v>328</v>
      </c>
      <c r="AK71">
        <v>32</v>
      </c>
      <c r="AL71">
        <v>110</v>
      </c>
      <c r="AM71">
        <v>106</v>
      </c>
      <c r="AN71">
        <v>0</v>
      </c>
      <c r="AX71">
        <v>225</v>
      </c>
      <c r="AY71">
        <v>193</v>
      </c>
      <c r="AZ71">
        <v>0</v>
      </c>
      <c r="BA71">
        <v>135</v>
      </c>
      <c r="BB71">
        <v>153</v>
      </c>
      <c r="BC71">
        <v>0</v>
      </c>
      <c r="BM71">
        <v>315</v>
      </c>
      <c r="BN71">
        <v>312</v>
      </c>
      <c r="BO71">
        <v>32</v>
      </c>
      <c r="BP71">
        <v>0</v>
      </c>
      <c r="BQ71">
        <v>0</v>
      </c>
      <c r="BR71">
        <v>25</v>
      </c>
      <c r="BZ71">
        <v>20</v>
      </c>
      <c r="CA71">
        <v>27</v>
      </c>
      <c r="CB71">
        <v>14</v>
      </c>
      <c r="CC71">
        <v>45</v>
      </c>
      <c r="CD71">
        <v>61</v>
      </c>
      <c r="CE71">
        <v>20</v>
      </c>
      <c r="CO71">
        <v>200</v>
      </c>
      <c r="CP71">
        <v>324</v>
      </c>
      <c r="CQ71">
        <v>20</v>
      </c>
      <c r="CR71">
        <v>160</v>
      </c>
      <c r="CS71">
        <v>158</v>
      </c>
      <c r="CT71">
        <v>58</v>
      </c>
      <c r="DC71">
        <v>270</v>
      </c>
      <c r="DD71">
        <v>257</v>
      </c>
      <c r="DE71">
        <v>0</v>
      </c>
      <c r="DF71">
        <v>90</v>
      </c>
      <c r="DG71">
        <v>66</v>
      </c>
      <c r="DH71">
        <v>0</v>
      </c>
      <c r="DQ71">
        <v>25</v>
      </c>
      <c r="DR71">
        <v>26</v>
      </c>
      <c r="DS71">
        <v>20</v>
      </c>
      <c r="DT71">
        <v>60</v>
      </c>
      <c r="DU71">
        <v>58</v>
      </c>
      <c r="DV71">
        <v>0</v>
      </c>
      <c r="EH71">
        <v>300</v>
      </c>
      <c r="EI71">
        <v>151</v>
      </c>
      <c r="EJ71">
        <v>0</v>
      </c>
      <c r="EK71">
        <v>40</v>
      </c>
      <c r="EL71">
        <v>3</v>
      </c>
      <c r="EM71">
        <v>20</v>
      </c>
      <c r="EV71">
        <v>200</v>
      </c>
      <c r="EW71">
        <v>194</v>
      </c>
      <c r="EX71">
        <v>25</v>
      </c>
      <c r="EY71">
        <v>160</v>
      </c>
      <c r="EZ71">
        <v>162</v>
      </c>
      <c r="FA71">
        <v>32</v>
      </c>
      <c r="FJ71">
        <v>200</v>
      </c>
      <c r="FK71">
        <v>175</v>
      </c>
      <c r="FL71">
        <v>20</v>
      </c>
      <c r="FM71">
        <v>160</v>
      </c>
      <c r="FN71">
        <v>192</v>
      </c>
      <c r="FO71">
        <v>29</v>
      </c>
    </row>
    <row r="72" spans="1:171" x14ac:dyDescent="0.25">
      <c r="A72">
        <v>180</v>
      </c>
      <c r="B72">
        <v>179</v>
      </c>
      <c r="C72">
        <v>0</v>
      </c>
      <c r="E72">
        <v>83</v>
      </c>
      <c r="F72">
        <v>20</v>
      </c>
      <c r="G72">
        <v>90</v>
      </c>
      <c r="S72">
        <v>270</v>
      </c>
      <c r="T72">
        <v>252</v>
      </c>
      <c r="U72">
        <v>0</v>
      </c>
      <c r="V72">
        <v>0</v>
      </c>
      <c r="W72">
        <v>21</v>
      </c>
      <c r="X72">
        <v>0</v>
      </c>
      <c r="AI72">
        <v>180</v>
      </c>
      <c r="AJ72">
        <v>131</v>
      </c>
      <c r="AK72">
        <v>32</v>
      </c>
      <c r="AL72">
        <v>110</v>
      </c>
      <c r="AM72">
        <v>103</v>
      </c>
      <c r="AN72">
        <v>0</v>
      </c>
      <c r="AX72">
        <v>225</v>
      </c>
      <c r="AY72">
        <v>196</v>
      </c>
      <c r="AZ72">
        <v>0</v>
      </c>
      <c r="BA72">
        <v>135</v>
      </c>
      <c r="BB72">
        <v>61</v>
      </c>
      <c r="BC72">
        <v>0</v>
      </c>
      <c r="BM72">
        <v>315</v>
      </c>
      <c r="BN72">
        <v>314</v>
      </c>
      <c r="BO72">
        <v>32</v>
      </c>
      <c r="BP72">
        <v>0</v>
      </c>
      <c r="BQ72">
        <v>347</v>
      </c>
      <c r="BR72">
        <v>25</v>
      </c>
      <c r="BZ72">
        <v>20</v>
      </c>
      <c r="CA72">
        <v>47</v>
      </c>
      <c r="CB72">
        <v>62</v>
      </c>
      <c r="CC72">
        <v>45</v>
      </c>
      <c r="CD72">
        <v>53</v>
      </c>
      <c r="CE72">
        <v>20</v>
      </c>
      <c r="CO72">
        <v>200</v>
      </c>
      <c r="CP72">
        <v>326</v>
      </c>
      <c r="CQ72">
        <v>25</v>
      </c>
      <c r="CR72">
        <v>160</v>
      </c>
      <c r="CS72">
        <v>157</v>
      </c>
      <c r="CT72">
        <v>0</v>
      </c>
      <c r="DC72">
        <v>270</v>
      </c>
      <c r="DD72">
        <v>257</v>
      </c>
      <c r="DE72">
        <v>0</v>
      </c>
      <c r="DF72">
        <v>90</v>
      </c>
      <c r="DG72">
        <v>77</v>
      </c>
      <c r="DH72">
        <v>0</v>
      </c>
      <c r="DQ72">
        <v>25</v>
      </c>
      <c r="DR72">
        <v>18</v>
      </c>
      <c r="DS72">
        <v>20</v>
      </c>
      <c r="DT72">
        <v>60</v>
      </c>
      <c r="DU72">
        <v>58</v>
      </c>
      <c r="DV72">
        <v>0</v>
      </c>
      <c r="EH72">
        <v>300</v>
      </c>
      <c r="EI72">
        <v>151</v>
      </c>
      <c r="EJ72">
        <v>14</v>
      </c>
      <c r="EK72">
        <v>40</v>
      </c>
      <c r="EL72">
        <v>12</v>
      </c>
      <c r="EM72">
        <v>0</v>
      </c>
      <c r="EV72">
        <v>200</v>
      </c>
      <c r="EW72">
        <v>194</v>
      </c>
      <c r="EX72">
        <v>0</v>
      </c>
      <c r="EY72">
        <v>160</v>
      </c>
      <c r="EZ72">
        <v>162</v>
      </c>
      <c r="FA72">
        <v>20</v>
      </c>
      <c r="FJ72">
        <v>200</v>
      </c>
      <c r="FK72">
        <v>181</v>
      </c>
      <c r="FL72">
        <v>0</v>
      </c>
      <c r="FM72">
        <v>160</v>
      </c>
      <c r="FN72">
        <v>165</v>
      </c>
      <c r="FO72">
        <v>44</v>
      </c>
    </row>
    <row r="73" spans="1:171" x14ac:dyDescent="0.25">
      <c r="A73">
        <v>180</v>
      </c>
      <c r="B73">
        <v>161</v>
      </c>
      <c r="C73">
        <v>0</v>
      </c>
      <c r="E73">
        <v>80</v>
      </c>
      <c r="F73">
        <v>29</v>
      </c>
      <c r="G73">
        <v>90</v>
      </c>
      <c r="S73">
        <v>270</v>
      </c>
      <c r="T73">
        <v>257</v>
      </c>
      <c r="U73">
        <v>0</v>
      </c>
      <c r="V73">
        <v>0</v>
      </c>
      <c r="W73">
        <v>11</v>
      </c>
      <c r="X73">
        <v>0</v>
      </c>
      <c r="AI73">
        <v>180</v>
      </c>
      <c r="AJ73">
        <v>139</v>
      </c>
      <c r="AK73">
        <v>36</v>
      </c>
      <c r="AL73">
        <v>110</v>
      </c>
      <c r="AM73">
        <v>103</v>
      </c>
      <c r="AN73">
        <v>0</v>
      </c>
      <c r="AX73">
        <v>225</v>
      </c>
      <c r="AY73">
        <v>192</v>
      </c>
      <c r="AZ73">
        <v>0</v>
      </c>
      <c r="BA73">
        <v>135</v>
      </c>
      <c r="BB73">
        <v>147</v>
      </c>
      <c r="BC73">
        <v>14</v>
      </c>
      <c r="BM73">
        <v>315</v>
      </c>
      <c r="BN73">
        <v>314</v>
      </c>
      <c r="BO73">
        <v>29</v>
      </c>
      <c r="BP73">
        <v>0</v>
      </c>
      <c r="BQ73">
        <v>2</v>
      </c>
      <c r="BR73">
        <v>29</v>
      </c>
      <c r="BZ73">
        <v>20</v>
      </c>
      <c r="CA73">
        <v>27</v>
      </c>
      <c r="CB73">
        <v>0</v>
      </c>
      <c r="CC73">
        <v>45</v>
      </c>
      <c r="CD73">
        <v>49</v>
      </c>
      <c r="CE73">
        <v>25</v>
      </c>
      <c r="CO73">
        <v>200</v>
      </c>
      <c r="CP73">
        <v>326</v>
      </c>
      <c r="CQ73">
        <v>29</v>
      </c>
      <c r="CR73">
        <v>160</v>
      </c>
      <c r="CS73">
        <v>157</v>
      </c>
      <c r="CT73">
        <v>56</v>
      </c>
      <c r="DC73">
        <v>270</v>
      </c>
      <c r="DD73">
        <v>262</v>
      </c>
      <c r="DE73">
        <v>0</v>
      </c>
      <c r="DF73">
        <v>90</v>
      </c>
      <c r="DG73">
        <v>77</v>
      </c>
      <c r="DH73">
        <v>0</v>
      </c>
      <c r="DQ73">
        <v>25</v>
      </c>
      <c r="DR73">
        <v>26</v>
      </c>
      <c r="DS73">
        <v>20</v>
      </c>
      <c r="DT73">
        <v>60</v>
      </c>
      <c r="DU73">
        <v>58</v>
      </c>
      <c r="DV73">
        <v>0</v>
      </c>
      <c r="EH73">
        <v>300</v>
      </c>
      <c r="EI73">
        <v>148</v>
      </c>
      <c r="EJ73">
        <v>44</v>
      </c>
      <c r="EK73">
        <v>40</v>
      </c>
      <c r="EL73">
        <v>12</v>
      </c>
      <c r="EM73">
        <v>0</v>
      </c>
      <c r="EV73">
        <v>200</v>
      </c>
      <c r="EW73">
        <v>188</v>
      </c>
      <c r="EX73">
        <v>0</v>
      </c>
      <c r="EY73">
        <v>160</v>
      </c>
      <c r="EZ73">
        <v>153</v>
      </c>
      <c r="FA73">
        <v>0</v>
      </c>
      <c r="FJ73">
        <v>200</v>
      </c>
      <c r="FK73">
        <v>184</v>
      </c>
      <c r="FL73">
        <v>14</v>
      </c>
      <c r="FM73">
        <v>160</v>
      </c>
      <c r="FN73">
        <v>191</v>
      </c>
      <c r="FO73">
        <v>32</v>
      </c>
    </row>
    <row r="74" spans="1:171" x14ac:dyDescent="0.25">
      <c r="A74">
        <v>180</v>
      </c>
      <c r="B74">
        <v>157</v>
      </c>
      <c r="C74">
        <v>0</v>
      </c>
      <c r="E74">
        <v>82</v>
      </c>
      <c r="F74">
        <v>20</v>
      </c>
      <c r="G74">
        <v>90</v>
      </c>
      <c r="S74">
        <v>270</v>
      </c>
      <c r="T74">
        <v>258</v>
      </c>
      <c r="U74">
        <v>0</v>
      </c>
      <c r="V74">
        <v>0</v>
      </c>
      <c r="W74">
        <v>16</v>
      </c>
      <c r="X74">
        <v>14</v>
      </c>
      <c r="AI74">
        <v>180</v>
      </c>
      <c r="AJ74">
        <v>167</v>
      </c>
      <c r="AK74">
        <v>51</v>
      </c>
      <c r="AL74">
        <v>110</v>
      </c>
      <c r="AM74">
        <v>114</v>
      </c>
      <c r="AN74">
        <v>0</v>
      </c>
      <c r="AX74">
        <v>225</v>
      </c>
      <c r="AY74">
        <v>188</v>
      </c>
      <c r="AZ74">
        <v>0</v>
      </c>
      <c r="BA74">
        <v>135</v>
      </c>
      <c r="BB74">
        <v>150</v>
      </c>
      <c r="BC74">
        <v>0</v>
      </c>
      <c r="BM74">
        <v>315</v>
      </c>
      <c r="BN74">
        <v>314</v>
      </c>
      <c r="BO74">
        <v>20</v>
      </c>
      <c r="BP74">
        <v>0</v>
      </c>
      <c r="BQ74">
        <v>0</v>
      </c>
      <c r="BR74">
        <v>32</v>
      </c>
      <c r="BZ74">
        <v>20</v>
      </c>
      <c r="CA74">
        <v>27</v>
      </c>
      <c r="CB74">
        <v>0</v>
      </c>
      <c r="CC74">
        <v>45</v>
      </c>
      <c r="CD74">
        <v>66</v>
      </c>
      <c r="CE74">
        <v>20</v>
      </c>
      <c r="CO74">
        <v>200</v>
      </c>
      <c r="CP74">
        <v>324</v>
      </c>
      <c r="CQ74">
        <v>29</v>
      </c>
      <c r="CR74">
        <v>160</v>
      </c>
      <c r="CS74">
        <v>150</v>
      </c>
      <c r="CT74">
        <v>51</v>
      </c>
      <c r="DC74">
        <v>270</v>
      </c>
      <c r="DD74">
        <v>262</v>
      </c>
      <c r="DE74">
        <v>0</v>
      </c>
      <c r="DF74">
        <v>90</v>
      </c>
      <c r="DG74">
        <v>66</v>
      </c>
      <c r="DH74">
        <v>14</v>
      </c>
      <c r="DQ74">
        <v>25</v>
      </c>
      <c r="DR74">
        <v>18</v>
      </c>
      <c r="DS74">
        <v>0</v>
      </c>
      <c r="DT74">
        <v>60</v>
      </c>
      <c r="DU74">
        <v>58</v>
      </c>
      <c r="DV74">
        <v>0</v>
      </c>
      <c r="EH74">
        <v>300</v>
      </c>
      <c r="EI74">
        <v>155</v>
      </c>
      <c r="EJ74">
        <v>25</v>
      </c>
      <c r="EK74">
        <v>40</v>
      </c>
      <c r="EL74">
        <v>12</v>
      </c>
      <c r="EM74">
        <v>0</v>
      </c>
      <c r="EV74">
        <v>200</v>
      </c>
      <c r="EW74">
        <v>186</v>
      </c>
      <c r="EX74">
        <v>0</v>
      </c>
      <c r="EY74">
        <v>160</v>
      </c>
      <c r="EZ74">
        <v>157</v>
      </c>
      <c r="FA74">
        <v>14</v>
      </c>
      <c r="FJ74">
        <v>200</v>
      </c>
      <c r="FK74">
        <v>168</v>
      </c>
      <c r="FL74">
        <v>0</v>
      </c>
      <c r="FM74">
        <v>160</v>
      </c>
      <c r="FN74">
        <v>178</v>
      </c>
      <c r="FO74">
        <v>36</v>
      </c>
    </row>
    <row r="75" spans="1:171" x14ac:dyDescent="0.25">
      <c r="A75">
        <v>180</v>
      </c>
      <c r="B75">
        <v>158</v>
      </c>
      <c r="C75">
        <v>0</v>
      </c>
      <c r="E75">
        <v>82</v>
      </c>
      <c r="F75">
        <v>20</v>
      </c>
      <c r="G75">
        <v>90</v>
      </c>
      <c r="S75">
        <v>270</v>
      </c>
      <c r="T75">
        <v>245</v>
      </c>
      <c r="U75">
        <v>14</v>
      </c>
      <c r="V75">
        <v>0</v>
      </c>
      <c r="W75">
        <v>13</v>
      </c>
      <c r="X75">
        <v>14</v>
      </c>
      <c r="AI75">
        <v>180</v>
      </c>
      <c r="AJ75">
        <v>167</v>
      </c>
      <c r="AK75">
        <v>49</v>
      </c>
      <c r="AL75">
        <v>110</v>
      </c>
      <c r="AM75">
        <v>106</v>
      </c>
      <c r="AN75">
        <v>0</v>
      </c>
      <c r="AX75">
        <v>225</v>
      </c>
      <c r="AY75">
        <v>184</v>
      </c>
      <c r="AZ75">
        <v>0</v>
      </c>
      <c r="BA75">
        <v>135</v>
      </c>
      <c r="BB75">
        <v>147</v>
      </c>
      <c r="BC75">
        <v>0</v>
      </c>
      <c r="BM75">
        <v>315</v>
      </c>
      <c r="BN75">
        <v>314</v>
      </c>
      <c r="BO75">
        <v>20</v>
      </c>
      <c r="BP75">
        <v>0</v>
      </c>
      <c r="BQ75">
        <v>356</v>
      </c>
      <c r="BR75">
        <v>25</v>
      </c>
      <c r="BZ75">
        <v>20</v>
      </c>
      <c r="CA75">
        <v>31</v>
      </c>
      <c r="CB75">
        <v>0</v>
      </c>
      <c r="CC75">
        <v>45</v>
      </c>
      <c r="CD75">
        <v>66</v>
      </c>
      <c r="CE75">
        <v>20</v>
      </c>
      <c r="CO75">
        <v>200</v>
      </c>
      <c r="CP75">
        <v>336</v>
      </c>
      <c r="CQ75">
        <v>29</v>
      </c>
      <c r="CR75">
        <v>160</v>
      </c>
      <c r="CS75">
        <v>128</v>
      </c>
      <c r="CT75">
        <v>44</v>
      </c>
      <c r="DC75">
        <v>270</v>
      </c>
      <c r="DD75">
        <v>257</v>
      </c>
      <c r="DE75">
        <v>0</v>
      </c>
      <c r="DF75">
        <v>90</v>
      </c>
      <c r="DG75">
        <v>74</v>
      </c>
      <c r="DH75">
        <v>0</v>
      </c>
      <c r="DQ75">
        <v>25</v>
      </c>
      <c r="DR75">
        <v>18</v>
      </c>
      <c r="DS75">
        <v>20</v>
      </c>
      <c r="DT75">
        <v>60</v>
      </c>
      <c r="DU75">
        <v>61</v>
      </c>
      <c r="DV75">
        <v>0</v>
      </c>
      <c r="EH75">
        <v>300</v>
      </c>
      <c r="EI75">
        <v>113</v>
      </c>
      <c r="EJ75">
        <v>0</v>
      </c>
      <c r="EK75">
        <v>40</v>
      </c>
      <c r="EL75">
        <v>6</v>
      </c>
      <c r="EM75">
        <v>0</v>
      </c>
      <c r="EV75">
        <v>200</v>
      </c>
      <c r="EW75">
        <v>188</v>
      </c>
      <c r="EX75">
        <v>0</v>
      </c>
      <c r="EY75">
        <v>160</v>
      </c>
      <c r="EZ75">
        <v>162</v>
      </c>
      <c r="FA75">
        <v>36</v>
      </c>
      <c r="FJ75">
        <v>200</v>
      </c>
      <c r="FK75">
        <v>181</v>
      </c>
      <c r="FL75">
        <v>25</v>
      </c>
      <c r="FM75">
        <v>160</v>
      </c>
      <c r="FN75">
        <v>179</v>
      </c>
      <c r="FO75">
        <v>29</v>
      </c>
    </row>
    <row r="76" spans="1:171" x14ac:dyDescent="0.25">
      <c r="A76">
        <v>180</v>
      </c>
      <c r="B76">
        <v>71</v>
      </c>
      <c r="C76">
        <v>0</v>
      </c>
      <c r="E76">
        <v>79</v>
      </c>
      <c r="F76">
        <v>25</v>
      </c>
      <c r="G76">
        <v>90</v>
      </c>
      <c r="S76">
        <v>270</v>
      </c>
      <c r="T76">
        <v>252</v>
      </c>
      <c r="U76">
        <v>0</v>
      </c>
      <c r="V76">
        <v>0</v>
      </c>
      <c r="W76">
        <v>316</v>
      </c>
      <c r="X76">
        <v>0</v>
      </c>
      <c r="AI76">
        <v>180</v>
      </c>
      <c r="AJ76">
        <v>151</v>
      </c>
      <c r="AK76">
        <v>14</v>
      </c>
      <c r="AL76">
        <v>110</v>
      </c>
      <c r="AM76">
        <v>103</v>
      </c>
      <c r="AN76">
        <v>0</v>
      </c>
      <c r="AX76">
        <v>225</v>
      </c>
      <c r="AY76">
        <v>191</v>
      </c>
      <c r="AZ76">
        <v>0</v>
      </c>
      <c r="BA76">
        <v>135</v>
      </c>
      <c r="BB76">
        <v>182</v>
      </c>
      <c r="BC76">
        <v>0</v>
      </c>
      <c r="BM76">
        <v>315</v>
      </c>
      <c r="BN76">
        <v>314</v>
      </c>
      <c r="BO76">
        <v>0</v>
      </c>
      <c r="BP76">
        <v>0</v>
      </c>
      <c r="BQ76">
        <v>0</v>
      </c>
      <c r="BR76">
        <v>29</v>
      </c>
      <c r="BZ76">
        <v>20</v>
      </c>
      <c r="CA76">
        <v>26</v>
      </c>
      <c r="CB76">
        <v>14</v>
      </c>
      <c r="CC76">
        <v>45</v>
      </c>
      <c r="CD76">
        <v>49</v>
      </c>
      <c r="CE76">
        <v>20</v>
      </c>
      <c r="CO76">
        <v>200</v>
      </c>
      <c r="CP76">
        <v>328</v>
      </c>
      <c r="CQ76">
        <v>44</v>
      </c>
      <c r="CR76">
        <v>160</v>
      </c>
      <c r="CS76">
        <v>150</v>
      </c>
      <c r="CT76">
        <v>36</v>
      </c>
      <c r="DC76">
        <v>270</v>
      </c>
      <c r="DD76">
        <v>257</v>
      </c>
      <c r="DE76">
        <v>0</v>
      </c>
      <c r="DF76">
        <v>90</v>
      </c>
      <c r="DG76">
        <v>74</v>
      </c>
      <c r="DH76">
        <v>20</v>
      </c>
      <c r="DQ76">
        <v>25</v>
      </c>
      <c r="DR76">
        <v>18</v>
      </c>
      <c r="DS76">
        <v>0</v>
      </c>
      <c r="DT76">
        <v>60</v>
      </c>
      <c r="DU76">
        <v>61</v>
      </c>
      <c r="DV76">
        <v>0</v>
      </c>
      <c r="EH76">
        <v>300</v>
      </c>
      <c r="EI76">
        <v>282</v>
      </c>
      <c r="EJ76">
        <v>0</v>
      </c>
      <c r="EK76">
        <v>40</v>
      </c>
      <c r="EL76">
        <v>212</v>
      </c>
      <c r="EM76">
        <v>14</v>
      </c>
      <c r="EV76">
        <v>200</v>
      </c>
      <c r="EW76">
        <v>188</v>
      </c>
      <c r="EX76">
        <v>0</v>
      </c>
      <c r="EY76">
        <v>160</v>
      </c>
      <c r="EZ76">
        <v>163</v>
      </c>
      <c r="FA76">
        <v>36</v>
      </c>
      <c r="FJ76">
        <v>200</v>
      </c>
      <c r="FK76">
        <v>168</v>
      </c>
      <c r="FL76">
        <v>25</v>
      </c>
      <c r="FM76">
        <v>160</v>
      </c>
      <c r="FN76">
        <v>182</v>
      </c>
      <c r="FO76">
        <v>36</v>
      </c>
    </row>
    <row r="77" spans="1:171" x14ac:dyDescent="0.25">
      <c r="A77">
        <v>180</v>
      </c>
      <c r="B77">
        <v>147</v>
      </c>
      <c r="C77">
        <v>0</v>
      </c>
      <c r="E77">
        <v>82</v>
      </c>
      <c r="F77">
        <v>29</v>
      </c>
      <c r="G77">
        <v>90</v>
      </c>
      <c r="S77">
        <v>270</v>
      </c>
      <c r="T77">
        <v>252</v>
      </c>
      <c r="U77">
        <v>0</v>
      </c>
      <c r="V77">
        <v>0</v>
      </c>
      <c r="W77">
        <v>21</v>
      </c>
      <c r="X77">
        <v>0</v>
      </c>
      <c r="AI77">
        <v>180</v>
      </c>
      <c r="AJ77">
        <v>139</v>
      </c>
      <c r="AK77">
        <v>36</v>
      </c>
      <c r="AL77">
        <v>110</v>
      </c>
      <c r="AM77">
        <v>106</v>
      </c>
      <c r="AN77">
        <v>0</v>
      </c>
      <c r="AX77">
        <v>225</v>
      </c>
      <c r="AY77">
        <v>184</v>
      </c>
      <c r="AZ77">
        <v>0</v>
      </c>
      <c r="BA77">
        <v>135</v>
      </c>
      <c r="BB77">
        <v>149</v>
      </c>
      <c r="BC77">
        <v>0</v>
      </c>
      <c r="BM77">
        <v>315</v>
      </c>
      <c r="BN77">
        <v>314</v>
      </c>
      <c r="BO77">
        <v>14</v>
      </c>
      <c r="BP77">
        <v>0</v>
      </c>
      <c r="BQ77">
        <v>3</v>
      </c>
      <c r="BR77">
        <v>25</v>
      </c>
      <c r="BZ77">
        <v>20</v>
      </c>
      <c r="CA77">
        <v>27</v>
      </c>
      <c r="CB77">
        <v>0</v>
      </c>
      <c r="CC77">
        <v>45</v>
      </c>
      <c r="CD77">
        <v>49</v>
      </c>
      <c r="CE77">
        <v>25</v>
      </c>
      <c r="CO77">
        <v>200</v>
      </c>
      <c r="CP77">
        <v>336</v>
      </c>
      <c r="CQ77">
        <v>39</v>
      </c>
      <c r="CR77">
        <v>160</v>
      </c>
      <c r="CS77">
        <v>175</v>
      </c>
      <c r="CT77">
        <v>25</v>
      </c>
      <c r="DC77">
        <v>270</v>
      </c>
      <c r="DD77">
        <v>260</v>
      </c>
      <c r="DE77">
        <v>0</v>
      </c>
      <c r="DF77">
        <v>90</v>
      </c>
      <c r="DG77">
        <v>74</v>
      </c>
      <c r="DH77">
        <v>0</v>
      </c>
      <c r="DQ77">
        <v>25</v>
      </c>
      <c r="DR77">
        <v>18</v>
      </c>
      <c r="DS77">
        <v>20</v>
      </c>
      <c r="DT77">
        <v>60</v>
      </c>
      <c r="DU77">
        <v>58</v>
      </c>
      <c r="DV77">
        <v>0</v>
      </c>
      <c r="EH77">
        <v>300</v>
      </c>
      <c r="EI77">
        <v>288</v>
      </c>
      <c r="EJ77">
        <v>14</v>
      </c>
      <c r="EK77">
        <v>40</v>
      </c>
      <c r="EL77">
        <v>212</v>
      </c>
      <c r="EM77">
        <v>20</v>
      </c>
      <c r="EV77">
        <v>200</v>
      </c>
      <c r="EW77">
        <v>188</v>
      </c>
      <c r="EX77">
        <v>0</v>
      </c>
      <c r="EY77">
        <v>160</v>
      </c>
      <c r="EZ77">
        <v>167</v>
      </c>
      <c r="FA77">
        <v>20</v>
      </c>
      <c r="FJ77">
        <v>200</v>
      </c>
      <c r="FK77">
        <v>175</v>
      </c>
      <c r="FL77">
        <v>20</v>
      </c>
      <c r="FM77">
        <v>160</v>
      </c>
      <c r="FN77">
        <v>175</v>
      </c>
      <c r="FO77">
        <v>32</v>
      </c>
    </row>
    <row r="78" spans="1:171" x14ac:dyDescent="0.25">
      <c r="A78">
        <v>180</v>
      </c>
      <c r="B78">
        <v>163</v>
      </c>
      <c r="C78">
        <v>14</v>
      </c>
      <c r="E78">
        <v>86</v>
      </c>
      <c r="F78">
        <v>29</v>
      </c>
      <c r="G78">
        <v>90</v>
      </c>
      <c r="S78">
        <v>270</v>
      </c>
      <c r="T78">
        <v>252</v>
      </c>
      <c r="U78">
        <v>0</v>
      </c>
      <c r="V78">
        <v>0</v>
      </c>
      <c r="W78">
        <v>21</v>
      </c>
      <c r="X78">
        <v>0</v>
      </c>
      <c r="AI78">
        <v>180</v>
      </c>
      <c r="AJ78">
        <v>156</v>
      </c>
      <c r="AK78">
        <v>41</v>
      </c>
      <c r="AL78">
        <v>110</v>
      </c>
      <c r="AM78">
        <v>103</v>
      </c>
      <c r="AN78">
        <v>0</v>
      </c>
      <c r="AX78">
        <v>225</v>
      </c>
      <c r="AY78">
        <v>191</v>
      </c>
      <c r="AZ78">
        <v>0</v>
      </c>
      <c r="BA78">
        <v>135</v>
      </c>
      <c r="BB78">
        <v>147</v>
      </c>
      <c r="BC78">
        <v>0</v>
      </c>
      <c r="BM78">
        <v>315</v>
      </c>
      <c r="BN78">
        <v>314</v>
      </c>
      <c r="BO78">
        <v>0</v>
      </c>
      <c r="BP78">
        <v>0</v>
      </c>
      <c r="BQ78">
        <v>0</v>
      </c>
      <c r="BR78">
        <v>25</v>
      </c>
      <c r="BZ78">
        <v>20</v>
      </c>
      <c r="CA78">
        <v>27</v>
      </c>
      <c r="CB78">
        <v>0</v>
      </c>
      <c r="CC78">
        <v>45</v>
      </c>
      <c r="CD78">
        <v>19</v>
      </c>
      <c r="CE78">
        <v>20</v>
      </c>
      <c r="CO78">
        <v>200</v>
      </c>
      <c r="CP78">
        <v>337</v>
      </c>
      <c r="CQ78">
        <v>25</v>
      </c>
      <c r="CR78">
        <v>160</v>
      </c>
      <c r="CS78">
        <v>161</v>
      </c>
      <c r="CT78">
        <v>25</v>
      </c>
      <c r="DC78">
        <v>270</v>
      </c>
      <c r="DD78">
        <v>257</v>
      </c>
      <c r="DE78">
        <v>0</v>
      </c>
      <c r="DF78">
        <v>90</v>
      </c>
      <c r="DG78">
        <v>66</v>
      </c>
      <c r="DH78">
        <v>29</v>
      </c>
      <c r="DQ78">
        <v>25</v>
      </c>
      <c r="DR78">
        <v>26</v>
      </c>
      <c r="DS78">
        <v>20</v>
      </c>
      <c r="DT78">
        <v>60</v>
      </c>
      <c r="DU78">
        <v>58</v>
      </c>
      <c r="DV78">
        <v>0</v>
      </c>
      <c r="EH78">
        <v>300</v>
      </c>
      <c r="EI78">
        <v>279</v>
      </c>
      <c r="EJ78">
        <v>14</v>
      </c>
      <c r="EK78">
        <v>40</v>
      </c>
      <c r="EL78">
        <v>222</v>
      </c>
      <c r="EM78">
        <v>25</v>
      </c>
      <c r="EV78">
        <v>200</v>
      </c>
      <c r="EW78">
        <v>188</v>
      </c>
      <c r="EX78">
        <v>14</v>
      </c>
      <c r="EY78">
        <v>160</v>
      </c>
      <c r="EZ78">
        <v>156</v>
      </c>
      <c r="FA78">
        <v>14</v>
      </c>
      <c r="FJ78">
        <v>200</v>
      </c>
      <c r="FK78">
        <v>170</v>
      </c>
      <c r="FL78">
        <v>20</v>
      </c>
      <c r="FM78">
        <v>160</v>
      </c>
      <c r="FN78">
        <v>193</v>
      </c>
      <c r="FO78">
        <v>25</v>
      </c>
    </row>
    <row r="79" spans="1:171" x14ac:dyDescent="0.25">
      <c r="A79">
        <v>180</v>
      </c>
      <c r="B79">
        <v>160</v>
      </c>
      <c r="C79">
        <v>0</v>
      </c>
      <c r="E79">
        <v>85</v>
      </c>
      <c r="F79">
        <v>14</v>
      </c>
      <c r="G79">
        <v>90</v>
      </c>
      <c r="S79">
        <v>270</v>
      </c>
      <c r="T79">
        <v>252</v>
      </c>
      <c r="U79">
        <v>0</v>
      </c>
      <c r="V79">
        <v>0</v>
      </c>
      <c r="W79">
        <v>315</v>
      </c>
      <c r="X79">
        <v>0</v>
      </c>
      <c r="AI79">
        <v>180</v>
      </c>
      <c r="AJ79">
        <v>159</v>
      </c>
      <c r="AK79">
        <v>0</v>
      </c>
      <c r="AL79">
        <v>110</v>
      </c>
      <c r="AM79">
        <v>119</v>
      </c>
      <c r="AN79">
        <v>0</v>
      </c>
      <c r="AX79">
        <v>225</v>
      </c>
      <c r="AY79">
        <v>196</v>
      </c>
      <c r="AZ79">
        <v>14</v>
      </c>
      <c r="BA79">
        <v>135</v>
      </c>
      <c r="BB79">
        <v>149</v>
      </c>
      <c r="BC79">
        <v>0</v>
      </c>
      <c r="BM79">
        <v>315</v>
      </c>
      <c r="BN79">
        <v>314</v>
      </c>
      <c r="BO79">
        <v>14</v>
      </c>
      <c r="BP79">
        <v>0</v>
      </c>
      <c r="BQ79">
        <v>0</v>
      </c>
      <c r="BR79">
        <v>20</v>
      </c>
      <c r="BZ79">
        <v>20</v>
      </c>
      <c r="CA79">
        <v>30</v>
      </c>
      <c r="CB79">
        <v>0</v>
      </c>
      <c r="CC79">
        <v>45</v>
      </c>
      <c r="CD79">
        <v>49</v>
      </c>
      <c r="CE79">
        <v>29</v>
      </c>
      <c r="CO79">
        <v>200</v>
      </c>
      <c r="CP79">
        <v>130</v>
      </c>
      <c r="CQ79">
        <v>36</v>
      </c>
      <c r="CR79">
        <v>160</v>
      </c>
      <c r="CS79">
        <v>158</v>
      </c>
      <c r="CT79">
        <v>29</v>
      </c>
      <c r="DC79">
        <v>270</v>
      </c>
      <c r="DD79">
        <v>257</v>
      </c>
      <c r="DE79">
        <v>0</v>
      </c>
      <c r="DF79">
        <v>90</v>
      </c>
      <c r="DG79">
        <v>69</v>
      </c>
      <c r="DH79">
        <v>14</v>
      </c>
      <c r="DQ79">
        <v>25</v>
      </c>
      <c r="DR79">
        <v>26</v>
      </c>
      <c r="DS79">
        <v>20</v>
      </c>
      <c r="DT79">
        <v>60</v>
      </c>
      <c r="DU79">
        <v>58</v>
      </c>
      <c r="DV79">
        <v>14</v>
      </c>
      <c r="EH79">
        <v>300</v>
      </c>
      <c r="EI79">
        <v>296</v>
      </c>
      <c r="EJ79">
        <v>20</v>
      </c>
      <c r="EK79">
        <v>40</v>
      </c>
      <c r="EL79">
        <v>226</v>
      </c>
      <c r="EM79">
        <v>25</v>
      </c>
      <c r="EV79">
        <v>200</v>
      </c>
      <c r="EW79">
        <v>199</v>
      </c>
      <c r="EX79">
        <v>25</v>
      </c>
      <c r="EY79">
        <v>160</v>
      </c>
      <c r="EZ79">
        <v>159</v>
      </c>
      <c r="FA79">
        <v>36</v>
      </c>
      <c r="FJ79">
        <v>200</v>
      </c>
      <c r="FK79">
        <v>123</v>
      </c>
      <c r="FL79">
        <v>64</v>
      </c>
      <c r="FM79">
        <v>160</v>
      </c>
      <c r="FN79">
        <v>173</v>
      </c>
      <c r="FO79">
        <v>25</v>
      </c>
    </row>
    <row r="80" spans="1:171" x14ac:dyDescent="0.25">
      <c r="A80">
        <v>180</v>
      </c>
      <c r="B80">
        <v>153</v>
      </c>
      <c r="C80">
        <v>0</v>
      </c>
      <c r="E80">
        <v>85</v>
      </c>
      <c r="F80">
        <v>14</v>
      </c>
      <c r="G80">
        <v>90</v>
      </c>
      <c r="S80">
        <v>270</v>
      </c>
      <c r="T80">
        <v>252</v>
      </c>
      <c r="U80">
        <v>0</v>
      </c>
      <c r="V80">
        <v>0</v>
      </c>
      <c r="W80">
        <v>313</v>
      </c>
      <c r="X80">
        <v>0</v>
      </c>
      <c r="AI80">
        <v>180</v>
      </c>
      <c r="AJ80">
        <v>146</v>
      </c>
      <c r="AK80">
        <v>44</v>
      </c>
      <c r="AL80">
        <v>110</v>
      </c>
      <c r="AM80">
        <v>106</v>
      </c>
      <c r="AN80">
        <v>0</v>
      </c>
      <c r="AX80">
        <v>225</v>
      </c>
      <c r="AY80">
        <v>193</v>
      </c>
      <c r="AZ80">
        <v>0</v>
      </c>
      <c r="BA80">
        <v>135</v>
      </c>
      <c r="BB80">
        <v>154</v>
      </c>
      <c r="BC80">
        <v>0</v>
      </c>
      <c r="BM80">
        <v>315</v>
      </c>
      <c r="BN80">
        <v>314</v>
      </c>
      <c r="BO80">
        <v>0</v>
      </c>
      <c r="BP80">
        <v>0</v>
      </c>
      <c r="BQ80">
        <v>3</v>
      </c>
      <c r="BR80">
        <v>20</v>
      </c>
      <c r="BZ80">
        <v>20</v>
      </c>
      <c r="CA80">
        <v>33</v>
      </c>
      <c r="CB80">
        <v>0</v>
      </c>
      <c r="CC80">
        <v>45</v>
      </c>
      <c r="CD80">
        <v>66</v>
      </c>
      <c r="CE80">
        <v>20</v>
      </c>
      <c r="CO80">
        <v>200</v>
      </c>
      <c r="CP80">
        <v>323</v>
      </c>
      <c r="CQ80">
        <v>47</v>
      </c>
      <c r="CR80">
        <v>160</v>
      </c>
      <c r="CS80">
        <v>162</v>
      </c>
      <c r="CT80">
        <v>20</v>
      </c>
      <c r="DC80">
        <v>270</v>
      </c>
      <c r="DD80">
        <v>262</v>
      </c>
      <c r="DE80">
        <v>0</v>
      </c>
      <c r="DF80">
        <v>90</v>
      </c>
      <c r="DG80">
        <v>69</v>
      </c>
      <c r="DH80">
        <v>0</v>
      </c>
      <c r="DQ80">
        <v>25</v>
      </c>
      <c r="DR80">
        <v>18</v>
      </c>
      <c r="DS80">
        <v>14</v>
      </c>
      <c r="DT80">
        <v>60</v>
      </c>
      <c r="DU80">
        <v>58</v>
      </c>
      <c r="DV80">
        <v>0</v>
      </c>
      <c r="EH80">
        <v>300</v>
      </c>
      <c r="EI80">
        <v>307</v>
      </c>
      <c r="EJ80">
        <v>0</v>
      </c>
      <c r="EK80">
        <v>40</v>
      </c>
      <c r="EL80">
        <v>223</v>
      </c>
      <c r="EM80">
        <v>14</v>
      </c>
      <c r="EV80">
        <v>200</v>
      </c>
      <c r="EW80">
        <v>210</v>
      </c>
      <c r="EX80">
        <v>39</v>
      </c>
      <c r="EY80">
        <v>160</v>
      </c>
      <c r="EZ80">
        <v>164</v>
      </c>
      <c r="FA80">
        <v>36</v>
      </c>
      <c r="FJ80">
        <v>200</v>
      </c>
      <c r="FK80">
        <v>175</v>
      </c>
      <c r="FL80">
        <v>20</v>
      </c>
      <c r="FM80">
        <v>160</v>
      </c>
      <c r="FN80">
        <v>189</v>
      </c>
      <c r="FO80">
        <v>25</v>
      </c>
    </row>
    <row r="81" spans="1:171" x14ac:dyDescent="0.25">
      <c r="A81">
        <v>180</v>
      </c>
      <c r="B81">
        <v>155</v>
      </c>
      <c r="C81">
        <v>0</v>
      </c>
      <c r="E81">
        <v>83</v>
      </c>
      <c r="F81">
        <v>0</v>
      </c>
      <c r="G81">
        <v>90</v>
      </c>
      <c r="S81">
        <v>270</v>
      </c>
      <c r="T81">
        <v>252</v>
      </c>
      <c r="U81">
        <v>0</v>
      </c>
      <c r="V81">
        <v>0</v>
      </c>
      <c r="W81">
        <v>13</v>
      </c>
      <c r="X81">
        <v>14</v>
      </c>
      <c r="AI81">
        <v>180</v>
      </c>
      <c r="AJ81">
        <v>151</v>
      </c>
      <c r="AK81">
        <v>14</v>
      </c>
      <c r="AL81">
        <v>110</v>
      </c>
      <c r="AM81">
        <v>103</v>
      </c>
      <c r="AN81">
        <v>0</v>
      </c>
      <c r="AX81">
        <v>225</v>
      </c>
      <c r="AY81">
        <v>188</v>
      </c>
      <c r="AZ81">
        <v>0</v>
      </c>
      <c r="BA81">
        <v>135</v>
      </c>
      <c r="BB81">
        <v>147</v>
      </c>
      <c r="BC81">
        <v>0</v>
      </c>
      <c r="BM81">
        <v>315</v>
      </c>
      <c r="BN81">
        <v>316</v>
      </c>
      <c r="BO81">
        <v>0</v>
      </c>
      <c r="BP81">
        <v>0</v>
      </c>
      <c r="BQ81">
        <v>2</v>
      </c>
      <c r="BR81">
        <v>25</v>
      </c>
      <c r="BZ81">
        <v>20</v>
      </c>
      <c r="CA81">
        <v>27</v>
      </c>
      <c r="CB81">
        <v>25</v>
      </c>
      <c r="CC81">
        <v>45</v>
      </c>
      <c r="CD81">
        <v>49</v>
      </c>
      <c r="CE81">
        <v>25</v>
      </c>
      <c r="CO81">
        <v>200</v>
      </c>
      <c r="CP81">
        <v>308</v>
      </c>
      <c r="CQ81">
        <v>49</v>
      </c>
      <c r="CR81">
        <v>160</v>
      </c>
      <c r="CS81">
        <v>161</v>
      </c>
      <c r="CT81">
        <v>14</v>
      </c>
      <c r="DC81">
        <v>270</v>
      </c>
      <c r="DD81">
        <v>259</v>
      </c>
      <c r="DE81">
        <v>0</v>
      </c>
      <c r="DF81">
        <v>90</v>
      </c>
      <c r="DG81">
        <v>69</v>
      </c>
      <c r="DH81">
        <v>0</v>
      </c>
      <c r="DQ81">
        <v>25</v>
      </c>
      <c r="DR81">
        <v>26</v>
      </c>
      <c r="DS81">
        <v>14</v>
      </c>
      <c r="DT81">
        <v>60</v>
      </c>
      <c r="DU81">
        <v>66</v>
      </c>
      <c r="DV81">
        <v>0</v>
      </c>
      <c r="EH81">
        <v>300</v>
      </c>
      <c r="EI81">
        <v>344</v>
      </c>
      <c r="EJ81">
        <v>0</v>
      </c>
      <c r="EK81">
        <v>40</v>
      </c>
      <c r="EL81">
        <v>12</v>
      </c>
      <c r="EM81">
        <v>0</v>
      </c>
      <c r="EV81">
        <v>200</v>
      </c>
      <c r="EW81">
        <v>213</v>
      </c>
      <c r="EX81">
        <v>36</v>
      </c>
      <c r="EY81">
        <v>160</v>
      </c>
      <c r="EZ81">
        <v>156</v>
      </c>
      <c r="FA81">
        <v>14</v>
      </c>
      <c r="FJ81">
        <v>200</v>
      </c>
      <c r="FK81">
        <v>175</v>
      </c>
      <c r="FL81">
        <v>20</v>
      </c>
      <c r="FM81">
        <v>160</v>
      </c>
      <c r="FN81">
        <v>154</v>
      </c>
      <c r="FO81">
        <v>25</v>
      </c>
    </row>
    <row r="82" spans="1:171" x14ac:dyDescent="0.25">
      <c r="A82">
        <v>180</v>
      </c>
      <c r="B82">
        <v>172</v>
      </c>
      <c r="C82">
        <v>0</v>
      </c>
      <c r="E82">
        <v>85</v>
      </c>
      <c r="F82">
        <v>0</v>
      </c>
      <c r="G82">
        <v>90</v>
      </c>
      <c r="S82">
        <v>270</v>
      </c>
      <c r="T82">
        <v>252</v>
      </c>
      <c r="U82">
        <v>0</v>
      </c>
      <c r="V82">
        <v>0</v>
      </c>
      <c r="W82">
        <v>313</v>
      </c>
      <c r="X82">
        <v>0</v>
      </c>
      <c r="AI82">
        <v>180</v>
      </c>
      <c r="AJ82">
        <v>136</v>
      </c>
      <c r="AK82">
        <v>0</v>
      </c>
      <c r="AL82">
        <v>110</v>
      </c>
      <c r="AM82">
        <v>106</v>
      </c>
      <c r="AN82">
        <v>0</v>
      </c>
      <c r="AX82">
        <v>225</v>
      </c>
      <c r="AY82">
        <v>188</v>
      </c>
      <c r="AZ82">
        <v>0</v>
      </c>
      <c r="BA82">
        <v>135</v>
      </c>
      <c r="BB82">
        <v>147</v>
      </c>
      <c r="BC82">
        <v>0</v>
      </c>
      <c r="BM82">
        <v>315</v>
      </c>
      <c r="BN82">
        <v>314</v>
      </c>
      <c r="BO82">
        <v>0</v>
      </c>
      <c r="BP82">
        <v>0</v>
      </c>
      <c r="BQ82">
        <v>0</v>
      </c>
      <c r="BR82">
        <v>14</v>
      </c>
      <c r="BZ82">
        <v>20</v>
      </c>
      <c r="CA82">
        <v>27</v>
      </c>
      <c r="CB82">
        <v>0</v>
      </c>
      <c r="CC82">
        <v>45</v>
      </c>
      <c r="CD82">
        <v>53</v>
      </c>
      <c r="CE82">
        <v>0</v>
      </c>
      <c r="CO82">
        <v>200</v>
      </c>
      <c r="CP82">
        <v>308</v>
      </c>
      <c r="CQ82">
        <v>44</v>
      </c>
      <c r="CR82">
        <v>160</v>
      </c>
      <c r="CS82">
        <v>155</v>
      </c>
      <c r="CT82">
        <v>32</v>
      </c>
      <c r="DC82">
        <v>270</v>
      </c>
      <c r="DD82">
        <v>238</v>
      </c>
      <c r="DE82">
        <v>0</v>
      </c>
      <c r="DF82">
        <v>90</v>
      </c>
      <c r="DG82">
        <v>69</v>
      </c>
      <c r="DH82">
        <v>0</v>
      </c>
      <c r="DQ82">
        <v>25</v>
      </c>
      <c r="DR82">
        <v>18</v>
      </c>
      <c r="DS82">
        <v>20</v>
      </c>
      <c r="DT82">
        <v>60</v>
      </c>
      <c r="DU82">
        <v>61</v>
      </c>
      <c r="DV82">
        <v>0</v>
      </c>
      <c r="EH82">
        <v>300</v>
      </c>
      <c r="EI82">
        <v>308</v>
      </c>
      <c r="EJ82">
        <v>0</v>
      </c>
      <c r="EK82">
        <v>40</v>
      </c>
      <c r="EL82">
        <v>26</v>
      </c>
      <c r="EM82">
        <v>32</v>
      </c>
      <c r="EV82">
        <v>200</v>
      </c>
      <c r="EW82">
        <v>333</v>
      </c>
      <c r="EX82">
        <v>0</v>
      </c>
      <c r="EY82">
        <v>160</v>
      </c>
      <c r="EZ82">
        <v>151</v>
      </c>
      <c r="FA82">
        <v>36</v>
      </c>
      <c r="FJ82">
        <v>200</v>
      </c>
      <c r="FK82">
        <v>168</v>
      </c>
      <c r="FL82">
        <v>20</v>
      </c>
      <c r="FM82">
        <v>160</v>
      </c>
      <c r="FN82">
        <v>175</v>
      </c>
      <c r="FO82">
        <v>25</v>
      </c>
    </row>
    <row r="83" spans="1:171" x14ac:dyDescent="0.25">
      <c r="A83">
        <v>180</v>
      </c>
      <c r="B83">
        <v>152</v>
      </c>
      <c r="C83">
        <v>0</v>
      </c>
      <c r="E83">
        <v>83</v>
      </c>
      <c r="F83">
        <v>0</v>
      </c>
      <c r="G83">
        <v>90</v>
      </c>
      <c r="S83">
        <v>270</v>
      </c>
      <c r="T83">
        <v>252</v>
      </c>
      <c r="U83">
        <v>0</v>
      </c>
      <c r="V83">
        <v>0</v>
      </c>
      <c r="W83">
        <v>313</v>
      </c>
      <c r="X83">
        <v>0</v>
      </c>
      <c r="AI83">
        <v>180</v>
      </c>
      <c r="AJ83">
        <v>314</v>
      </c>
      <c r="AK83">
        <v>0</v>
      </c>
      <c r="AL83">
        <v>110</v>
      </c>
      <c r="AM83">
        <v>111</v>
      </c>
      <c r="AN83">
        <v>0</v>
      </c>
      <c r="AX83">
        <v>225</v>
      </c>
      <c r="AY83">
        <v>25</v>
      </c>
      <c r="AZ83">
        <v>36</v>
      </c>
      <c r="BA83">
        <v>135</v>
      </c>
      <c r="BB83">
        <v>147</v>
      </c>
      <c r="BC83">
        <v>0</v>
      </c>
      <c r="BM83">
        <v>315</v>
      </c>
      <c r="BN83">
        <v>314</v>
      </c>
      <c r="BO83">
        <v>0</v>
      </c>
      <c r="BP83">
        <v>0</v>
      </c>
      <c r="BQ83">
        <v>1</v>
      </c>
      <c r="BR83">
        <v>14</v>
      </c>
      <c r="BZ83">
        <v>20</v>
      </c>
      <c r="CA83">
        <v>27</v>
      </c>
      <c r="CB83">
        <v>0</v>
      </c>
      <c r="CC83">
        <v>45</v>
      </c>
      <c r="CD83">
        <v>58</v>
      </c>
      <c r="CE83">
        <v>0</v>
      </c>
      <c r="CO83">
        <v>200</v>
      </c>
      <c r="CP83">
        <v>313</v>
      </c>
      <c r="CQ83">
        <v>44</v>
      </c>
      <c r="CR83">
        <v>160</v>
      </c>
      <c r="CS83">
        <v>158</v>
      </c>
      <c r="CT83">
        <v>14</v>
      </c>
      <c r="DC83">
        <v>270</v>
      </c>
      <c r="DD83">
        <v>257</v>
      </c>
      <c r="DE83">
        <v>0</v>
      </c>
      <c r="DF83">
        <v>90</v>
      </c>
      <c r="DG83">
        <v>69</v>
      </c>
      <c r="DH83">
        <v>14</v>
      </c>
      <c r="DQ83">
        <v>25</v>
      </c>
      <c r="DR83">
        <v>26</v>
      </c>
      <c r="DS83">
        <v>20</v>
      </c>
      <c r="DT83">
        <v>60</v>
      </c>
      <c r="DU83">
        <v>53</v>
      </c>
      <c r="DV83">
        <v>0</v>
      </c>
      <c r="EH83">
        <v>300</v>
      </c>
      <c r="EI83">
        <v>117</v>
      </c>
      <c r="EJ83">
        <v>25</v>
      </c>
      <c r="EK83">
        <v>40</v>
      </c>
      <c r="EL83">
        <v>12</v>
      </c>
      <c r="EM83">
        <v>14</v>
      </c>
      <c r="EV83">
        <v>200</v>
      </c>
      <c r="EW83">
        <v>203</v>
      </c>
      <c r="EX83">
        <v>0</v>
      </c>
      <c r="EY83">
        <v>160</v>
      </c>
      <c r="EZ83">
        <v>154</v>
      </c>
      <c r="FA83">
        <v>20</v>
      </c>
      <c r="FJ83">
        <v>200</v>
      </c>
      <c r="FK83">
        <v>175</v>
      </c>
      <c r="FL83">
        <v>25</v>
      </c>
      <c r="FM83">
        <v>160</v>
      </c>
      <c r="FN83">
        <v>173</v>
      </c>
      <c r="FO83">
        <v>36</v>
      </c>
    </row>
    <row r="84" spans="1:171" x14ac:dyDescent="0.25">
      <c r="A84">
        <v>180</v>
      </c>
      <c r="B84">
        <v>153</v>
      </c>
      <c r="C84">
        <v>0</v>
      </c>
      <c r="E84">
        <v>82</v>
      </c>
      <c r="F84">
        <v>20</v>
      </c>
      <c r="G84">
        <v>90</v>
      </c>
      <c r="S84">
        <v>270</v>
      </c>
      <c r="T84">
        <v>46</v>
      </c>
      <c r="U84">
        <v>0</v>
      </c>
      <c r="V84">
        <v>0</v>
      </c>
      <c r="W84">
        <v>16</v>
      </c>
      <c r="X84">
        <v>0</v>
      </c>
      <c r="AI84">
        <v>180</v>
      </c>
      <c r="AJ84">
        <v>156</v>
      </c>
      <c r="AK84">
        <v>41</v>
      </c>
      <c r="AL84">
        <v>110</v>
      </c>
      <c r="AM84">
        <v>106</v>
      </c>
      <c r="AN84">
        <v>0</v>
      </c>
      <c r="AX84">
        <v>225</v>
      </c>
      <c r="AY84">
        <v>209</v>
      </c>
      <c r="AZ84">
        <v>44</v>
      </c>
      <c r="BA84">
        <v>135</v>
      </c>
      <c r="BB84">
        <v>160</v>
      </c>
      <c r="BC84">
        <v>0</v>
      </c>
      <c r="BM84">
        <v>315</v>
      </c>
      <c r="BN84">
        <v>314</v>
      </c>
      <c r="BO84">
        <v>0</v>
      </c>
      <c r="BP84">
        <v>0</v>
      </c>
      <c r="BQ84">
        <v>356</v>
      </c>
      <c r="BR84">
        <v>20</v>
      </c>
      <c r="BZ84">
        <v>20</v>
      </c>
      <c r="CA84">
        <v>30</v>
      </c>
      <c r="CB84">
        <v>14</v>
      </c>
      <c r="CC84">
        <v>45</v>
      </c>
      <c r="CD84">
        <v>49</v>
      </c>
      <c r="CE84">
        <v>29</v>
      </c>
      <c r="CO84">
        <v>200</v>
      </c>
      <c r="CP84">
        <v>307</v>
      </c>
      <c r="CQ84">
        <v>44</v>
      </c>
      <c r="CR84">
        <v>160</v>
      </c>
      <c r="CS84">
        <v>166</v>
      </c>
      <c r="CT84">
        <v>0</v>
      </c>
      <c r="DC84">
        <v>270</v>
      </c>
      <c r="DD84">
        <v>257</v>
      </c>
      <c r="DE84">
        <v>0</v>
      </c>
      <c r="DF84">
        <v>90</v>
      </c>
      <c r="DG84">
        <v>69</v>
      </c>
      <c r="DH84">
        <v>0</v>
      </c>
      <c r="DQ84">
        <v>25</v>
      </c>
      <c r="DR84">
        <v>26</v>
      </c>
      <c r="DS84">
        <v>20</v>
      </c>
      <c r="DT84">
        <v>60</v>
      </c>
      <c r="DU84">
        <v>56</v>
      </c>
      <c r="DV84">
        <v>0</v>
      </c>
      <c r="EH84">
        <v>300</v>
      </c>
      <c r="EI84">
        <v>282</v>
      </c>
      <c r="EJ84">
        <v>0</v>
      </c>
      <c r="EK84">
        <v>40</v>
      </c>
      <c r="EL84">
        <v>12</v>
      </c>
      <c r="EM84">
        <v>0</v>
      </c>
      <c r="EV84">
        <v>200</v>
      </c>
      <c r="EW84">
        <v>199</v>
      </c>
      <c r="EX84">
        <v>0</v>
      </c>
      <c r="EY84">
        <v>160</v>
      </c>
      <c r="EZ84">
        <v>154</v>
      </c>
      <c r="FA84">
        <v>25</v>
      </c>
      <c r="FJ84">
        <v>200</v>
      </c>
      <c r="FK84">
        <v>215</v>
      </c>
      <c r="FL84">
        <v>14</v>
      </c>
      <c r="FM84">
        <v>160</v>
      </c>
      <c r="FN84">
        <v>175</v>
      </c>
      <c r="FO84">
        <v>32</v>
      </c>
    </row>
    <row r="85" spans="1:171" x14ac:dyDescent="0.25">
      <c r="A85">
        <v>180</v>
      </c>
      <c r="B85">
        <v>33</v>
      </c>
      <c r="C85">
        <v>0</v>
      </c>
      <c r="E85">
        <v>80</v>
      </c>
      <c r="F85">
        <v>0</v>
      </c>
      <c r="G85">
        <v>90</v>
      </c>
      <c r="S85">
        <v>270</v>
      </c>
      <c r="T85">
        <v>257</v>
      </c>
      <c r="U85">
        <v>0</v>
      </c>
      <c r="V85">
        <v>0</v>
      </c>
      <c r="W85">
        <v>192</v>
      </c>
      <c r="X85">
        <v>14</v>
      </c>
      <c r="AI85">
        <v>180</v>
      </c>
      <c r="AJ85">
        <v>156</v>
      </c>
      <c r="AK85">
        <v>44</v>
      </c>
      <c r="AL85">
        <v>110</v>
      </c>
      <c r="AM85">
        <v>111</v>
      </c>
      <c r="AN85">
        <v>0</v>
      </c>
      <c r="AX85">
        <v>225</v>
      </c>
      <c r="AY85">
        <v>175</v>
      </c>
      <c r="AZ85">
        <v>0</v>
      </c>
      <c r="BA85">
        <v>135</v>
      </c>
      <c r="BB85">
        <v>147</v>
      </c>
      <c r="BC85">
        <v>0</v>
      </c>
      <c r="BM85">
        <v>315</v>
      </c>
      <c r="BN85">
        <v>313</v>
      </c>
      <c r="BO85">
        <v>14</v>
      </c>
      <c r="BP85">
        <v>0</v>
      </c>
      <c r="BQ85">
        <v>2</v>
      </c>
      <c r="BR85">
        <v>29</v>
      </c>
      <c r="BZ85">
        <v>20</v>
      </c>
      <c r="CA85">
        <v>37</v>
      </c>
      <c r="CB85">
        <v>39</v>
      </c>
      <c r="CC85">
        <v>45</v>
      </c>
      <c r="CD85">
        <v>49</v>
      </c>
      <c r="CE85">
        <v>29</v>
      </c>
      <c r="CO85">
        <v>200</v>
      </c>
      <c r="CP85">
        <v>310</v>
      </c>
      <c r="CQ85">
        <v>47</v>
      </c>
      <c r="CR85">
        <v>160</v>
      </c>
      <c r="CS85">
        <v>158</v>
      </c>
      <c r="CT85">
        <v>20</v>
      </c>
      <c r="DC85">
        <v>270</v>
      </c>
      <c r="DD85">
        <v>262</v>
      </c>
      <c r="DE85">
        <v>0</v>
      </c>
      <c r="DF85">
        <v>90</v>
      </c>
      <c r="DG85">
        <v>69</v>
      </c>
      <c r="DH85">
        <v>0</v>
      </c>
      <c r="DQ85">
        <v>25</v>
      </c>
      <c r="DR85">
        <v>18</v>
      </c>
      <c r="DS85">
        <v>20</v>
      </c>
      <c r="DT85">
        <v>60</v>
      </c>
      <c r="DU85">
        <v>58</v>
      </c>
      <c r="DV85">
        <v>0</v>
      </c>
      <c r="EH85">
        <v>300</v>
      </c>
      <c r="EI85">
        <v>134</v>
      </c>
      <c r="EJ85">
        <v>0</v>
      </c>
      <c r="EK85">
        <v>40</v>
      </c>
      <c r="EL85">
        <v>12</v>
      </c>
      <c r="EM85">
        <v>0</v>
      </c>
      <c r="EV85">
        <v>200</v>
      </c>
      <c r="EW85">
        <v>199</v>
      </c>
      <c r="EX85">
        <v>0</v>
      </c>
      <c r="EY85">
        <v>160</v>
      </c>
      <c r="EZ85">
        <v>154</v>
      </c>
      <c r="FA85">
        <v>20</v>
      </c>
      <c r="FJ85">
        <v>200</v>
      </c>
      <c r="FK85">
        <v>175</v>
      </c>
      <c r="FL85">
        <v>20</v>
      </c>
      <c r="FM85">
        <v>160</v>
      </c>
      <c r="FN85">
        <v>176</v>
      </c>
      <c r="FO85">
        <v>25</v>
      </c>
    </row>
    <row r="86" spans="1:171" x14ac:dyDescent="0.25">
      <c r="A86">
        <v>180</v>
      </c>
      <c r="B86">
        <v>161</v>
      </c>
      <c r="C86">
        <v>0</v>
      </c>
      <c r="E86">
        <v>83</v>
      </c>
      <c r="F86">
        <v>0</v>
      </c>
      <c r="G86">
        <v>90</v>
      </c>
      <c r="S86">
        <v>270</v>
      </c>
      <c r="T86">
        <v>252</v>
      </c>
      <c r="U86">
        <v>0</v>
      </c>
      <c r="V86">
        <v>0</v>
      </c>
      <c r="W86">
        <v>32</v>
      </c>
      <c r="X86">
        <v>14</v>
      </c>
      <c r="AI86">
        <v>180</v>
      </c>
      <c r="AJ86">
        <v>164</v>
      </c>
      <c r="AK86">
        <v>44</v>
      </c>
      <c r="AL86">
        <v>110</v>
      </c>
      <c r="AM86">
        <v>106</v>
      </c>
      <c r="AN86">
        <v>0</v>
      </c>
      <c r="AX86">
        <v>225</v>
      </c>
      <c r="AY86">
        <v>193</v>
      </c>
      <c r="AZ86">
        <v>0</v>
      </c>
      <c r="BA86">
        <v>135</v>
      </c>
      <c r="BB86">
        <v>147</v>
      </c>
      <c r="BC86">
        <v>0</v>
      </c>
      <c r="BM86">
        <v>315</v>
      </c>
      <c r="BN86">
        <v>302</v>
      </c>
      <c r="BO86">
        <v>25</v>
      </c>
      <c r="BP86">
        <v>0</v>
      </c>
      <c r="BQ86">
        <v>0</v>
      </c>
      <c r="BR86">
        <v>25</v>
      </c>
      <c r="BZ86">
        <v>20</v>
      </c>
      <c r="CA86">
        <v>30</v>
      </c>
      <c r="CB86">
        <v>29</v>
      </c>
      <c r="CC86">
        <v>45</v>
      </c>
      <c r="CD86">
        <v>49</v>
      </c>
      <c r="CE86">
        <v>25</v>
      </c>
      <c r="CO86">
        <v>200</v>
      </c>
      <c r="CP86">
        <v>313</v>
      </c>
      <c r="CQ86">
        <v>44</v>
      </c>
      <c r="CR86">
        <v>160</v>
      </c>
      <c r="CS86">
        <v>165</v>
      </c>
      <c r="CT86">
        <v>20</v>
      </c>
      <c r="DC86">
        <v>270</v>
      </c>
      <c r="DD86">
        <v>257</v>
      </c>
      <c r="DE86">
        <v>0</v>
      </c>
      <c r="DF86">
        <v>90</v>
      </c>
      <c r="DG86">
        <v>69</v>
      </c>
      <c r="DH86">
        <v>0</v>
      </c>
      <c r="DQ86">
        <v>25</v>
      </c>
      <c r="DR86">
        <v>22</v>
      </c>
      <c r="DS86">
        <v>20</v>
      </c>
      <c r="DT86">
        <v>60</v>
      </c>
      <c r="DU86">
        <v>66</v>
      </c>
      <c r="DV86">
        <v>0</v>
      </c>
      <c r="EH86">
        <v>300</v>
      </c>
      <c r="EI86">
        <v>154</v>
      </c>
      <c r="EJ86">
        <v>0</v>
      </c>
      <c r="EK86">
        <v>40</v>
      </c>
      <c r="EL86">
        <v>12</v>
      </c>
      <c r="EM86">
        <v>0</v>
      </c>
      <c r="EV86">
        <v>200</v>
      </c>
      <c r="EW86">
        <v>204</v>
      </c>
      <c r="EX86">
        <v>0</v>
      </c>
      <c r="EY86">
        <v>160</v>
      </c>
      <c r="EZ86">
        <v>161</v>
      </c>
      <c r="FA86">
        <v>20</v>
      </c>
      <c r="FJ86">
        <v>200</v>
      </c>
      <c r="FK86">
        <v>170</v>
      </c>
      <c r="FL86">
        <v>25</v>
      </c>
      <c r="FM86">
        <v>160</v>
      </c>
      <c r="FN86">
        <v>181</v>
      </c>
      <c r="FO86">
        <v>25</v>
      </c>
    </row>
    <row r="87" spans="1:171" x14ac:dyDescent="0.25">
      <c r="A87">
        <v>180</v>
      </c>
      <c r="B87">
        <v>288</v>
      </c>
      <c r="C87">
        <v>0</v>
      </c>
      <c r="E87">
        <v>85</v>
      </c>
      <c r="F87">
        <v>0</v>
      </c>
      <c r="G87">
        <v>90</v>
      </c>
      <c r="I87" t="s">
        <v>53</v>
      </c>
      <c r="S87">
        <v>270</v>
      </c>
      <c r="T87">
        <v>268</v>
      </c>
      <c r="U87">
        <v>0</v>
      </c>
      <c r="V87">
        <v>0</v>
      </c>
      <c r="W87">
        <v>326</v>
      </c>
      <c r="X87">
        <v>0</v>
      </c>
      <c r="AI87">
        <v>180</v>
      </c>
      <c r="AJ87">
        <v>130</v>
      </c>
      <c r="AK87">
        <v>14</v>
      </c>
      <c r="AL87">
        <v>110</v>
      </c>
      <c r="AM87">
        <v>106</v>
      </c>
      <c r="AN87">
        <v>0</v>
      </c>
      <c r="AX87">
        <v>225</v>
      </c>
      <c r="AY87">
        <v>184</v>
      </c>
      <c r="AZ87">
        <v>0</v>
      </c>
      <c r="BA87">
        <v>135</v>
      </c>
      <c r="BB87">
        <v>140</v>
      </c>
      <c r="BC87">
        <v>20</v>
      </c>
      <c r="BM87">
        <v>315</v>
      </c>
      <c r="BN87">
        <v>314</v>
      </c>
      <c r="BO87">
        <v>32</v>
      </c>
      <c r="BP87">
        <v>0</v>
      </c>
      <c r="BQ87">
        <v>0</v>
      </c>
      <c r="BR87">
        <v>29</v>
      </c>
      <c r="BZ87">
        <v>20</v>
      </c>
      <c r="CA87">
        <v>13</v>
      </c>
      <c r="CB87">
        <v>14</v>
      </c>
      <c r="CC87">
        <v>45</v>
      </c>
      <c r="CD87">
        <v>46</v>
      </c>
      <c r="CE87">
        <v>32</v>
      </c>
      <c r="CO87">
        <v>200</v>
      </c>
      <c r="CP87">
        <v>301</v>
      </c>
      <c r="CQ87">
        <v>36</v>
      </c>
      <c r="CR87">
        <v>160</v>
      </c>
      <c r="CS87">
        <v>161</v>
      </c>
      <c r="CT87">
        <v>39</v>
      </c>
      <c r="DC87">
        <v>270</v>
      </c>
      <c r="DD87">
        <v>257</v>
      </c>
      <c r="DE87">
        <v>0</v>
      </c>
      <c r="DF87">
        <v>90</v>
      </c>
      <c r="DG87">
        <v>69</v>
      </c>
      <c r="DH87">
        <v>0</v>
      </c>
      <c r="DQ87">
        <v>25</v>
      </c>
      <c r="DR87">
        <v>22</v>
      </c>
      <c r="DS87">
        <v>29</v>
      </c>
      <c r="DT87">
        <v>60</v>
      </c>
      <c r="DU87">
        <v>58</v>
      </c>
      <c r="DV87">
        <v>0</v>
      </c>
      <c r="EH87">
        <v>300</v>
      </c>
      <c r="EI87">
        <v>180</v>
      </c>
      <c r="EJ87">
        <v>0</v>
      </c>
      <c r="EK87">
        <v>40</v>
      </c>
      <c r="EL87">
        <v>12</v>
      </c>
      <c r="EM87">
        <v>0</v>
      </c>
      <c r="EV87">
        <v>200</v>
      </c>
      <c r="EW87">
        <v>204</v>
      </c>
      <c r="EX87">
        <v>14</v>
      </c>
      <c r="EY87">
        <v>160</v>
      </c>
      <c r="EZ87">
        <v>147</v>
      </c>
      <c r="FA87">
        <v>0</v>
      </c>
      <c r="FJ87">
        <v>200</v>
      </c>
      <c r="FK87">
        <v>175</v>
      </c>
      <c r="FL87">
        <v>20</v>
      </c>
      <c r="FM87">
        <v>160</v>
      </c>
      <c r="FN87">
        <v>183</v>
      </c>
      <c r="FO87">
        <v>25</v>
      </c>
    </row>
    <row r="88" spans="1:171" x14ac:dyDescent="0.25">
      <c r="A88">
        <v>180</v>
      </c>
      <c r="B88">
        <v>179</v>
      </c>
      <c r="C88">
        <v>0</v>
      </c>
      <c r="E88">
        <v>87</v>
      </c>
      <c r="F88">
        <v>0</v>
      </c>
      <c r="G88">
        <v>90</v>
      </c>
      <c r="S88">
        <v>270</v>
      </c>
      <c r="T88">
        <v>257</v>
      </c>
      <c r="U88">
        <v>14</v>
      </c>
      <c r="V88">
        <v>0</v>
      </c>
      <c r="W88">
        <v>16</v>
      </c>
      <c r="X88">
        <v>0</v>
      </c>
      <c r="AI88">
        <v>180</v>
      </c>
      <c r="AJ88">
        <v>164</v>
      </c>
      <c r="AK88">
        <v>39</v>
      </c>
      <c r="AL88">
        <v>110</v>
      </c>
      <c r="AM88">
        <v>114</v>
      </c>
      <c r="AN88">
        <v>0</v>
      </c>
      <c r="AX88">
        <v>225</v>
      </c>
      <c r="AY88">
        <v>184</v>
      </c>
      <c r="AZ88">
        <v>0</v>
      </c>
      <c r="BA88">
        <v>135</v>
      </c>
      <c r="BB88">
        <v>150</v>
      </c>
      <c r="BC88">
        <v>14</v>
      </c>
      <c r="BM88">
        <v>315</v>
      </c>
      <c r="BN88">
        <v>314</v>
      </c>
      <c r="BO88">
        <v>14</v>
      </c>
      <c r="BP88">
        <v>0</v>
      </c>
      <c r="BQ88">
        <v>1</v>
      </c>
      <c r="BR88">
        <v>20</v>
      </c>
      <c r="BZ88">
        <v>20</v>
      </c>
      <c r="CA88">
        <v>49</v>
      </c>
      <c r="CB88">
        <v>58</v>
      </c>
      <c r="CC88">
        <v>45</v>
      </c>
      <c r="CD88">
        <v>53</v>
      </c>
      <c r="CE88">
        <v>29</v>
      </c>
      <c r="CO88">
        <v>200</v>
      </c>
      <c r="CP88">
        <v>308</v>
      </c>
      <c r="CQ88">
        <v>32</v>
      </c>
      <c r="CR88">
        <v>160</v>
      </c>
      <c r="CS88">
        <v>161</v>
      </c>
      <c r="CT88">
        <v>29</v>
      </c>
      <c r="DC88">
        <v>270</v>
      </c>
      <c r="DD88">
        <v>262</v>
      </c>
      <c r="DE88">
        <v>0</v>
      </c>
      <c r="DF88">
        <v>90</v>
      </c>
      <c r="DG88">
        <v>69</v>
      </c>
      <c r="DH88">
        <v>14</v>
      </c>
      <c r="DQ88">
        <v>25</v>
      </c>
      <c r="DR88">
        <v>26</v>
      </c>
      <c r="DS88">
        <v>14</v>
      </c>
      <c r="DT88">
        <v>60</v>
      </c>
      <c r="DU88">
        <v>58</v>
      </c>
      <c r="DV88">
        <v>0</v>
      </c>
      <c r="EH88">
        <v>300</v>
      </c>
      <c r="EI88">
        <v>188</v>
      </c>
      <c r="EJ88">
        <v>0</v>
      </c>
      <c r="EK88">
        <v>40</v>
      </c>
      <c r="EL88">
        <v>12</v>
      </c>
      <c r="EM88">
        <v>0</v>
      </c>
      <c r="EV88">
        <v>200</v>
      </c>
      <c r="EW88">
        <v>204</v>
      </c>
      <c r="EX88">
        <v>0</v>
      </c>
      <c r="EY88">
        <v>160</v>
      </c>
      <c r="EZ88">
        <v>150</v>
      </c>
      <c r="FA88">
        <v>14</v>
      </c>
      <c r="FJ88">
        <v>200</v>
      </c>
      <c r="FK88">
        <v>175</v>
      </c>
      <c r="FL88">
        <v>20</v>
      </c>
      <c r="FM88">
        <v>160</v>
      </c>
      <c r="FN88">
        <v>182</v>
      </c>
      <c r="FO88">
        <v>36</v>
      </c>
    </row>
    <row r="89" spans="1:171" x14ac:dyDescent="0.25">
      <c r="A89">
        <v>180</v>
      </c>
      <c r="B89">
        <v>178</v>
      </c>
      <c r="C89">
        <v>0</v>
      </c>
      <c r="E89">
        <v>83</v>
      </c>
      <c r="F89">
        <v>14</v>
      </c>
      <c r="G89">
        <v>90</v>
      </c>
      <c r="S89">
        <v>270</v>
      </c>
      <c r="T89">
        <v>257</v>
      </c>
      <c r="U89">
        <v>14</v>
      </c>
      <c r="V89">
        <v>0</v>
      </c>
      <c r="W89">
        <v>16</v>
      </c>
      <c r="X89">
        <v>0</v>
      </c>
      <c r="AI89">
        <v>180</v>
      </c>
      <c r="AJ89">
        <v>143</v>
      </c>
      <c r="AK89">
        <v>29</v>
      </c>
      <c r="AL89">
        <v>110</v>
      </c>
      <c r="AM89">
        <v>106</v>
      </c>
      <c r="AN89">
        <v>0</v>
      </c>
      <c r="AX89">
        <v>225</v>
      </c>
      <c r="AY89">
        <v>25</v>
      </c>
      <c r="AZ89">
        <v>25</v>
      </c>
      <c r="BA89">
        <v>135</v>
      </c>
      <c r="BB89">
        <v>140</v>
      </c>
      <c r="BC89">
        <v>14</v>
      </c>
      <c r="BM89">
        <v>315</v>
      </c>
      <c r="BN89">
        <v>314</v>
      </c>
      <c r="BO89">
        <v>32</v>
      </c>
      <c r="BP89">
        <v>0</v>
      </c>
      <c r="BQ89">
        <v>0</v>
      </c>
      <c r="BR89">
        <v>29</v>
      </c>
      <c r="BZ89">
        <v>20</v>
      </c>
      <c r="CA89">
        <v>316</v>
      </c>
      <c r="CB89">
        <v>0</v>
      </c>
      <c r="CC89">
        <v>45</v>
      </c>
      <c r="CD89">
        <v>58</v>
      </c>
      <c r="CE89">
        <v>29</v>
      </c>
      <c r="CO89">
        <v>200</v>
      </c>
      <c r="CP89">
        <v>301</v>
      </c>
      <c r="CQ89">
        <v>25</v>
      </c>
      <c r="CR89">
        <v>160</v>
      </c>
      <c r="CS89">
        <v>158</v>
      </c>
      <c r="CT89">
        <v>32</v>
      </c>
      <c r="DC89">
        <v>270</v>
      </c>
      <c r="DD89">
        <v>257</v>
      </c>
      <c r="DE89">
        <v>0</v>
      </c>
      <c r="DF89">
        <v>90</v>
      </c>
      <c r="DG89">
        <v>74</v>
      </c>
      <c r="DH89">
        <v>14</v>
      </c>
      <c r="DQ89">
        <v>25</v>
      </c>
      <c r="DR89">
        <v>223</v>
      </c>
      <c r="DS89">
        <v>14</v>
      </c>
      <c r="DT89">
        <v>60</v>
      </c>
      <c r="DU89">
        <v>66</v>
      </c>
      <c r="DV89">
        <v>0</v>
      </c>
      <c r="EH89">
        <v>300</v>
      </c>
      <c r="EI89">
        <v>165</v>
      </c>
      <c r="EJ89">
        <v>14</v>
      </c>
      <c r="EK89">
        <v>40</v>
      </c>
      <c r="EL89">
        <v>12</v>
      </c>
      <c r="EM89">
        <v>0</v>
      </c>
      <c r="EV89">
        <v>200</v>
      </c>
      <c r="EW89">
        <v>204</v>
      </c>
      <c r="EX89">
        <v>0</v>
      </c>
      <c r="EY89">
        <v>160</v>
      </c>
      <c r="EZ89">
        <v>154</v>
      </c>
      <c r="FA89">
        <v>25</v>
      </c>
      <c r="FJ89">
        <v>200</v>
      </c>
      <c r="FK89">
        <v>170</v>
      </c>
      <c r="FL89">
        <v>20</v>
      </c>
      <c r="FM89">
        <v>160</v>
      </c>
      <c r="FN89">
        <v>181</v>
      </c>
      <c r="FO89">
        <v>29</v>
      </c>
    </row>
    <row r="90" spans="1:171" x14ac:dyDescent="0.25">
      <c r="A90">
        <v>180</v>
      </c>
      <c r="B90">
        <v>179</v>
      </c>
      <c r="C90">
        <v>0</v>
      </c>
      <c r="E90">
        <v>87</v>
      </c>
      <c r="F90">
        <v>25</v>
      </c>
      <c r="G90">
        <v>90</v>
      </c>
      <c r="S90">
        <v>270</v>
      </c>
      <c r="T90">
        <v>253</v>
      </c>
      <c r="U90">
        <v>0</v>
      </c>
      <c r="V90">
        <v>0</v>
      </c>
      <c r="W90">
        <v>16</v>
      </c>
      <c r="X90">
        <v>14</v>
      </c>
      <c r="AI90">
        <v>180</v>
      </c>
      <c r="AJ90">
        <v>147</v>
      </c>
      <c r="AK90">
        <v>0</v>
      </c>
      <c r="AL90">
        <v>110</v>
      </c>
      <c r="AM90">
        <v>114</v>
      </c>
      <c r="AN90">
        <v>0</v>
      </c>
      <c r="AX90">
        <v>225</v>
      </c>
      <c r="AY90">
        <v>1</v>
      </c>
      <c r="AZ90">
        <v>0</v>
      </c>
      <c r="BA90">
        <v>135</v>
      </c>
      <c r="BB90">
        <v>149</v>
      </c>
      <c r="BC90">
        <v>0</v>
      </c>
      <c r="BM90">
        <v>315</v>
      </c>
      <c r="BN90">
        <v>311</v>
      </c>
      <c r="BO90">
        <v>36</v>
      </c>
      <c r="BP90">
        <v>0</v>
      </c>
      <c r="BQ90">
        <v>4</v>
      </c>
      <c r="BR90">
        <v>25</v>
      </c>
      <c r="BZ90">
        <v>20</v>
      </c>
      <c r="CA90">
        <v>16</v>
      </c>
      <c r="CB90">
        <v>14</v>
      </c>
      <c r="CC90">
        <v>45</v>
      </c>
      <c r="CD90">
        <v>58</v>
      </c>
      <c r="CE90">
        <v>29</v>
      </c>
      <c r="CO90">
        <v>200</v>
      </c>
      <c r="CP90">
        <v>297</v>
      </c>
      <c r="CQ90">
        <v>20</v>
      </c>
      <c r="CR90">
        <v>160</v>
      </c>
      <c r="CS90">
        <v>158</v>
      </c>
      <c r="CT90">
        <v>41</v>
      </c>
      <c r="DC90">
        <v>270</v>
      </c>
      <c r="DD90">
        <v>257</v>
      </c>
      <c r="DE90">
        <v>0</v>
      </c>
      <c r="DF90">
        <v>90</v>
      </c>
      <c r="DG90">
        <v>69</v>
      </c>
      <c r="DH90">
        <v>0</v>
      </c>
      <c r="DQ90">
        <v>25</v>
      </c>
      <c r="DR90">
        <v>18</v>
      </c>
      <c r="DS90">
        <v>20</v>
      </c>
      <c r="DT90">
        <v>60</v>
      </c>
      <c r="DU90">
        <v>58</v>
      </c>
      <c r="DV90">
        <v>0</v>
      </c>
      <c r="EH90">
        <v>300</v>
      </c>
      <c r="EI90">
        <v>154</v>
      </c>
      <c r="EJ90">
        <v>0</v>
      </c>
      <c r="EK90">
        <v>40</v>
      </c>
      <c r="EL90">
        <v>12</v>
      </c>
      <c r="EM90">
        <v>0</v>
      </c>
      <c r="EV90">
        <v>200</v>
      </c>
      <c r="EW90">
        <v>199</v>
      </c>
      <c r="EX90">
        <v>14</v>
      </c>
      <c r="EY90">
        <v>160</v>
      </c>
      <c r="EZ90">
        <v>168</v>
      </c>
      <c r="FA90">
        <v>36</v>
      </c>
      <c r="FJ90">
        <v>200</v>
      </c>
      <c r="FK90">
        <v>196</v>
      </c>
      <c r="FL90">
        <v>20</v>
      </c>
      <c r="FM90">
        <v>160</v>
      </c>
      <c r="FN90">
        <v>180</v>
      </c>
      <c r="FO90">
        <v>29</v>
      </c>
    </row>
    <row r="91" spans="1:171" x14ac:dyDescent="0.25">
      <c r="A91">
        <v>180</v>
      </c>
      <c r="B91">
        <v>328</v>
      </c>
      <c r="C91">
        <v>0</v>
      </c>
      <c r="E91">
        <v>83</v>
      </c>
      <c r="F91">
        <v>0</v>
      </c>
      <c r="G91">
        <v>90</v>
      </c>
      <c r="S91">
        <v>270</v>
      </c>
      <c r="T91">
        <v>250</v>
      </c>
      <c r="U91">
        <v>14</v>
      </c>
      <c r="V91">
        <v>0</v>
      </c>
      <c r="W91">
        <v>16</v>
      </c>
      <c r="X91">
        <v>14</v>
      </c>
      <c r="AI91">
        <v>180</v>
      </c>
      <c r="AJ91">
        <v>176</v>
      </c>
      <c r="AK91">
        <v>29</v>
      </c>
      <c r="AL91">
        <v>110</v>
      </c>
      <c r="AM91">
        <v>119</v>
      </c>
      <c r="AN91">
        <v>0</v>
      </c>
      <c r="AX91">
        <v>225</v>
      </c>
      <c r="AY91">
        <v>188</v>
      </c>
      <c r="AZ91">
        <v>0</v>
      </c>
      <c r="BA91">
        <v>135</v>
      </c>
      <c r="BB91">
        <v>151</v>
      </c>
      <c r="BC91">
        <v>0</v>
      </c>
      <c r="BM91">
        <v>315</v>
      </c>
      <c r="BN91">
        <v>314</v>
      </c>
      <c r="BO91">
        <v>20</v>
      </c>
      <c r="BP91">
        <v>0</v>
      </c>
      <c r="BQ91">
        <v>358</v>
      </c>
      <c r="BR91">
        <v>25</v>
      </c>
      <c r="BZ91">
        <v>20</v>
      </c>
      <c r="CA91">
        <v>30</v>
      </c>
      <c r="CB91">
        <v>29</v>
      </c>
      <c r="CC91">
        <v>45</v>
      </c>
      <c r="CD91">
        <v>58</v>
      </c>
      <c r="CE91">
        <v>32</v>
      </c>
      <c r="CO91">
        <v>200</v>
      </c>
      <c r="CP91">
        <v>296</v>
      </c>
      <c r="CQ91">
        <v>32</v>
      </c>
      <c r="CR91">
        <v>160</v>
      </c>
      <c r="CS91">
        <v>160</v>
      </c>
      <c r="CT91">
        <v>49</v>
      </c>
      <c r="DC91">
        <v>270</v>
      </c>
      <c r="DD91">
        <v>257</v>
      </c>
      <c r="DE91">
        <v>0</v>
      </c>
      <c r="DF91">
        <v>90</v>
      </c>
      <c r="DG91">
        <v>69</v>
      </c>
      <c r="DH91">
        <v>0</v>
      </c>
      <c r="DQ91">
        <v>25</v>
      </c>
      <c r="DR91">
        <v>26</v>
      </c>
      <c r="DS91">
        <v>14</v>
      </c>
      <c r="DT91">
        <v>60</v>
      </c>
      <c r="DU91">
        <v>58</v>
      </c>
      <c r="DV91">
        <v>0</v>
      </c>
      <c r="EH91">
        <v>300</v>
      </c>
      <c r="EI91">
        <v>310</v>
      </c>
      <c r="EJ91">
        <v>0</v>
      </c>
      <c r="EK91">
        <v>40</v>
      </c>
      <c r="EL91">
        <v>228</v>
      </c>
      <c r="EM91">
        <v>14</v>
      </c>
      <c r="EV91">
        <v>200</v>
      </c>
      <c r="EW91">
        <v>199</v>
      </c>
      <c r="EX91">
        <v>0</v>
      </c>
      <c r="EY91">
        <v>160</v>
      </c>
      <c r="EZ91">
        <v>147</v>
      </c>
      <c r="FA91">
        <v>25</v>
      </c>
      <c r="FJ91">
        <v>200</v>
      </c>
      <c r="FK91">
        <v>168</v>
      </c>
      <c r="FL91">
        <v>25</v>
      </c>
      <c r="FM91">
        <v>160</v>
      </c>
      <c r="FN91">
        <v>153</v>
      </c>
      <c r="FO91">
        <v>25</v>
      </c>
    </row>
    <row r="92" spans="1:171" x14ac:dyDescent="0.25">
      <c r="A92">
        <v>180</v>
      </c>
      <c r="B92">
        <v>177</v>
      </c>
      <c r="C92">
        <v>0</v>
      </c>
      <c r="E92">
        <v>85</v>
      </c>
      <c r="F92">
        <v>14</v>
      </c>
      <c r="G92">
        <v>90</v>
      </c>
      <c r="S92">
        <v>270</v>
      </c>
      <c r="T92">
        <v>248</v>
      </c>
      <c r="U92">
        <v>0</v>
      </c>
      <c r="V92">
        <v>0</v>
      </c>
      <c r="W92">
        <v>13</v>
      </c>
      <c r="X92">
        <v>14</v>
      </c>
      <c r="AI92">
        <v>180</v>
      </c>
      <c r="AJ92">
        <v>146</v>
      </c>
      <c r="AK92">
        <v>20</v>
      </c>
      <c r="AL92">
        <v>110</v>
      </c>
      <c r="AM92">
        <v>119</v>
      </c>
      <c r="AN92">
        <v>0</v>
      </c>
      <c r="AX92">
        <v>225</v>
      </c>
      <c r="AY92">
        <v>0</v>
      </c>
      <c r="AZ92">
        <v>0</v>
      </c>
      <c r="BA92">
        <v>135</v>
      </c>
      <c r="BB92">
        <v>147</v>
      </c>
      <c r="BC92">
        <v>0</v>
      </c>
      <c r="BM92">
        <v>315</v>
      </c>
      <c r="BN92">
        <v>314</v>
      </c>
      <c r="BO92">
        <v>20</v>
      </c>
      <c r="BP92">
        <v>0</v>
      </c>
      <c r="BQ92">
        <v>0</v>
      </c>
      <c r="BR92">
        <v>29</v>
      </c>
      <c r="BZ92">
        <v>20</v>
      </c>
      <c r="CA92">
        <v>23</v>
      </c>
      <c r="CB92">
        <v>14</v>
      </c>
      <c r="CC92">
        <v>45</v>
      </c>
      <c r="CD92">
        <v>61</v>
      </c>
      <c r="CE92">
        <v>14</v>
      </c>
      <c r="CO92">
        <v>200</v>
      </c>
      <c r="CP92">
        <v>299</v>
      </c>
      <c r="CQ92">
        <v>36</v>
      </c>
      <c r="CR92">
        <v>160</v>
      </c>
      <c r="CS92">
        <v>155</v>
      </c>
      <c r="CT92">
        <v>25</v>
      </c>
      <c r="DC92">
        <v>270</v>
      </c>
      <c r="DD92">
        <v>257</v>
      </c>
      <c r="DE92">
        <v>0</v>
      </c>
      <c r="DF92">
        <v>90</v>
      </c>
      <c r="DG92">
        <v>69</v>
      </c>
      <c r="DH92">
        <v>14</v>
      </c>
      <c r="DQ92">
        <v>25</v>
      </c>
      <c r="DR92">
        <v>26</v>
      </c>
      <c r="DS92">
        <v>20</v>
      </c>
      <c r="DT92">
        <v>60</v>
      </c>
      <c r="DU92">
        <v>58</v>
      </c>
      <c r="DV92">
        <v>0</v>
      </c>
      <c r="EH92">
        <v>300</v>
      </c>
      <c r="EI92">
        <v>193</v>
      </c>
      <c r="EJ92">
        <v>0</v>
      </c>
      <c r="EK92">
        <v>40</v>
      </c>
      <c r="EL92">
        <v>3</v>
      </c>
      <c r="EM92">
        <v>32</v>
      </c>
      <c r="EV92">
        <v>200</v>
      </c>
      <c r="EW92">
        <v>199</v>
      </c>
      <c r="EX92">
        <v>0</v>
      </c>
      <c r="EY92">
        <v>160</v>
      </c>
      <c r="EZ92">
        <v>159</v>
      </c>
      <c r="FA92">
        <v>0</v>
      </c>
      <c r="FJ92">
        <v>200</v>
      </c>
      <c r="FK92">
        <v>181</v>
      </c>
      <c r="FL92">
        <v>32</v>
      </c>
      <c r="FM92">
        <v>160</v>
      </c>
      <c r="FN92">
        <v>175</v>
      </c>
      <c r="FO92">
        <v>32</v>
      </c>
    </row>
    <row r="93" spans="1:171" x14ac:dyDescent="0.25">
      <c r="A93">
        <v>180</v>
      </c>
      <c r="B93">
        <v>179</v>
      </c>
      <c r="C93">
        <v>0</v>
      </c>
      <c r="E93">
        <v>82</v>
      </c>
      <c r="F93">
        <v>14</v>
      </c>
      <c r="G93">
        <v>90</v>
      </c>
      <c r="S93">
        <v>270</v>
      </c>
      <c r="T93">
        <v>248</v>
      </c>
      <c r="U93">
        <v>0</v>
      </c>
      <c r="V93">
        <v>0</v>
      </c>
      <c r="W93">
        <v>16</v>
      </c>
      <c r="X93">
        <v>14</v>
      </c>
      <c r="AI93">
        <v>180</v>
      </c>
      <c r="AJ93">
        <v>151</v>
      </c>
      <c r="AK93">
        <v>29</v>
      </c>
      <c r="AL93">
        <v>110</v>
      </c>
      <c r="AM93">
        <v>103</v>
      </c>
      <c r="AN93">
        <v>0</v>
      </c>
      <c r="AX93">
        <v>225</v>
      </c>
      <c r="AY93">
        <v>196</v>
      </c>
      <c r="AZ93">
        <v>0</v>
      </c>
      <c r="BA93">
        <v>135</v>
      </c>
      <c r="BB93">
        <v>141</v>
      </c>
      <c r="BC93">
        <v>0</v>
      </c>
      <c r="BM93">
        <v>315</v>
      </c>
      <c r="BN93">
        <v>314</v>
      </c>
      <c r="BO93">
        <v>0</v>
      </c>
      <c r="BP93">
        <v>0</v>
      </c>
      <c r="BQ93">
        <v>3</v>
      </c>
      <c r="BR93">
        <v>32</v>
      </c>
      <c r="BZ93">
        <v>20</v>
      </c>
      <c r="CA93">
        <v>27</v>
      </c>
      <c r="CB93">
        <v>25</v>
      </c>
      <c r="CC93">
        <v>45</v>
      </c>
      <c r="CD93">
        <v>63</v>
      </c>
      <c r="CE93">
        <v>29</v>
      </c>
      <c r="CO93">
        <v>200</v>
      </c>
      <c r="CP93">
        <v>307</v>
      </c>
      <c r="CQ93">
        <v>49</v>
      </c>
      <c r="CR93">
        <v>160</v>
      </c>
      <c r="CS93">
        <v>154</v>
      </c>
      <c r="CT93">
        <v>32</v>
      </c>
      <c r="DC93">
        <v>270</v>
      </c>
      <c r="DD93">
        <v>259</v>
      </c>
      <c r="DE93">
        <v>0</v>
      </c>
      <c r="DF93">
        <v>90</v>
      </c>
      <c r="DG93">
        <v>69</v>
      </c>
      <c r="DH93">
        <v>14</v>
      </c>
      <c r="DQ93">
        <v>25</v>
      </c>
      <c r="DR93">
        <v>26</v>
      </c>
      <c r="DS93">
        <v>14</v>
      </c>
      <c r="DT93">
        <v>60</v>
      </c>
      <c r="DU93">
        <v>49</v>
      </c>
      <c r="DV93">
        <v>0</v>
      </c>
      <c r="EH93">
        <v>300</v>
      </c>
      <c r="EI93">
        <v>268</v>
      </c>
      <c r="EJ93">
        <v>0</v>
      </c>
      <c r="EK93">
        <v>40</v>
      </c>
      <c r="EL93">
        <v>12</v>
      </c>
      <c r="EM93">
        <v>0</v>
      </c>
      <c r="EV93">
        <v>200</v>
      </c>
      <c r="EW93">
        <v>199</v>
      </c>
      <c r="EX93">
        <v>0</v>
      </c>
      <c r="EY93">
        <v>160</v>
      </c>
      <c r="EZ93">
        <v>156</v>
      </c>
      <c r="FA93">
        <v>0</v>
      </c>
      <c r="FJ93">
        <v>200</v>
      </c>
      <c r="FK93">
        <v>230</v>
      </c>
      <c r="FL93">
        <v>41</v>
      </c>
      <c r="FM93">
        <v>160</v>
      </c>
      <c r="FN93">
        <v>175</v>
      </c>
      <c r="FO93">
        <v>29</v>
      </c>
    </row>
    <row r="94" spans="1:171" x14ac:dyDescent="0.25">
      <c r="A94">
        <v>180</v>
      </c>
      <c r="B94">
        <v>177</v>
      </c>
      <c r="C94">
        <v>0</v>
      </c>
      <c r="E94">
        <v>91</v>
      </c>
      <c r="F94">
        <v>14</v>
      </c>
      <c r="G94">
        <v>90</v>
      </c>
      <c r="S94">
        <v>270</v>
      </c>
      <c r="T94">
        <v>257</v>
      </c>
      <c r="U94">
        <v>0</v>
      </c>
      <c r="V94">
        <v>0</v>
      </c>
      <c r="W94">
        <v>16</v>
      </c>
      <c r="X94">
        <v>14</v>
      </c>
      <c r="AI94">
        <v>180</v>
      </c>
      <c r="AJ94">
        <v>141</v>
      </c>
      <c r="AK94">
        <v>20</v>
      </c>
      <c r="AL94">
        <v>110</v>
      </c>
      <c r="AM94">
        <v>106</v>
      </c>
      <c r="AN94">
        <v>0</v>
      </c>
      <c r="AX94">
        <v>225</v>
      </c>
      <c r="AY94">
        <v>157</v>
      </c>
      <c r="AZ94">
        <v>41</v>
      </c>
      <c r="BA94">
        <v>135</v>
      </c>
      <c r="BB94">
        <v>122</v>
      </c>
      <c r="BC94">
        <v>0</v>
      </c>
      <c r="BM94">
        <v>315</v>
      </c>
      <c r="BN94">
        <v>314</v>
      </c>
      <c r="BO94">
        <v>29</v>
      </c>
      <c r="BP94">
        <v>0</v>
      </c>
      <c r="BQ94">
        <v>1</v>
      </c>
      <c r="BR94">
        <v>29</v>
      </c>
      <c r="BZ94">
        <v>20</v>
      </c>
      <c r="CA94">
        <v>27</v>
      </c>
      <c r="CB94">
        <v>14</v>
      </c>
      <c r="CC94">
        <v>45</v>
      </c>
      <c r="CD94">
        <v>58</v>
      </c>
      <c r="CE94">
        <v>32</v>
      </c>
      <c r="CO94">
        <v>200</v>
      </c>
      <c r="CP94">
        <v>314</v>
      </c>
      <c r="CQ94">
        <v>44</v>
      </c>
      <c r="CR94">
        <v>160</v>
      </c>
      <c r="CS94">
        <v>157</v>
      </c>
      <c r="CT94">
        <v>41</v>
      </c>
      <c r="DC94">
        <v>270</v>
      </c>
      <c r="DD94">
        <v>238</v>
      </c>
      <c r="DE94">
        <v>0</v>
      </c>
      <c r="DF94">
        <v>90</v>
      </c>
      <c r="DG94">
        <v>74</v>
      </c>
      <c r="DH94">
        <v>0</v>
      </c>
      <c r="DQ94">
        <v>25</v>
      </c>
      <c r="DR94">
        <v>26</v>
      </c>
      <c r="DS94">
        <v>20</v>
      </c>
      <c r="DT94">
        <v>60</v>
      </c>
      <c r="DU94">
        <v>53</v>
      </c>
      <c r="DV94">
        <v>20</v>
      </c>
      <c r="EH94">
        <v>300</v>
      </c>
      <c r="EI94">
        <v>162</v>
      </c>
      <c r="EJ94">
        <v>0</v>
      </c>
      <c r="EK94">
        <v>40</v>
      </c>
      <c r="EL94">
        <v>12</v>
      </c>
      <c r="EM94">
        <v>14</v>
      </c>
      <c r="EV94">
        <v>200</v>
      </c>
      <c r="EW94">
        <v>199</v>
      </c>
      <c r="EX94">
        <v>0</v>
      </c>
      <c r="EY94">
        <v>160</v>
      </c>
      <c r="EZ94">
        <v>198</v>
      </c>
      <c r="FA94">
        <v>14</v>
      </c>
      <c r="FJ94">
        <v>200</v>
      </c>
      <c r="FK94">
        <v>230</v>
      </c>
      <c r="FL94">
        <v>32</v>
      </c>
      <c r="FM94">
        <v>160</v>
      </c>
      <c r="FN94">
        <v>175</v>
      </c>
      <c r="FO94">
        <v>29</v>
      </c>
    </row>
    <row r="95" spans="1:171" x14ac:dyDescent="0.25">
      <c r="A95">
        <v>180</v>
      </c>
      <c r="B95">
        <v>164</v>
      </c>
      <c r="C95">
        <v>0</v>
      </c>
      <c r="E95">
        <v>83</v>
      </c>
      <c r="F95">
        <v>0</v>
      </c>
      <c r="G95">
        <v>90</v>
      </c>
      <c r="S95">
        <v>270</v>
      </c>
      <c r="T95">
        <v>258</v>
      </c>
      <c r="U95">
        <v>0</v>
      </c>
      <c r="V95">
        <v>0</v>
      </c>
      <c r="W95">
        <v>11</v>
      </c>
      <c r="X95">
        <v>14</v>
      </c>
      <c r="AI95">
        <v>180</v>
      </c>
      <c r="AJ95">
        <v>147</v>
      </c>
      <c r="AK95">
        <v>25</v>
      </c>
      <c r="AL95">
        <v>110</v>
      </c>
      <c r="AM95">
        <v>103</v>
      </c>
      <c r="AN95">
        <v>0</v>
      </c>
      <c r="AX95">
        <v>225</v>
      </c>
      <c r="AY95">
        <v>196</v>
      </c>
      <c r="AZ95">
        <v>0</v>
      </c>
      <c r="BA95">
        <v>135</v>
      </c>
      <c r="BB95">
        <v>144</v>
      </c>
      <c r="BC95">
        <v>14</v>
      </c>
      <c r="BM95">
        <v>315</v>
      </c>
      <c r="BN95">
        <v>314</v>
      </c>
      <c r="BO95">
        <v>25</v>
      </c>
      <c r="BP95">
        <v>0</v>
      </c>
      <c r="BQ95">
        <v>8</v>
      </c>
      <c r="BR95">
        <v>25</v>
      </c>
      <c r="BZ95">
        <v>20</v>
      </c>
      <c r="CA95">
        <v>27</v>
      </c>
      <c r="CB95">
        <v>0</v>
      </c>
      <c r="CC95">
        <v>45</v>
      </c>
      <c r="CD95">
        <v>46</v>
      </c>
      <c r="CE95">
        <v>32</v>
      </c>
      <c r="CO95">
        <v>200</v>
      </c>
      <c r="CP95">
        <v>300</v>
      </c>
      <c r="CQ95">
        <v>47</v>
      </c>
      <c r="CR95">
        <v>160</v>
      </c>
      <c r="CS95">
        <v>260</v>
      </c>
      <c r="CT95">
        <v>51</v>
      </c>
      <c r="DC95">
        <v>270</v>
      </c>
      <c r="DD95">
        <v>254</v>
      </c>
      <c r="DE95">
        <v>0</v>
      </c>
      <c r="DF95">
        <v>90</v>
      </c>
      <c r="DG95">
        <v>66</v>
      </c>
      <c r="DH95">
        <v>14</v>
      </c>
      <c r="DQ95">
        <v>25</v>
      </c>
      <c r="DR95">
        <v>26</v>
      </c>
      <c r="DS95">
        <v>20</v>
      </c>
      <c r="DT95">
        <v>60</v>
      </c>
      <c r="DU95">
        <v>58</v>
      </c>
      <c r="DV95">
        <v>0</v>
      </c>
      <c r="EH95">
        <v>300</v>
      </c>
      <c r="EI95">
        <v>181</v>
      </c>
      <c r="EJ95">
        <v>0</v>
      </c>
      <c r="EK95">
        <v>40</v>
      </c>
      <c r="EL95">
        <v>12</v>
      </c>
      <c r="EM95">
        <v>0</v>
      </c>
      <c r="EV95">
        <v>200</v>
      </c>
      <c r="EW95">
        <v>259</v>
      </c>
      <c r="EX95">
        <v>25</v>
      </c>
      <c r="EY95">
        <v>160</v>
      </c>
      <c r="EZ95">
        <v>175</v>
      </c>
      <c r="FA95">
        <v>14</v>
      </c>
      <c r="FJ95">
        <v>200</v>
      </c>
      <c r="FK95">
        <v>234</v>
      </c>
      <c r="FL95">
        <v>36</v>
      </c>
      <c r="FM95">
        <v>160</v>
      </c>
      <c r="FN95">
        <v>181</v>
      </c>
      <c r="FO95">
        <v>25</v>
      </c>
    </row>
    <row r="96" spans="1:171" x14ac:dyDescent="0.25">
      <c r="A96">
        <v>180</v>
      </c>
      <c r="B96">
        <v>156</v>
      </c>
      <c r="C96">
        <v>0</v>
      </c>
      <c r="E96">
        <v>85</v>
      </c>
      <c r="F96">
        <v>14</v>
      </c>
      <c r="G96">
        <v>90</v>
      </c>
      <c r="S96">
        <v>270</v>
      </c>
      <c r="T96">
        <v>252</v>
      </c>
      <c r="U96">
        <v>0</v>
      </c>
      <c r="V96">
        <v>0</v>
      </c>
      <c r="W96">
        <v>9</v>
      </c>
      <c r="X96">
        <v>14</v>
      </c>
      <c r="AI96">
        <v>180</v>
      </c>
      <c r="AJ96">
        <v>179</v>
      </c>
      <c r="AK96">
        <v>49</v>
      </c>
      <c r="AL96">
        <v>110</v>
      </c>
      <c r="AM96">
        <v>103</v>
      </c>
      <c r="AN96">
        <v>0</v>
      </c>
      <c r="AX96">
        <v>225</v>
      </c>
      <c r="AY96">
        <v>193</v>
      </c>
      <c r="AZ96">
        <v>0</v>
      </c>
      <c r="BA96">
        <v>135</v>
      </c>
      <c r="BB96">
        <v>147</v>
      </c>
      <c r="BC96">
        <v>14</v>
      </c>
      <c r="BM96">
        <v>315</v>
      </c>
      <c r="BN96">
        <v>312</v>
      </c>
      <c r="BO96">
        <v>29</v>
      </c>
      <c r="BP96">
        <v>0</v>
      </c>
      <c r="BQ96">
        <v>5</v>
      </c>
      <c r="BR96">
        <v>25</v>
      </c>
      <c r="BZ96">
        <v>20</v>
      </c>
      <c r="CA96">
        <v>26</v>
      </c>
      <c r="CB96">
        <v>25</v>
      </c>
      <c r="CC96">
        <v>45</v>
      </c>
      <c r="CD96">
        <v>58</v>
      </c>
      <c r="CE96">
        <v>29</v>
      </c>
      <c r="CO96">
        <v>200</v>
      </c>
      <c r="CP96">
        <v>305</v>
      </c>
      <c r="CQ96">
        <v>47</v>
      </c>
      <c r="CR96">
        <v>160</v>
      </c>
      <c r="CS96">
        <v>144</v>
      </c>
      <c r="CT96">
        <v>44</v>
      </c>
      <c r="DC96">
        <v>270</v>
      </c>
      <c r="DD96">
        <v>257</v>
      </c>
      <c r="DE96">
        <v>0</v>
      </c>
      <c r="DF96">
        <v>90</v>
      </c>
      <c r="DG96">
        <v>69</v>
      </c>
      <c r="DH96">
        <v>14</v>
      </c>
      <c r="DQ96">
        <v>25</v>
      </c>
      <c r="DR96">
        <v>26</v>
      </c>
      <c r="DS96">
        <v>20</v>
      </c>
      <c r="DT96">
        <v>60</v>
      </c>
      <c r="DU96">
        <v>61</v>
      </c>
      <c r="DV96">
        <v>0</v>
      </c>
      <c r="EH96">
        <v>300</v>
      </c>
      <c r="EI96">
        <v>152</v>
      </c>
      <c r="EJ96">
        <v>0</v>
      </c>
      <c r="EK96">
        <v>40</v>
      </c>
      <c r="EL96">
        <v>12</v>
      </c>
      <c r="EM96">
        <v>0</v>
      </c>
      <c r="EV96">
        <v>200</v>
      </c>
      <c r="EW96">
        <v>183</v>
      </c>
      <c r="EX96">
        <v>32</v>
      </c>
      <c r="EY96">
        <v>160</v>
      </c>
      <c r="EZ96">
        <v>170</v>
      </c>
      <c r="FA96">
        <v>14</v>
      </c>
      <c r="FJ96">
        <v>200</v>
      </c>
      <c r="FK96">
        <v>169</v>
      </c>
      <c r="FL96">
        <v>32</v>
      </c>
      <c r="FM96">
        <v>160</v>
      </c>
      <c r="FN96">
        <v>173</v>
      </c>
      <c r="FO96">
        <v>32</v>
      </c>
    </row>
    <row r="97" spans="1:171" x14ac:dyDescent="0.25">
      <c r="A97">
        <v>180</v>
      </c>
      <c r="B97">
        <v>156</v>
      </c>
      <c r="C97">
        <v>0</v>
      </c>
      <c r="E97">
        <v>87</v>
      </c>
      <c r="F97">
        <v>14</v>
      </c>
      <c r="G97">
        <v>90</v>
      </c>
      <c r="S97">
        <v>270</v>
      </c>
      <c r="T97">
        <v>260</v>
      </c>
      <c r="U97">
        <v>0</v>
      </c>
      <c r="V97">
        <v>0</v>
      </c>
      <c r="W97">
        <v>21</v>
      </c>
      <c r="X97">
        <v>0</v>
      </c>
      <c r="AI97">
        <v>180</v>
      </c>
      <c r="AJ97">
        <v>141</v>
      </c>
      <c r="AK97">
        <v>14</v>
      </c>
      <c r="AL97">
        <v>110</v>
      </c>
      <c r="AM97">
        <v>103</v>
      </c>
      <c r="AN97">
        <v>0</v>
      </c>
      <c r="AX97">
        <v>225</v>
      </c>
      <c r="AY97">
        <v>184</v>
      </c>
      <c r="AZ97">
        <v>0</v>
      </c>
      <c r="BA97">
        <v>135</v>
      </c>
      <c r="BB97">
        <v>140</v>
      </c>
      <c r="BC97">
        <v>14</v>
      </c>
      <c r="BM97">
        <v>315</v>
      </c>
      <c r="BN97">
        <v>311</v>
      </c>
      <c r="BO97">
        <v>32</v>
      </c>
      <c r="BP97">
        <v>0</v>
      </c>
      <c r="BQ97">
        <v>0</v>
      </c>
      <c r="BR97">
        <v>25</v>
      </c>
      <c r="BZ97">
        <v>20</v>
      </c>
      <c r="CA97">
        <v>25</v>
      </c>
      <c r="CB97">
        <v>20</v>
      </c>
      <c r="CC97">
        <v>45</v>
      </c>
      <c r="CD97">
        <v>49</v>
      </c>
      <c r="CE97">
        <v>29</v>
      </c>
      <c r="CO97">
        <v>200</v>
      </c>
      <c r="CP97">
        <v>304</v>
      </c>
      <c r="CQ97">
        <v>47</v>
      </c>
      <c r="CR97">
        <v>160</v>
      </c>
      <c r="CS97">
        <v>103</v>
      </c>
      <c r="CT97">
        <v>49</v>
      </c>
      <c r="DC97">
        <v>270</v>
      </c>
      <c r="DD97">
        <v>257</v>
      </c>
      <c r="DE97">
        <v>0</v>
      </c>
      <c r="DF97">
        <v>90</v>
      </c>
      <c r="DG97">
        <v>66</v>
      </c>
      <c r="DH97">
        <v>0</v>
      </c>
      <c r="DQ97">
        <v>25</v>
      </c>
      <c r="DR97">
        <v>26</v>
      </c>
      <c r="DS97">
        <v>20</v>
      </c>
      <c r="DT97">
        <v>60</v>
      </c>
      <c r="DU97">
        <v>58</v>
      </c>
      <c r="DV97">
        <v>0</v>
      </c>
      <c r="EH97">
        <v>300</v>
      </c>
      <c r="EI97">
        <v>177</v>
      </c>
      <c r="EJ97">
        <v>0</v>
      </c>
      <c r="EK97">
        <v>40</v>
      </c>
      <c r="EL97">
        <v>12</v>
      </c>
      <c r="EM97">
        <v>0</v>
      </c>
      <c r="EV97">
        <v>200</v>
      </c>
      <c r="EW97">
        <v>184</v>
      </c>
      <c r="EX97">
        <v>32</v>
      </c>
      <c r="EY97">
        <v>160</v>
      </c>
      <c r="EZ97">
        <v>131</v>
      </c>
      <c r="FA97">
        <v>20</v>
      </c>
      <c r="FJ97">
        <v>200</v>
      </c>
      <c r="FK97">
        <v>207</v>
      </c>
      <c r="FL97">
        <v>29</v>
      </c>
      <c r="FM97">
        <v>160</v>
      </c>
      <c r="FN97">
        <v>154</v>
      </c>
      <c r="FO97">
        <v>32</v>
      </c>
    </row>
    <row r="98" spans="1:171" x14ac:dyDescent="0.25">
      <c r="A98">
        <v>180</v>
      </c>
      <c r="B98">
        <v>170</v>
      </c>
      <c r="C98">
        <v>14</v>
      </c>
      <c r="E98">
        <v>89</v>
      </c>
      <c r="F98">
        <v>0</v>
      </c>
      <c r="G98">
        <v>90</v>
      </c>
      <c r="S98">
        <v>270</v>
      </c>
      <c r="T98">
        <v>258</v>
      </c>
      <c r="U98">
        <v>0</v>
      </c>
      <c r="V98">
        <v>0</v>
      </c>
      <c r="W98">
        <v>16</v>
      </c>
      <c r="X98">
        <v>14</v>
      </c>
      <c r="AI98">
        <v>180</v>
      </c>
      <c r="AJ98">
        <v>176</v>
      </c>
      <c r="AK98">
        <v>44</v>
      </c>
      <c r="AL98">
        <v>110</v>
      </c>
      <c r="AM98">
        <v>114</v>
      </c>
      <c r="AN98">
        <v>0</v>
      </c>
      <c r="AX98">
        <v>225</v>
      </c>
      <c r="AY98">
        <v>188</v>
      </c>
      <c r="AZ98">
        <v>0</v>
      </c>
      <c r="BA98">
        <v>135</v>
      </c>
      <c r="BB98">
        <v>134</v>
      </c>
      <c r="BC98">
        <v>25</v>
      </c>
      <c r="BM98">
        <v>315</v>
      </c>
      <c r="BN98">
        <v>308</v>
      </c>
      <c r="BO98">
        <v>29</v>
      </c>
      <c r="BP98">
        <v>0</v>
      </c>
      <c r="BQ98">
        <v>19</v>
      </c>
      <c r="BR98">
        <v>29</v>
      </c>
      <c r="BZ98">
        <v>20</v>
      </c>
      <c r="CA98">
        <v>27</v>
      </c>
      <c r="CB98">
        <v>0</v>
      </c>
      <c r="CC98">
        <v>45</v>
      </c>
      <c r="CD98">
        <v>49</v>
      </c>
      <c r="CE98">
        <v>29</v>
      </c>
      <c r="CO98">
        <v>200</v>
      </c>
      <c r="CP98">
        <v>302</v>
      </c>
      <c r="CQ98">
        <v>47</v>
      </c>
      <c r="CR98">
        <v>160</v>
      </c>
      <c r="CS98">
        <v>140</v>
      </c>
      <c r="CT98">
        <v>49</v>
      </c>
      <c r="DC98">
        <v>270</v>
      </c>
      <c r="DD98">
        <v>259</v>
      </c>
      <c r="DE98">
        <v>0</v>
      </c>
      <c r="DF98">
        <v>90</v>
      </c>
      <c r="DG98">
        <v>69</v>
      </c>
      <c r="DH98">
        <v>0</v>
      </c>
      <c r="DQ98">
        <v>25</v>
      </c>
      <c r="DR98">
        <v>26</v>
      </c>
      <c r="DS98">
        <v>14</v>
      </c>
      <c r="DT98">
        <v>60</v>
      </c>
      <c r="DU98">
        <v>58</v>
      </c>
      <c r="DV98">
        <v>0</v>
      </c>
      <c r="EH98">
        <v>300</v>
      </c>
      <c r="EI98">
        <v>166</v>
      </c>
      <c r="EJ98">
        <v>0</v>
      </c>
      <c r="EK98">
        <v>40</v>
      </c>
      <c r="EL98">
        <v>1</v>
      </c>
      <c r="EM98">
        <v>14</v>
      </c>
      <c r="EV98">
        <v>200</v>
      </c>
      <c r="EW98">
        <v>182</v>
      </c>
      <c r="EX98">
        <v>32</v>
      </c>
      <c r="EY98">
        <v>160</v>
      </c>
      <c r="EZ98">
        <v>196</v>
      </c>
      <c r="FA98">
        <v>20</v>
      </c>
      <c r="FJ98">
        <v>200</v>
      </c>
      <c r="FK98">
        <v>204</v>
      </c>
      <c r="FL98">
        <v>36</v>
      </c>
      <c r="FM98">
        <v>160</v>
      </c>
      <c r="FN98">
        <v>175</v>
      </c>
      <c r="FO98">
        <v>29</v>
      </c>
    </row>
    <row r="99" spans="1:171" x14ac:dyDescent="0.25">
      <c r="A99">
        <v>180</v>
      </c>
      <c r="B99">
        <v>119</v>
      </c>
      <c r="C99">
        <v>25</v>
      </c>
      <c r="E99">
        <v>87</v>
      </c>
      <c r="F99">
        <v>25</v>
      </c>
      <c r="G99">
        <v>90</v>
      </c>
      <c r="S99">
        <v>270</v>
      </c>
      <c r="T99">
        <v>257</v>
      </c>
      <c r="U99">
        <v>0</v>
      </c>
      <c r="V99">
        <v>0</v>
      </c>
      <c r="W99">
        <v>16</v>
      </c>
      <c r="X99">
        <v>14</v>
      </c>
      <c r="AI99">
        <v>180</v>
      </c>
      <c r="AJ99">
        <v>167</v>
      </c>
      <c r="AK99">
        <v>32</v>
      </c>
      <c r="AL99">
        <v>110</v>
      </c>
      <c r="AM99">
        <v>114</v>
      </c>
      <c r="AN99">
        <v>0</v>
      </c>
      <c r="AX99">
        <v>225</v>
      </c>
      <c r="AY99">
        <v>188</v>
      </c>
      <c r="AZ99">
        <v>0</v>
      </c>
      <c r="BA99">
        <v>135</v>
      </c>
      <c r="BB99">
        <v>153</v>
      </c>
      <c r="BC99">
        <v>0</v>
      </c>
      <c r="BM99">
        <v>315</v>
      </c>
      <c r="BN99">
        <v>305</v>
      </c>
      <c r="BO99">
        <v>44</v>
      </c>
      <c r="BP99">
        <v>0</v>
      </c>
      <c r="BQ99">
        <v>158</v>
      </c>
      <c r="BR99">
        <v>0</v>
      </c>
      <c r="BZ99">
        <v>20</v>
      </c>
      <c r="CA99">
        <v>27</v>
      </c>
      <c r="CB99">
        <v>0</v>
      </c>
      <c r="CC99">
        <v>45</v>
      </c>
      <c r="CD99">
        <v>16</v>
      </c>
      <c r="CE99">
        <v>0</v>
      </c>
      <c r="CO99">
        <v>200</v>
      </c>
      <c r="CP99">
        <v>300</v>
      </c>
      <c r="CQ99">
        <v>47</v>
      </c>
      <c r="CR99">
        <v>160</v>
      </c>
      <c r="CS99">
        <v>162</v>
      </c>
      <c r="CT99">
        <v>32</v>
      </c>
      <c r="DC99">
        <v>270</v>
      </c>
      <c r="DD99">
        <v>260</v>
      </c>
      <c r="DE99">
        <v>0</v>
      </c>
      <c r="DF99">
        <v>90</v>
      </c>
      <c r="DG99">
        <v>66</v>
      </c>
      <c r="DH99">
        <v>14</v>
      </c>
      <c r="DQ99">
        <v>25</v>
      </c>
      <c r="DR99">
        <v>26</v>
      </c>
      <c r="DS99">
        <v>20</v>
      </c>
      <c r="DT99">
        <v>60</v>
      </c>
      <c r="DU99">
        <v>49</v>
      </c>
      <c r="DV99">
        <v>0</v>
      </c>
      <c r="EH99">
        <v>300</v>
      </c>
      <c r="EI99">
        <v>327</v>
      </c>
      <c r="EJ99">
        <v>0</v>
      </c>
      <c r="EK99">
        <v>40</v>
      </c>
      <c r="EL99">
        <v>6</v>
      </c>
      <c r="EM99">
        <v>32</v>
      </c>
      <c r="EV99">
        <v>200</v>
      </c>
      <c r="EW99">
        <v>191</v>
      </c>
      <c r="EX99">
        <v>32</v>
      </c>
      <c r="EY99">
        <v>160</v>
      </c>
      <c r="EZ99">
        <v>154</v>
      </c>
      <c r="FA99">
        <v>14</v>
      </c>
      <c r="FJ99">
        <v>200</v>
      </c>
      <c r="FK99">
        <v>209</v>
      </c>
      <c r="FL99">
        <v>36</v>
      </c>
      <c r="FM99">
        <v>160</v>
      </c>
      <c r="FN99">
        <v>175</v>
      </c>
      <c r="FO99">
        <v>36</v>
      </c>
    </row>
    <row r="100" spans="1:171" x14ac:dyDescent="0.25">
      <c r="A100">
        <v>180</v>
      </c>
      <c r="B100">
        <v>159</v>
      </c>
      <c r="C100">
        <v>0</v>
      </c>
      <c r="E100">
        <v>85</v>
      </c>
      <c r="F100">
        <v>14</v>
      </c>
      <c r="G100">
        <v>90</v>
      </c>
      <c r="S100">
        <v>270</v>
      </c>
      <c r="T100">
        <v>252</v>
      </c>
      <c r="U100">
        <v>0</v>
      </c>
      <c r="V100">
        <v>0</v>
      </c>
      <c r="W100">
        <v>11</v>
      </c>
      <c r="X100">
        <v>14</v>
      </c>
      <c r="AI100">
        <v>180</v>
      </c>
      <c r="AJ100">
        <v>167</v>
      </c>
      <c r="AK100">
        <v>36</v>
      </c>
      <c r="AL100">
        <v>110</v>
      </c>
      <c r="AM100">
        <v>111</v>
      </c>
      <c r="AN100">
        <v>0</v>
      </c>
      <c r="AX100">
        <v>225</v>
      </c>
      <c r="AY100">
        <v>181</v>
      </c>
      <c r="AZ100">
        <v>0</v>
      </c>
      <c r="BA100">
        <v>135</v>
      </c>
      <c r="BB100">
        <v>147</v>
      </c>
      <c r="BC100">
        <v>0</v>
      </c>
      <c r="BM100">
        <v>315</v>
      </c>
      <c r="BN100">
        <v>305</v>
      </c>
      <c r="BO100">
        <v>44</v>
      </c>
      <c r="BP100">
        <v>0</v>
      </c>
      <c r="BQ100">
        <v>5</v>
      </c>
      <c r="BR100">
        <v>25</v>
      </c>
      <c r="BZ100">
        <v>20</v>
      </c>
      <c r="CA100">
        <v>23</v>
      </c>
      <c r="CB100">
        <v>0</v>
      </c>
      <c r="CC100">
        <v>45</v>
      </c>
      <c r="CD100">
        <v>47</v>
      </c>
      <c r="CE100">
        <v>0</v>
      </c>
      <c r="CO100">
        <v>200</v>
      </c>
      <c r="CP100">
        <v>303</v>
      </c>
      <c r="CQ100">
        <v>32</v>
      </c>
      <c r="CR100">
        <v>160</v>
      </c>
      <c r="CS100">
        <v>162</v>
      </c>
      <c r="CT100">
        <v>25</v>
      </c>
      <c r="DC100">
        <v>270</v>
      </c>
      <c r="DD100">
        <v>257</v>
      </c>
      <c r="DE100">
        <v>0</v>
      </c>
      <c r="DF100">
        <v>90</v>
      </c>
      <c r="DG100">
        <v>66</v>
      </c>
      <c r="DH100">
        <v>0</v>
      </c>
      <c r="DQ100">
        <v>25</v>
      </c>
      <c r="DR100">
        <v>26</v>
      </c>
      <c r="DS100">
        <v>20</v>
      </c>
      <c r="DT100">
        <v>60</v>
      </c>
      <c r="DU100">
        <v>58</v>
      </c>
      <c r="DV100">
        <v>0</v>
      </c>
      <c r="EH100">
        <v>300</v>
      </c>
      <c r="EI100">
        <v>333</v>
      </c>
      <c r="EJ100">
        <v>0</v>
      </c>
      <c r="EK100">
        <v>40</v>
      </c>
      <c r="EL100">
        <v>12</v>
      </c>
      <c r="EM100">
        <v>14</v>
      </c>
      <c r="EV100">
        <v>200</v>
      </c>
      <c r="EW100">
        <v>189</v>
      </c>
      <c r="EX100">
        <v>29</v>
      </c>
      <c r="EY100">
        <v>160</v>
      </c>
      <c r="EZ100">
        <v>180</v>
      </c>
      <c r="FA100">
        <v>14</v>
      </c>
      <c r="FJ100">
        <v>200</v>
      </c>
      <c r="FK100">
        <v>212</v>
      </c>
      <c r="FL100">
        <v>36</v>
      </c>
      <c r="FM100">
        <v>160</v>
      </c>
      <c r="FN100">
        <v>175</v>
      </c>
      <c r="FO100">
        <v>29</v>
      </c>
    </row>
    <row r="101" spans="1:171" x14ac:dyDescent="0.25">
      <c r="A101">
        <v>180</v>
      </c>
      <c r="B101">
        <v>281</v>
      </c>
      <c r="C101">
        <v>29</v>
      </c>
      <c r="E101">
        <v>87</v>
      </c>
      <c r="F101">
        <v>14</v>
      </c>
      <c r="G101">
        <v>90</v>
      </c>
      <c r="S101">
        <v>270</v>
      </c>
      <c r="T101">
        <v>252</v>
      </c>
      <c r="U101">
        <v>0</v>
      </c>
      <c r="V101">
        <v>0</v>
      </c>
      <c r="W101">
        <v>16</v>
      </c>
      <c r="X101">
        <v>14</v>
      </c>
      <c r="AI101">
        <v>180</v>
      </c>
      <c r="AJ101">
        <v>164</v>
      </c>
      <c r="AK101">
        <v>51</v>
      </c>
      <c r="AL101">
        <v>110</v>
      </c>
      <c r="AM101">
        <v>111</v>
      </c>
      <c r="AN101">
        <v>0</v>
      </c>
      <c r="AX101">
        <v>225</v>
      </c>
      <c r="AY101">
        <v>188</v>
      </c>
      <c r="AZ101">
        <v>0</v>
      </c>
      <c r="BA101">
        <v>135</v>
      </c>
      <c r="BB101">
        <v>158</v>
      </c>
      <c r="BC101">
        <v>20</v>
      </c>
      <c r="BM101">
        <v>315</v>
      </c>
      <c r="BN101">
        <v>304</v>
      </c>
      <c r="BO101">
        <v>44</v>
      </c>
      <c r="BP101">
        <v>0</v>
      </c>
      <c r="BQ101">
        <v>359</v>
      </c>
      <c r="BR101">
        <v>25</v>
      </c>
      <c r="BZ101">
        <v>20</v>
      </c>
      <c r="CA101">
        <v>33</v>
      </c>
      <c r="CB101">
        <v>39</v>
      </c>
      <c r="CC101">
        <v>45</v>
      </c>
      <c r="CD101">
        <v>33</v>
      </c>
      <c r="CE101">
        <v>20</v>
      </c>
      <c r="CO101">
        <v>200</v>
      </c>
      <c r="CP101">
        <v>302</v>
      </c>
      <c r="CQ101">
        <v>36</v>
      </c>
      <c r="CR101">
        <v>160</v>
      </c>
      <c r="CS101">
        <v>162</v>
      </c>
      <c r="CT101">
        <v>25</v>
      </c>
      <c r="DC101">
        <v>270</v>
      </c>
      <c r="DD101">
        <v>259</v>
      </c>
      <c r="DE101">
        <v>0</v>
      </c>
      <c r="DF101">
        <v>90</v>
      </c>
      <c r="DG101">
        <v>74</v>
      </c>
      <c r="DH101">
        <v>0</v>
      </c>
      <c r="DQ101">
        <v>25</v>
      </c>
      <c r="DR101">
        <v>18</v>
      </c>
      <c r="DS101">
        <v>20</v>
      </c>
      <c r="DT101">
        <v>60</v>
      </c>
      <c r="DU101">
        <v>49</v>
      </c>
      <c r="DV101">
        <v>0</v>
      </c>
      <c r="EH101">
        <v>300</v>
      </c>
      <c r="EI101">
        <v>146</v>
      </c>
      <c r="EJ101">
        <v>0</v>
      </c>
      <c r="EK101">
        <v>40</v>
      </c>
      <c r="EL101">
        <v>356</v>
      </c>
      <c r="EM101">
        <v>0</v>
      </c>
      <c r="EV101">
        <v>200</v>
      </c>
      <c r="EW101">
        <v>196</v>
      </c>
      <c r="EX101">
        <v>25</v>
      </c>
      <c r="EY101">
        <v>160</v>
      </c>
      <c r="EZ101">
        <v>157</v>
      </c>
      <c r="FA101">
        <v>14</v>
      </c>
      <c r="FJ101">
        <v>200</v>
      </c>
      <c r="FK101">
        <v>204</v>
      </c>
      <c r="FL101">
        <v>32</v>
      </c>
      <c r="FM101">
        <v>160</v>
      </c>
      <c r="FN101">
        <v>175</v>
      </c>
      <c r="FO101">
        <v>29</v>
      </c>
    </row>
    <row r="102" spans="1:171" x14ac:dyDescent="0.25">
      <c r="A102">
        <v>180</v>
      </c>
      <c r="B102">
        <v>166</v>
      </c>
      <c r="C102">
        <v>0</v>
      </c>
      <c r="E102">
        <v>83</v>
      </c>
      <c r="F102">
        <v>20</v>
      </c>
      <c r="G102">
        <v>90</v>
      </c>
      <c r="S102">
        <v>270</v>
      </c>
      <c r="T102">
        <v>252</v>
      </c>
      <c r="U102">
        <v>0</v>
      </c>
      <c r="V102">
        <v>0</v>
      </c>
      <c r="W102">
        <v>21</v>
      </c>
      <c r="X102">
        <v>14</v>
      </c>
      <c r="AI102">
        <v>180</v>
      </c>
      <c r="AJ102">
        <v>167</v>
      </c>
      <c r="AK102">
        <v>44</v>
      </c>
      <c r="AL102">
        <v>110</v>
      </c>
      <c r="AM102">
        <v>103</v>
      </c>
      <c r="AN102">
        <v>0</v>
      </c>
      <c r="AX102">
        <v>225</v>
      </c>
      <c r="AY102">
        <v>188</v>
      </c>
      <c r="AZ102">
        <v>0</v>
      </c>
      <c r="BA102">
        <v>135</v>
      </c>
      <c r="BB102">
        <v>147</v>
      </c>
      <c r="BC102">
        <v>0</v>
      </c>
      <c r="BM102">
        <v>315</v>
      </c>
      <c r="BN102">
        <v>303</v>
      </c>
      <c r="BO102">
        <v>47</v>
      </c>
      <c r="BP102">
        <v>0</v>
      </c>
      <c r="BQ102">
        <v>359</v>
      </c>
      <c r="BR102">
        <v>25</v>
      </c>
      <c r="BZ102">
        <v>20</v>
      </c>
      <c r="CA102">
        <v>27</v>
      </c>
      <c r="CB102">
        <v>25</v>
      </c>
      <c r="CC102">
        <v>45</v>
      </c>
      <c r="CD102">
        <v>53</v>
      </c>
      <c r="CE102">
        <v>36</v>
      </c>
      <c r="CO102">
        <v>200</v>
      </c>
      <c r="CP102">
        <v>299</v>
      </c>
      <c r="CQ102">
        <v>47</v>
      </c>
      <c r="CR102">
        <v>160</v>
      </c>
      <c r="CS102">
        <v>155</v>
      </c>
      <c r="CT102">
        <v>36</v>
      </c>
      <c r="DC102">
        <v>270</v>
      </c>
      <c r="DD102">
        <v>262</v>
      </c>
      <c r="DE102">
        <v>0</v>
      </c>
      <c r="DF102">
        <v>90</v>
      </c>
      <c r="DG102">
        <v>69</v>
      </c>
      <c r="DH102">
        <v>0</v>
      </c>
      <c r="DQ102">
        <v>25</v>
      </c>
      <c r="DR102">
        <v>18</v>
      </c>
      <c r="DS102">
        <v>25</v>
      </c>
      <c r="DT102">
        <v>60</v>
      </c>
      <c r="DU102">
        <v>56</v>
      </c>
      <c r="DV102">
        <v>0</v>
      </c>
      <c r="EH102">
        <v>300</v>
      </c>
      <c r="EI102">
        <v>282</v>
      </c>
      <c r="EJ102">
        <v>0</v>
      </c>
      <c r="EK102">
        <v>40</v>
      </c>
      <c r="EL102">
        <v>3</v>
      </c>
      <c r="EM102">
        <v>0</v>
      </c>
      <c r="EV102">
        <v>200</v>
      </c>
      <c r="EW102">
        <v>196</v>
      </c>
      <c r="EX102">
        <v>29</v>
      </c>
      <c r="EY102">
        <v>160</v>
      </c>
      <c r="EZ102">
        <v>161</v>
      </c>
      <c r="FA102">
        <v>14</v>
      </c>
      <c r="FJ102">
        <v>200</v>
      </c>
      <c r="FK102">
        <v>215</v>
      </c>
      <c r="FL102">
        <v>32</v>
      </c>
      <c r="FM102">
        <v>160</v>
      </c>
      <c r="FN102">
        <v>175</v>
      </c>
      <c r="FO102">
        <v>29</v>
      </c>
    </row>
    <row r="103" spans="1:171" x14ac:dyDescent="0.25">
      <c r="A103">
        <v>180</v>
      </c>
      <c r="B103">
        <v>166</v>
      </c>
      <c r="C103">
        <v>0</v>
      </c>
      <c r="E103">
        <v>83</v>
      </c>
      <c r="F103">
        <v>0</v>
      </c>
      <c r="G103">
        <v>90</v>
      </c>
      <c r="S103">
        <v>270</v>
      </c>
      <c r="T103">
        <v>252</v>
      </c>
      <c r="U103">
        <v>0</v>
      </c>
      <c r="V103">
        <v>0</v>
      </c>
      <c r="W103">
        <v>13</v>
      </c>
      <c r="X103">
        <v>14</v>
      </c>
      <c r="AI103">
        <v>180</v>
      </c>
      <c r="AJ103">
        <v>159</v>
      </c>
      <c r="AK103">
        <v>44</v>
      </c>
      <c r="AL103">
        <v>110</v>
      </c>
      <c r="AM103">
        <v>106</v>
      </c>
      <c r="AN103">
        <v>0</v>
      </c>
      <c r="AX103">
        <v>225</v>
      </c>
      <c r="AY103">
        <v>184</v>
      </c>
      <c r="AZ103">
        <v>0</v>
      </c>
      <c r="BA103">
        <v>135</v>
      </c>
      <c r="BB103">
        <v>133</v>
      </c>
      <c r="BC103">
        <v>0</v>
      </c>
      <c r="BM103">
        <v>315</v>
      </c>
      <c r="BN103">
        <v>303</v>
      </c>
      <c r="BO103">
        <v>41</v>
      </c>
      <c r="BP103">
        <v>0</v>
      </c>
      <c r="BQ103">
        <v>1</v>
      </c>
      <c r="BR103">
        <v>25</v>
      </c>
      <c r="BZ103">
        <v>20</v>
      </c>
      <c r="CA103">
        <v>23</v>
      </c>
      <c r="CB103">
        <v>36</v>
      </c>
      <c r="CC103">
        <v>45</v>
      </c>
      <c r="CD103">
        <v>49</v>
      </c>
      <c r="CE103">
        <v>36</v>
      </c>
      <c r="CO103">
        <v>200</v>
      </c>
      <c r="CP103">
        <v>301</v>
      </c>
      <c r="CQ103">
        <v>51</v>
      </c>
      <c r="CR103">
        <v>160</v>
      </c>
      <c r="CS103">
        <v>158</v>
      </c>
      <c r="CT103">
        <v>32</v>
      </c>
      <c r="DC103">
        <v>270</v>
      </c>
      <c r="DD103">
        <v>257</v>
      </c>
      <c r="DE103">
        <v>0</v>
      </c>
      <c r="DF103">
        <v>90</v>
      </c>
      <c r="DG103">
        <v>46</v>
      </c>
      <c r="DH103">
        <v>0</v>
      </c>
      <c r="DQ103">
        <v>25</v>
      </c>
      <c r="DR103">
        <v>18</v>
      </c>
      <c r="DS103">
        <v>25</v>
      </c>
      <c r="DT103">
        <v>60</v>
      </c>
      <c r="DU103">
        <v>53</v>
      </c>
      <c r="DV103">
        <v>0</v>
      </c>
      <c r="EH103">
        <v>300</v>
      </c>
      <c r="EI103">
        <v>314</v>
      </c>
      <c r="EJ103">
        <v>0</v>
      </c>
      <c r="EK103">
        <v>40</v>
      </c>
      <c r="EL103">
        <v>12</v>
      </c>
      <c r="EM103">
        <v>0</v>
      </c>
      <c r="EV103">
        <v>200</v>
      </c>
      <c r="EW103">
        <v>193</v>
      </c>
      <c r="EX103">
        <v>29</v>
      </c>
      <c r="EY103">
        <v>160</v>
      </c>
      <c r="EZ103">
        <v>157</v>
      </c>
      <c r="FA103">
        <v>0</v>
      </c>
      <c r="FJ103">
        <v>200</v>
      </c>
      <c r="FK103">
        <v>212</v>
      </c>
      <c r="FL103">
        <v>36</v>
      </c>
      <c r="FM103">
        <v>160</v>
      </c>
      <c r="FN103">
        <v>175</v>
      </c>
      <c r="FO103">
        <v>29</v>
      </c>
    </row>
    <row r="104" spans="1:171" x14ac:dyDescent="0.25">
      <c r="A104">
        <v>180</v>
      </c>
      <c r="B104">
        <v>160</v>
      </c>
      <c r="C104">
        <v>0</v>
      </c>
      <c r="E104">
        <v>83</v>
      </c>
      <c r="F104">
        <v>14</v>
      </c>
      <c r="G104">
        <v>90</v>
      </c>
      <c r="S104">
        <v>270</v>
      </c>
      <c r="T104">
        <v>257</v>
      </c>
      <c r="U104">
        <v>0</v>
      </c>
      <c r="V104">
        <v>0</v>
      </c>
      <c r="W104">
        <v>16</v>
      </c>
      <c r="X104">
        <v>14</v>
      </c>
      <c r="AI104">
        <v>180</v>
      </c>
      <c r="AJ104">
        <v>141</v>
      </c>
      <c r="AK104">
        <v>20</v>
      </c>
      <c r="AL104">
        <v>110</v>
      </c>
      <c r="AM104">
        <v>103</v>
      </c>
      <c r="AN104">
        <v>0</v>
      </c>
      <c r="AX104">
        <v>225</v>
      </c>
      <c r="AY104">
        <v>181</v>
      </c>
      <c r="AZ104">
        <v>14</v>
      </c>
      <c r="BA104">
        <v>135</v>
      </c>
      <c r="BB104">
        <v>150</v>
      </c>
      <c r="BC104">
        <v>25</v>
      </c>
      <c r="BM104">
        <v>315</v>
      </c>
      <c r="BN104">
        <v>307</v>
      </c>
      <c r="BO104">
        <v>47</v>
      </c>
      <c r="BP104">
        <v>0</v>
      </c>
      <c r="BQ104">
        <v>0</v>
      </c>
      <c r="BR104">
        <v>32</v>
      </c>
      <c r="BZ104">
        <v>20</v>
      </c>
      <c r="CA104">
        <v>27</v>
      </c>
      <c r="CB104">
        <v>0</v>
      </c>
      <c r="CC104">
        <v>45</v>
      </c>
      <c r="CD104">
        <v>22</v>
      </c>
      <c r="CE104">
        <v>20</v>
      </c>
      <c r="CO104">
        <v>200</v>
      </c>
      <c r="CP104">
        <v>311</v>
      </c>
      <c r="CQ104">
        <v>49</v>
      </c>
      <c r="CR104">
        <v>160</v>
      </c>
      <c r="CS104">
        <v>158</v>
      </c>
      <c r="CT104">
        <v>39</v>
      </c>
      <c r="DC104">
        <v>270</v>
      </c>
      <c r="DD104">
        <v>259</v>
      </c>
      <c r="DE104">
        <v>0</v>
      </c>
      <c r="DF104">
        <v>90</v>
      </c>
      <c r="DG104">
        <v>74</v>
      </c>
      <c r="DH104">
        <v>0</v>
      </c>
      <c r="DQ104">
        <v>25</v>
      </c>
      <c r="DR104">
        <v>18</v>
      </c>
      <c r="DS104">
        <v>25</v>
      </c>
      <c r="DT104">
        <v>60</v>
      </c>
      <c r="DU104">
        <v>53</v>
      </c>
      <c r="DV104">
        <v>14</v>
      </c>
      <c r="EH104">
        <v>300</v>
      </c>
      <c r="EI104">
        <v>318</v>
      </c>
      <c r="EJ104">
        <v>0</v>
      </c>
      <c r="EK104">
        <v>40</v>
      </c>
      <c r="EL104">
        <v>352</v>
      </c>
      <c r="EM104">
        <v>20</v>
      </c>
      <c r="EV104">
        <v>200</v>
      </c>
      <c r="EW104">
        <v>196</v>
      </c>
      <c r="EX104">
        <v>20</v>
      </c>
      <c r="EY104">
        <v>160</v>
      </c>
      <c r="EZ104">
        <v>182</v>
      </c>
      <c r="FA104">
        <v>14</v>
      </c>
      <c r="FJ104">
        <v>200</v>
      </c>
      <c r="FK104">
        <v>225</v>
      </c>
      <c r="FL104">
        <v>36</v>
      </c>
      <c r="FM104">
        <v>160</v>
      </c>
      <c r="FN104">
        <v>175</v>
      </c>
      <c r="FO104">
        <v>29</v>
      </c>
    </row>
    <row r="105" spans="1:171" x14ac:dyDescent="0.25">
      <c r="A105">
        <v>180</v>
      </c>
      <c r="B105">
        <v>284</v>
      </c>
      <c r="C105">
        <v>0</v>
      </c>
      <c r="E105">
        <v>85</v>
      </c>
      <c r="F105">
        <v>25</v>
      </c>
      <c r="G105">
        <v>90</v>
      </c>
      <c r="S105">
        <v>270</v>
      </c>
      <c r="T105">
        <v>257</v>
      </c>
      <c r="U105">
        <v>0</v>
      </c>
      <c r="V105">
        <v>0</v>
      </c>
      <c r="W105">
        <v>11</v>
      </c>
      <c r="X105">
        <v>14</v>
      </c>
      <c r="AI105">
        <v>180</v>
      </c>
      <c r="AJ105">
        <v>151</v>
      </c>
      <c r="AK105">
        <v>20</v>
      </c>
      <c r="AL105">
        <v>110</v>
      </c>
      <c r="AM105">
        <v>111</v>
      </c>
      <c r="AN105">
        <v>0</v>
      </c>
      <c r="AX105">
        <v>225</v>
      </c>
      <c r="AY105">
        <v>1</v>
      </c>
      <c r="AZ105">
        <v>0</v>
      </c>
      <c r="BA105">
        <v>135</v>
      </c>
      <c r="BB105">
        <v>137</v>
      </c>
      <c r="BC105">
        <v>25</v>
      </c>
      <c r="BM105">
        <v>315</v>
      </c>
      <c r="BN105">
        <v>307</v>
      </c>
      <c r="BO105">
        <v>47</v>
      </c>
      <c r="BP105">
        <v>0</v>
      </c>
      <c r="BQ105">
        <v>1</v>
      </c>
      <c r="BR105">
        <v>36</v>
      </c>
      <c r="BZ105">
        <v>20</v>
      </c>
      <c r="CA105">
        <v>33</v>
      </c>
      <c r="CB105">
        <v>14</v>
      </c>
      <c r="CC105">
        <v>45</v>
      </c>
      <c r="CD105">
        <v>40</v>
      </c>
      <c r="CE105">
        <v>29</v>
      </c>
      <c r="CO105">
        <v>200</v>
      </c>
      <c r="CP105">
        <v>311</v>
      </c>
      <c r="CQ105">
        <v>44</v>
      </c>
      <c r="CR105">
        <v>160</v>
      </c>
      <c r="CS105">
        <v>158</v>
      </c>
      <c r="CT105">
        <v>29</v>
      </c>
      <c r="DC105">
        <v>270</v>
      </c>
      <c r="DD105">
        <v>257</v>
      </c>
      <c r="DE105">
        <v>0</v>
      </c>
      <c r="DF105">
        <v>90</v>
      </c>
      <c r="DG105">
        <v>69</v>
      </c>
      <c r="DH105">
        <v>0</v>
      </c>
      <c r="DQ105">
        <v>25</v>
      </c>
      <c r="DR105">
        <v>18</v>
      </c>
      <c r="DS105">
        <v>25</v>
      </c>
      <c r="DT105">
        <v>60</v>
      </c>
      <c r="DU105">
        <v>61</v>
      </c>
      <c r="DV105">
        <v>14</v>
      </c>
      <c r="EH105">
        <v>300</v>
      </c>
      <c r="EI105">
        <v>312</v>
      </c>
      <c r="EJ105">
        <v>0</v>
      </c>
      <c r="EK105">
        <v>40</v>
      </c>
      <c r="EL105">
        <v>6</v>
      </c>
      <c r="EM105">
        <v>0</v>
      </c>
      <c r="EV105">
        <v>200</v>
      </c>
      <c r="EW105">
        <v>193</v>
      </c>
      <c r="EX105">
        <v>25</v>
      </c>
      <c r="EY105">
        <v>160</v>
      </c>
      <c r="EZ105">
        <v>150</v>
      </c>
      <c r="FA105">
        <v>0</v>
      </c>
      <c r="FJ105">
        <v>200</v>
      </c>
      <c r="FK105">
        <v>217</v>
      </c>
      <c r="FL105">
        <v>36</v>
      </c>
      <c r="FM105">
        <v>160</v>
      </c>
      <c r="FN105">
        <v>175</v>
      </c>
      <c r="FO105">
        <v>25</v>
      </c>
    </row>
    <row r="106" spans="1:171" x14ac:dyDescent="0.25">
      <c r="A106">
        <v>180</v>
      </c>
      <c r="B106">
        <v>166</v>
      </c>
      <c r="C106">
        <v>0</v>
      </c>
      <c r="E106">
        <v>82</v>
      </c>
      <c r="F106">
        <v>0</v>
      </c>
      <c r="G106">
        <v>90</v>
      </c>
      <c r="S106">
        <v>270</v>
      </c>
      <c r="T106">
        <v>37</v>
      </c>
      <c r="U106">
        <v>0</v>
      </c>
      <c r="V106">
        <v>0</v>
      </c>
      <c r="W106">
        <v>13</v>
      </c>
      <c r="X106">
        <v>14</v>
      </c>
      <c r="AI106">
        <v>180</v>
      </c>
      <c r="AJ106">
        <v>164</v>
      </c>
      <c r="AK106">
        <v>41</v>
      </c>
      <c r="AL106">
        <v>110</v>
      </c>
      <c r="AM106">
        <v>103</v>
      </c>
      <c r="AN106">
        <v>0</v>
      </c>
      <c r="AX106">
        <v>225</v>
      </c>
      <c r="AY106">
        <v>193</v>
      </c>
      <c r="AZ106">
        <v>0</v>
      </c>
      <c r="BA106">
        <v>135</v>
      </c>
      <c r="BB106">
        <v>146</v>
      </c>
      <c r="BC106">
        <v>29</v>
      </c>
      <c r="BM106">
        <v>315</v>
      </c>
      <c r="BN106">
        <v>303</v>
      </c>
      <c r="BO106">
        <v>39</v>
      </c>
      <c r="BP106">
        <v>0</v>
      </c>
      <c r="BQ106">
        <v>0</v>
      </c>
      <c r="BR106">
        <v>0</v>
      </c>
      <c r="BZ106">
        <v>20</v>
      </c>
      <c r="CA106">
        <v>27</v>
      </c>
      <c r="CB106">
        <v>14</v>
      </c>
      <c r="CC106">
        <v>45</v>
      </c>
      <c r="CD106">
        <v>58</v>
      </c>
      <c r="CE106">
        <v>32</v>
      </c>
      <c r="CO106">
        <v>200</v>
      </c>
      <c r="CP106">
        <v>318</v>
      </c>
      <c r="CQ106">
        <v>36</v>
      </c>
      <c r="CR106">
        <v>160</v>
      </c>
      <c r="CS106">
        <v>162</v>
      </c>
      <c r="CT106">
        <v>25</v>
      </c>
      <c r="DC106">
        <v>270</v>
      </c>
      <c r="DD106">
        <v>238</v>
      </c>
      <c r="DE106">
        <v>0</v>
      </c>
      <c r="DF106">
        <v>90</v>
      </c>
      <c r="DG106">
        <v>69</v>
      </c>
      <c r="DH106">
        <v>20</v>
      </c>
      <c r="DQ106">
        <v>25</v>
      </c>
      <c r="DR106">
        <v>18</v>
      </c>
      <c r="DS106">
        <v>25</v>
      </c>
      <c r="DT106">
        <v>60</v>
      </c>
      <c r="DU106">
        <v>61</v>
      </c>
      <c r="DV106">
        <v>14</v>
      </c>
      <c r="EH106">
        <v>300</v>
      </c>
      <c r="EI106">
        <v>136</v>
      </c>
      <c r="EJ106">
        <v>14</v>
      </c>
      <c r="EK106">
        <v>40</v>
      </c>
      <c r="EL106">
        <v>12</v>
      </c>
      <c r="EM106">
        <v>0</v>
      </c>
      <c r="EV106">
        <v>200</v>
      </c>
      <c r="EW106">
        <v>193</v>
      </c>
      <c r="EX106">
        <v>25</v>
      </c>
      <c r="EY106">
        <v>160</v>
      </c>
      <c r="EZ106">
        <v>178</v>
      </c>
      <c r="FA106">
        <v>14</v>
      </c>
      <c r="FJ106">
        <v>200</v>
      </c>
      <c r="FK106">
        <v>209</v>
      </c>
      <c r="FL106">
        <v>39</v>
      </c>
      <c r="FM106">
        <v>160</v>
      </c>
      <c r="FN106">
        <v>177</v>
      </c>
      <c r="FO106">
        <v>25</v>
      </c>
    </row>
    <row r="107" spans="1:171" x14ac:dyDescent="0.25">
      <c r="A107" s="13"/>
      <c r="B107" s="14"/>
      <c r="C107" s="14"/>
      <c r="D107" s="14"/>
      <c r="E107" s="14"/>
      <c r="F107" s="15"/>
      <c r="S107">
        <v>270</v>
      </c>
      <c r="T107">
        <v>252</v>
      </c>
      <c r="U107">
        <v>0</v>
      </c>
      <c r="V107">
        <v>0</v>
      </c>
      <c r="W107">
        <v>21</v>
      </c>
      <c r="X107">
        <v>14</v>
      </c>
      <c r="AI107">
        <v>180</v>
      </c>
      <c r="AJ107">
        <v>151</v>
      </c>
      <c r="AK107">
        <v>0</v>
      </c>
      <c r="AL107">
        <v>110</v>
      </c>
      <c r="AM107">
        <v>114</v>
      </c>
      <c r="AN107">
        <v>0</v>
      </c>
      <c r="AX107">
        <v>225</v>
      </c>
      <c r="AY107">
        <v>1</v>
      </c>
      <c r="AZ107">
        <v>0</v>
      </c>
      <c r="BA107">
        <v>135</v>
      </c>
      <c r="BB107">
        <v>124</v>
      </c>
      <c r="BC107">
        <v>20</v>
      </c>
      <c r="BM107">
        <v>315</v>
      </c>
      <c r="BN107">
        <v>305</v>
      </c>
      <c r="BO107">
        <v>47</v>
      </c>
      <c r="BP107">
        <v>0</v>
      </c>
      <c r="BQ107">
        <v>0</v>
      </c>
      <c r="BR107">
        <v>29</v>
      </c>
      <c r="BZ107">
        <v>20</v>
      </c>
      <c r="CA107">
        <v>30</v>
      </c>
      <c r="CB107">
        <v>0</v>
      </c>
      <c r="CC107">
        <v>45</v>
      </c>
      <c r="CD107">
        <v>58</v>
      </c>
      <c r="CE107">
        <v>29</v>
      </c>
      <c r="CO107">
        <v>200</v>
      </c>
      <c r="CP107">
        <v>310</v>
      </c>
      <c r="CQ107">
        <v>25</v>
      </c>
      <c r="CR107">
        <v>160</v>
      </c>
      <c r="CS107">
        <v>155</v>
      </c>
      <c r="CT107">
        <v>29</v>
      </c>
      <c r="DC107">
        <v>270</v>
      </c>
      <c r="DD107">
        <v>262</v>
      </c>
      <c r="DE107">
        <v>0</v>
      </c>
      <c r="DF107">
        <v>90</v>
      </c>
      <c r="DG107">
        <v>74</v>
      </c>
      <c r="DH107">
        <v>0</v>
      </c>
      <c r="DQ107">
        <v>25</v>
      </c>
      <c r="DR107">
        <v>29</v>
      </c>
      <c r="DS107">
        <v>29</v>
      </c>
      <c r="DT107">
        <v>60</v>
      </c>
      <c r="DU107">
        <v>58</v>
      </c>
      <c r="DV107">
        <v>0</v>
      </c>
      <c r="EH107">
        <v>300</v>
      </c>
      <c r="EI107">
        <v>116</v>
      </c>
      <c r="EJ107">
        <v>0</v>
      </c>
      <c r="EK107">
        <v>40</v>
      </c>
      <c r="EL107">
        <v>12</v>
      </c>
      <c r="EM107">
        <v>0</v>
      </c>
      <c r="EV107">
        <v>200</v>
      </c>
      <c r="EW107">
        <v>193</v>
      </c>
      <c r="EX107">
        <v>25</v>
      </c>
      <c r="EY107">
        <v>160</v>
      </c>
      <c r="EZ107">
        <v>162</v>
      </c>
      <c r="FA107">
        <v>14</v>
      </c>
      <c r="FJ107">
        <v>200</v>
      </c>
      <c r="FK107">
        <v>209</v>
      </c>
      <c r="FL107">
        <v>39</v>
      </c>
      <c r="FM107">
        <v>160</v>
      </c>
      <c r="FN107">
        <v>175</v>
      </c>
      <c r="FO107">
        <v>29</v>
      </c>
    </row>
    <row r="108" spans="1:171" x14ac:dyDescent="0.25">
      <c r="A108" s="16" t="s">
        <v>39</v>
      </c>
      <c r="B108" s="17">
        <f>STDEV(Tabela21[Input angle])</f>
        <v>67.134419659592666</v>
      </c>
      <c r="C108" s="17">
        <f>STDEV(Tabela21[Vertical angle])</f>
        <v>7.976125993148921</v>
      </c>
      <c r="D108" s="17"/>
      <c r="E108" s="17">
        <f>STDEV(Tabela22[Input angle])</f>
        <v>2.7482041886705328</v>
      </c>
      <c r="F108" s="18">
        <f>STDEV(Tabela22[Vertical angle])</f>
        <v>9.794164413856679</v>
      </c>
      <c r="S108" s="13"/>
      <c r="T108" s="14"/>
      <c r="U108" s="14"/>
      <c r="V108" s="14"/>
      <c r="W108" s="14"/>
      <c r="X108" s="15"/>
      <c r="AI108" s="13"/>
      <c r="AJ108" s="14"/>
      <c r="AK108" s="14"/>
      <c r="AL108" s="14"/>
      <c r="AM108" s="14"/>
      <c r="AN108" s="15"/>
      <c r="AX108" s="13"/>
      <c r="AY108" s="14"/>
      <c r="AZ108" s="14"/>
      <c r="BA108" s="14"/>
      <c r="BB108" s="14"/>
      <c r="BC108" s="15"/>
      <c r="BM108" s="13"/>
      <c r="BN108" s="14"/>
      <c r="BO108" s="14"/>
      <c r="BP108" s="14"/>
      <c r="BQ108" s="14"/>
      <c r="BR108" s="15"/>
      <c r="BZ108" s="13"/>
      <c r="CA108" s="14"/>
      <c r="CB108" s="14"/>
      <c r="CC108" s="14"/>
      <c r="CD108" s="14"/>
      <c r="CE108" s="15"/>
      <c r="CO108" s="13"/>
      <c r="CP108" s="14"/>
      <c r="CQ108" s="14"/>
      <c r="CR108" s="14"/>
      <c r="CS108" s="14"/>
      <c r="CT108" s="15"/>
      <c r="DC108" s="13"/>
      <c r="DD108" s="14"/>
      <c r="DE108" s="14"/>
      <c r="DF108" s="14"/>
      <c r="DG108" s="14"/>
      <c r="DH108" s="15"/>
      <c r="DQ108" s="13"/>
      <c r="DR108" s="14"/>
      <c r="DS108" s="14"/>
      <c r="DT108" s="14"/>
      <c r="DU108" s="14"/>
      <c r="DV108" s="15"/>
      <c r="EH108" s="13"/>
      <c r="EI108" s="14"/>
      <c r="EJ108" s="14"/>
      <c r="EK108" s="14"/>
      <c r="EL108" s="14"/>
      <c r="EM108" s="15"/>
      <c r="EV108" s="13"/>
      <c r="EW108" s="14"/>
      <c r="EX108" s="14"/>
      <c r="EY108" s="14"/>
      <c r="EZ108" s="14"/>
      <c r="FA108" s="15"/>
      <c r="FJ108" s="13"/>
      <c r="FK108" s="14"/>
      <c r="FL108" s="14"/>
      <c r="FM108" s="14"/>
      <c r="FN108" s="14"/>
      <c r="FO108" s="15"/>
    </row>
    <row r="109" spans="1:171" x14ac:dyDescent="0.25">
      <c r="A109" s="19" t="s">
        <v>40</v>
      </c>
      <c r="B109" s="20">
        <f>SQRT(SUMSQ(Tabela21[Input angle]) / (COUNT(Tabela21[Input angle])-1))</f>
        <v>152.46261340029722</v>
      </c>
      <c r="C109" s="20">
        <f>SQRT(SUMSQ(Tabela21[Vertical angle]) / (COUNT(Tabela21[Vertical angle])-1))</f>
        <v>8.6152319888800566</v>
      </c>
      <c r="D109" s="20"/>
      <c r="E109" s="20">
        <f>SQRT(SUMSQ(Tabela22[Input angle]) / (COUNT(Tabela22[Input angle])-1))</f>
        <v>84.236859419428058</v>
      </c>
      <c r="F109" s="21">
        <f>SQRT(SUMSQ(Tabela22[Vertical angle]) / (COUNT(Tabela22[Vertical angle])-1))</f>
        <v>15.195693169746844</v>
      </c>
      <c r="S109" s="16" t="s">
        <v>39</v>
      </c>
      <c r="T109" s="17">
        <f>STDEV(Tabela23[Input angle])</f>
        <v>46.738282710290854</v>
      </c>
      <c r="U109" s="17">
        <f>STDEV(Tabela23[Vertical angle])</f>
        <v>7.3713820093163491</v>
      </c>
      <c r="V109" s="17"/>
      <c r="W109" s="17">
        <f>STDEV(Tabela24[Input angle])</f>
        <v>129.83374917271095</v>
      </c>
      <c r="X109" s="18">
        <f>STDEV(Tabela24[Vertical angle])</f>
        <v>8.5157667199309088</v>
      </c>
      <c r="AI109" s="16" t="s">
        <v>39</v>
      </c>
      <c r="AJ109" s="17">
        <f>STDEV(Tabela25[Input angle])</f>
        <v>88.257952970971772</v>
      </c>
      <c r="AK109" s="17">
        <f>STDEV(Tabela25[Vertical angle])</f>
        <v>16.740310026937369</v>
      </c>
      <c r="AL109" s="17"/>
      <c r="AM109" s="17">
        <f>STDEV(Tabela26[Input angle])</f>
        <v>26.255435223737546</v>
      </c>
      <c r="AN109" s="18">
        <f>STDEV(Tabela26[Vertical angle])</f>
        <v>5.2506757621848976</v>
      </c>
      <c r="AX109" s="16" t="s">
        <v>39</v>
      </c>
      <c r="AY109" s="17">
        <f>STDEV(Tabela27[Input angle])</f>
        <v>93.835215008852487</v>
      </c>
      <c r="AZ109" s="17">
        <f>STDEV(Tabela27[Vertical angle])</f>
        <v>11.274875976383433</v>
      </c>
      <c r="BA109" s="17"/>
      <c r="BB109" s="17">
        <f>STDEV(Tabela28[Input angle])</f>
        <v>16.577126141497253</v>
      </c>
      <c r="BC109" s="18">
        <f>STDEV(Tabela28[Vertical angle])</f>
        <v>9.3347617954491895</v>
      </c>
      <c r="BM109" s="16" t="s">
        <v>39</v>
      </c>
      <c r="BN109" s="17">
        <f>STDEV(Tabela31[Input angle])</f>
        <v>34.959249003791385</v>
      </c>
      <c r="BO109" s="17">
        <f>STDEV(Tabela31[Vertical angle])</f>
        <v>14.151314319514531</v>
      </c>
      <c r="BP109" s="17"/>
      <c r="BQ109" s="17">
        <f>STDEV(Tabela32[Input angle])</f>
        <v>137.22056859102591</v>
      </c>
      <c r="BR109" s="18">
        <f>STDEV(Tabela32[Vertical angle])</f>
        <v>7.5618059411035619</v>
      </c>
      <c r="BZ109" s="16" t="s">
        <v>39</v>
      </c>
      <c r="CA109" s="17">
        <f>STDEV(Tabela29[Input angle])</f>
        <v>76.837506624320028</v>
      </c>
      <c r="CB109" s="17">
        <f>STDEV(Tabela29[Vertical angle])</f>
        <v>12.874416727005773</v>
      </c>
      <c r="CC109" s="17"/>
      <c r="CD109" s="17">
        <f>STDEV(Tabela30[Input angle])</f>
        <v>48.340162526943502</v>
      </c>
      <c r="CE109" s="18">
        <f>STDEV(Tabela30[Vertical angle])</f>
        <v>9.1284658562591368</v>
      </c>
      <c r="CO109" s="16" t="s">
        <v>39</v>
      </c>
      <c r="CP109" s="17">
        <f>STDEV(Tabela39[Input angle])</f>
        <v>45.12468025013321</v>
      </c>
      <c r="CQ109" s="17">
        <f>STDEV(Tabela39[Vertical angle])</f>
        <v>17.086999606588499</v>
      </c>
      <c r="CR109" s="17"/>
      <c r="CS109" s="17">
        <f>STDEV(Tabela40[Input angle])</f>
        <v>35.337215338489663</v>
      </c>
      <c r="CT109" s="18">
        <f>STDEV(Tabela40[Vertical angle])</f>
        <v>15.078444712552251</v>
      </c>
      <c r="DC109" s="16" t="s">
        <v>39</v>
      </c>
      <c r="DD109" s="17">
        <f>STDEV(Tabela37[Input angle])</f>
        <v>37.965442819554362</v>
      </c>
      <c r="DE109" s="17">
        <f>STDEV(Tabela37[Vertical angle])</f>
        <v>3.9904431287309889</v>
      </c>
      <c r="DF109" s="17"/>
      <c r="DG109" s="17">
        <f>STDEV(Tabela38[Input angle])</f>
        <v>24.522090638706349</v>
      </c>
      <c r="DH109" s="18">
        <f>STDEV(Tabela38[Vertical angle])</f>
        <v>7.5346740560765548</v>
      </c>
      <c r="DQ109" s="16" t="s">
        <v>39</v>
      </c>
      <c r="DR109" s="17">
        <f>STDEV(Tabela33[Input angle])</f>
        <v>75.750021502147163</v>
      </c>
      <c r="DS109" s="17">
        <f>STDEV(Tabela33[Vertical angle])</f>
        <v>7.5549101031492514</v>
      </c>
      <c r="DT109" s="17"/>
      <c r="DU109" s="17">
        <f>STDEV(Tabela34[Input angle])</f>
        <v>52.180993288802583</v>
      </c>
      <c r="DV109" s="18">
        <f>STDEV(Tabela34[Vertical angle])</f>
        <v>7.9130374456438419</v>
      </c>
      <c r="EH109" s="16" t="s">
        <v>39</v>
      </c>
      <c r="EI109" s="17">
        <f>STDEV(Tabela35[Input angle])</f>
        <v>91.607178493364529</v>
      </c>
      <c r="EJ109" s="17">
        <f>STDEV(Tabela35[Vertical angle])</f>
        <v>9.910972391111466</v>
      </c>
      <c r="EK109" s="17"/>
      <c r="EL109" s="17">
        <f>STDEV(Tabela36[Input angle])</f>
        <v>89.097957667985085</v>
      </c>
      <c r="EM109" s="18">
        <f>STDEV(Tabela36[Vertical angle])</f>
        <v>11.472844530288102</v>
      </c>
      <c r="EV109" s="16" t="s">
        <v>39</v>
      </c>
      <c r="EW109" s="17">
        <f>STDEV(Tabela41[Input angle])</f>
        <v>52.938572177972688</v>
      </c>
      <c r="EX109" s="17">
        <f>STDEV(Tabela41[Vertical angle])</f>
        <v>12.49427747798846</v>
      </c>
      <c r="EY109" s="17"/>
      <c r="EZ109" s="17">
        <f>STDEV(Tabela42[Input angle])</f>
        <v>23.920457412605725</v>
      </c>
      <c r="FA109" s="18">
        <f>STDEV(Tabela42[Vertical angle])</f>
        <v>15.196690229763648</v>
      </c>
      <c r="FJ109" s="16" t="s">
        <v>39</v>
      </c>
      <c r="FK109" s="17">
        <f>STDEV(Tabela43[Input angle])</f>
        <v>24.563165327560931</v>
      </c>
      <c r="FL109" s="17">
        <f>STDEV(Tabela43[Vertical angle])</f>
        <v>11.976454172477535</v>
      </c>
      <c r="FM109" s="17"/>
      <c r="FN109" s="17">
        <f>STDEV(Tabela44[Input angle])</f>
        <v>28.112407843290018</v>
      </c>
      <c r="FO109" s="18">
        <f>STDEV(Tabela44[Vertical angle])</f>
        <v>7.1606317084909827</v>
      </c>
    </row>
    <row r="110" spans="1:171" x14ac:dyDescent="0.25">
      <c r="A110" s="16" t="s">
        <v>41</v>
      </c>
      <c r="B110" s="17">
        <f>SKEW(Tabela21[Input angle])</f>
        <v>-0.20322294970588756</v>
      </c>
      <c r="C110" s="17">
        <f>SKEW(Tabela21[Vertical angle])</f>
        <v>2.4150689597571939</v>
      </c>
      <c r="D110" s="17"/>
      <c r="E110" s="17">
        <f>SKEW(Tabela22[Input angle])</f>
        <v>0.82042274187367348</v>
      </c>
      <c r="F110" s="18">
        <f>SKEW(Tabela22[Vertical angle])</f>
        <v>3.6292173868491151E-2</v>
      </c>
      <c r="S110" s="19" t="s">
        <v>40</v>
      </c>
      <c r="T110" s="20">
        <f>SQRT(SUMSQ(Tabela23[Input angle]) / (COUNT(Tabela23[Input angle])-1))</f>
        <v>246.9191173340989</v>
      </c>
      <c r="U110" s="20">
        <f>SQRT(SUMSQ(Tabela23[Vertical angle]) / (COUNT(Tabela23[Vertical angle])-1))</f>
        <v>8.0872764515651614</v>
      </c>
      <c r="V110" s="20"/>
      <c r="W110" s="20">
        <f>SQRT(SUMSQ(Tabela24[Input angle]) / (COUNT(Tabela24[Input angle])-1))</f>
        <v>165.32679605844146</v>
      </c>
      <c r="X110" s="21">
        <f>SQRT(SUMSQ(Tabela24[Vertical angle]) / (COUNT(Tabela24[Vertical angle])-1))</f>
        <v>12.155141905690559</v>
      </c>
      <c r="AI110" s="19" t="s">
        <v>40</v>
      </c>
      <c r="AJ110" s="20">
        <f>SQRT(SUMSQ(Tabela25[Input angle]) / (COUNT(Tabela25[Input angle])-1))</f>
        <v>221.57494114961318</v>
      </c>
      <c r="AK110" s="20">
        <f>SQRT(SUMSQ(Tabela25[Vertical angle]) / (COUNT(Tabela25[Vertical angle])-1))</f>
        <v>30.71241646716398</v>
      </c>
      <c r="AL110" s="20"/>
      <c r="AM110" s="20">
        <f>SQRT(SUMSQ(Tabela26[Input angle]) / (COUNT(Tabela26[Input angle])-1))</f>
        <v>105.97846169592358</v>
      </c>
      <c r="AN110" s="21">
        <f>SQRT(SUMSQ(Tabela26[Vertical angle]) / (COUNT(Tabela26[Vertical angle])-1))</f>
        <v>5.4132273463277247</v>
      </c>
      <c r="AX110" s="19" t="s">
        <v>40</v>
      </c>
      <c r="AY110" s="20">
        <f>SQRT(SUMSQ(Tabela27[Input angle]) / (COUNT(Tabela27[Input angle])-1))</f>
        <v>201.80791447174303</v>
      </c>
      <c r="AZ110" s="20">
        <f>SQRT(SUMSQ(Tabela27[Vertical angle]) / (COUNT(Tabela27[Vertical angle])-1))</f>
        <v>12.435693171129008</v>
      </c>
      <c r="BA110" s="20"/>
      <c r="BB110" s="20">
        <f>SQRT(SUMSQ(Tabela28[Input angle]) / (COUNT(Tabela28[Input angle])-1))</f>
        <v>146.04119385649483</v>
      </c>
      <c r="BC110" s="21">
        <f>SQRT(SUMSQ(Tabela28[Vertical angle]) / (COUNT(Tabela28[Vertical angle])-1))</f>
        <v>11.428300862598105</v>
      </c>
      <c r="BM110" s="19" t="s">
        <v>40</v>
      </c>
      <c r="BN110" s="20">
        <f>SQRT(SUMSQ(Tabela31[Input angle]) / (COUNT(Tabela31[Input angle])-1))</f>
        <v>306.70625567915511</v>
      </c>
      <c r="BO110" s="20">
        <f>SQRT(SUMSQ(Tabela31[Vertical angle]) / (COUNT(Tabela31[Vertical angle])-1))</f>
        <v>34.009059993127735</v>
      </c>
      <c r="BP110" s="20"/>
      <c r="BQ110" s="20">
        <f>SQRT(SUMSQ(Tabela32[Input angle]) / (COUNT(Tabela32[Input angle])-1))</f>
        <v>156.32916580346765</v>
      </c>
      <c r="BR110" s="21">
        <f>SQRT(SUMSQ(Tabela32[Vertical angle]) / (COUNT(Tabela32[Vertical angle])-1))</f>
        <v>25.78720221310947</v>
      </c>
      <c r="BZ110" s="19" t="s">
        <v>40</v>
      </c>
      <c r="CA110" s="20">
        <f>SQRT(SUMSQ(Tabela29[Input angle]) / (COUNT(Tabela29[Input angle])-1))</f>
        <v>91.395135029555632</v>
      </c>
      <c r="CB110" s="20">
        <f>SQRT(SUMSQ(Tabela29[Vertical angle]) / (COUNT(Tabela29[Vertical angle])-1))</f>
        <v>19.168313499738115</v>
      </c>
      <c r="CC110" s="20"/>
      <c r="CD110" s="20">
        <f>SQRT(SUMSQ(Tabela30[Input angle]) / (COUNT(Tabela30[Input angle])-1))</f>
        <v>72.994672560552132</v>
      </c>
      <c r="CE110" s="21">
        <f>SQRT(SUMSQ(Tabela30[Vertical angle]) / (COUNT(Tabela30[Vertical angle])-1))</f>
        <v>26.374153248890469</v>
      </c>
      <c r="CO110" s="19" t="s">
        <v>40</v>
      </c>
      <c r="CP110" s="20">
        <f>SQRT(SUMSQ(Tabela39[Input angle]) / (COUNT(Tabela39[Input angle])-1))</f>
        <v>304.03445445368442</v>
      </c>
      <c r="CQ110" s="20">
        <f>SQRT(SUMSQ(Tabela39[Vertical angle]) / (COUNT(Tabela39[Vertical angle])-1))</f>
        <v>35.349195981884179</v>
      </c>
      <c r="CR110" s="20"/>
      <c r="CS110" s="20">
        <f>SQRT(SUMSQ(Tabela40[Input angle]) / (COUNT(Tabela40[Input angle])-1))</f>
        <v>154.62656219865246</v>
      </c>
      <c r="CT110" s="21">
        <f>SQRT(SUMSQ(Tabela40[Vertical angle]) / (COUNT(Tabela40[Vertical angle])-1))</f>
        <v>37.543375587512777</v>
      </c>
      <c r="DC110" s="19" t="s">
        <v>40</v>
      </c>
      <c r="DD110" s="20">
        <f>SQRT(SUMSQ(Tabela37[Input angle]) / (COUNT(Tabela37[Input angle])-1))</f>
        <v>252.29313958732268</v>
      </c>
      <c r="DE110" s="20">
        <f>SQRT(SUMSQ(Tabela37[Vertical angle]) / (COUNT(Tabela37[Vertical angle])-1))</f>
        <v>4.0451991747794525</v>
      </c>
      <c r="DF110" s="20"/>
      <c r="DG110" s="20">
        <f>SQRT(SUMSQ(Tabela38[Input angle]) / (COUNT(Tabela38[Input angle])-1))</f>
        <v>75.472652080877694</v>
      </c>
      <c r="DH110" s="21">
        <f>SQRT(SUMSQ(Tabela38[Vertical angle]) / (COUNT(Tabela38[Vertical angle])-1))</f>
        <v>8.3496809350520529</v>
      </c>
      <c r="DQ110" s="19" t="s">
        <v>40</v>
      </c>
      <c r="DR110" s="20">
        <f>SQRT(SUMSQ(Tabela33[Input angle]) / (COUNT(Tabela33[Input angle])-1))</f>
        <v>87.425870474836159</v>
      </c>
      <c r="DS110" s="20">
        <f>SQRT(SUMSQ(Tabela33[Vertical angle]) / (COUNT(Tabela33[Vertical angle])-1))</f>
        <v>21.276201909099463</v>
      </c>
      <c r="DT110" s="20"/>
      <c r="DU110" s="20">
        <f>SQRT(SUMSQ(Tabela34[Input angle]) / (COUNT(Tabela34[Input angle])-1))</f>
        <v>82.475769321980408</v>
      </c>
      <c r="DV110" s="21">
        <f>SQRT(SUMSQ(Tabela34[Vertical angle]) / (COUNT(Tabela34[Vertical angle])-1))</f>
        <v>8.9216567741624981</v>
      </c>
      <c r="EH110" s="19" t="s">
        <v>40</v>
      </c>
      <c r="EI110" s="20">
        <f>SQRT(SUMSQ(Tabela35[Input angle]) / (COUNT(Tabela35[Input angle])-1))</f>
        <v>238.46148281825052</v>
      </c>
      <c r="EJ110" s="20">
        <f>SQRT(SUMSQ(Tabela35[Vertical angle]) / (COUNT(Tabela35[Vertical angle])-1))</f>
        <v>11.080513425729775</v>
      </c>
      <c r="EK110" s="20"/>
      <c r="EL110" s="20">
        <f>SQRT(SUMSQ(Tabela36[Input angle]) / (COUNT(Tabela36[Input angle])-1))</f>
        <v>102.15427034390167</v>
      </c>
      <c r="EM110" s="21">
        <f>SQRT(SUMSQ(Tabela36[Vertical angle]) / (COUNT(Tabela36[Vertical angle])-1))</f>
        <v>13.733024415472347</v>
      </c>
      <c r="EV110" s="19" t="s">
        <v>40</v>
      </c>
      <c r="EW110" s="20">
        <f>SQRT(SUMSQ(Tabela41[Input angle]) / (COUNT(Tabela41[Input angle])-1))</f>
        <v>223.01032725101783</v>
      </c>
      <c r="EX110" s="20">
        <f>SQRT(SUMSQ(Tabela41[Vertical angle]) / (COUNT(Tabela41[Vertical angle])-1))</f>
        <v>17.868487017171553</v>
      </c>
      <c r="EY110" s="20"/>
      <c r="EZ110" s="20">
        <f>SQRT(SUMSQ(Tabela42[Input angle]) / (COUNT(Tabela42[Input angle])-1))</f>
        <v>161.02481143907573</v>
      </c>
      <c r="FA110" s="21">
        <f>SQRT(SUMSQ(Tabela42[Vertical angle]) / (COUNT(Tabela42[Vertical angle])-1))</f>
        <v>25.279048697099007</v>
      </c>
      <c r="FJ110" s="19" t="s">
        <v>40</v>
      </c>
      <c r="FK110" s="20">
        <f>SQRT(SUMSQ(Tabela43[Input angle]) / (COUNT(Tabela43[Input angle])-1))</f>
        <v>193.1485532857123</v>
      </c>
      <c r="FL110" s="20">
        <f>SQRT(SUMSQ(Tabela43[Vertical angle]) / (COUNT(Tabela43[Vertical angle])-1))</f>
        <v>28.900211456358278</v>
      </c>
      <c r="FM110" s="20"/>
      <c r="FN110" s="20">
        <f>SQRT(SUMSQ(Tabela44[Input angle]) / (COUNT(Tabela44[Input angle])-1))</f>
        <v>174.80020340695003</v>
      </c>
      <c r="FO110" s="21">
        <f>SQRT(SUMSQ(Tabela44[Vertical angle]) / (COUNT(Tabela44[Vertical angle])-1))</f>
        <v>29.612821410990069</v>
      </c>
    </row>
    <row r="111" spans="1:171" x14ac:dyDescent="0.25">
      <c r="A111" s="19" t="s">
        <v>42</v>
      </c>
      <c r="B111" s="20">
        <f>KURT(Tabela21[Input angle])</f>
        <v>0.65691247570801803</v>
      </c>
      <c r="C111" s="20">
        <f>KURT(Tabela21[Vertical angle])</f>
        <v>4.7868392401420436</v>
      </c>
      <c r="D111" s="20"/>
      <c r="E111" s="20">
        <f>KURT(Tabela22[Input angle])</f>
        <v>2.0017440652392717</v>
      </c>
      <c r="F111" s="21">
        <f>KURT(Tabela22[Vertical angle])</f>
        <v>-1.2749985679371847</v>
      </c>
      <c r="S111" s="16" t="s">
        <v>41</v>
      </c>
      <c r="T111" s="17">
        <f>SKEW(Tabela23[Input angle])</f>
        <v>-3.4749618679905772</v>
      </c>
      <c r="U111" s="17">
        <f>SKEW(Tabela23[Vertical angle])</f>
        <v>2.2270238340055832</v>
      </c>
      <c r="V111" s="17"/>
      <c r="W111" s="17">
        <f>SKEW(Tabela24[Input angle])</f>
        <v>1.0035248053558521</v>
      </c>
      <c r="X111" s="18">
        <f>SKEW(Tabela24[Vertical angle])</f>
        <v>0.73232754874879291</v>
      </c>
      <c r="AI111" s="16" t="s">
        <v>41</v>
      </c>
      <c r="AJ111" s="17">
        <f>SKEW(Tabela25[Input angle])</f>
        <v>0.56168532374707736</v>
      </c>
      <c r="AK111" s="17">
        <f>SKEW(Tabela25[Vertical angle])</f>
        <v>-0.11436051491305142</v>
      </c>
      <c r="AL111" s="17"/>
      <c r="AM111" s="17">
        <f>SKEW(Tabela26[Input angle])</f>
        <v>-1.9010985659060984</v>
      </c>
      <c r="AN111" s="18">
        <f>SKEW(Tabela26[Vertical angle])</f>
        <v>4.631677868685788</v>
      </c>
      <c r="AX111" s="16" t="s">
        <v>41</v>
      </c>
      <c r="AY111" s="17">
        <f>SKEW(Tabela27[Input angle])</f>
        <v>-0.29938860996748845</v>
      </c>
      <c r="AZ111" s="17">
        <f>SKEW(Tabela27[Vertical angle])</f>
        <v>2.3103329350546229</v>
      </c>
      <c r="BA111" s="17"/>
      <c r="BB111" s="17">
        <f>SKEW(Tabela28[Input angle])</f>
        <v>-1.9321026772391314</v>
      </c>
      <c r="BC111" s="18">
        <f>SKEW(Tabela28[Vertical angle])</f>
        <v>0.99065609454747217</v>
      </c>
      <c r="BM111" s="16" t="s">
        <v>41</v>
      </c>
      <c r="BN111" s="17">
        <f>SKEW(Tabela31[Input angle])</f>
        <v>-5.00681704604039</v>
      </c>
      <c r="BO111" s="17">
        <f>SKEW(Tabela31[Vertical angle])</f>
        <v>-0.69167111290530936</v>
      </c>
      <c r="BP111" s="17"/>
      <c r="BQ111" s="17">
        <f>SKEW(Tabela32[Input angle])</f>
        <v>1.5134602156130696</v>
      </c>
      <c r="BR111" s="18">
        <f>SKEW(Tabela32[Vertical angle])</f>
        <v>-1.6416162295094066</v>
      </c>
      <c r="BZ111" s="16" t="s">
        <v>41</v>
      </c>
      <c r="CA111" s="17">
        <f>SKEW(Tabela29[Input angle])</f>
        <v>3.2502984560595132</v>
      </c>
      <c r="CB111" s="17">
        <f>SKEW(Tabela29[Vertical angle])</f>
        <v>0.90238398759369132</v>
      </c>
      <c r="CC111" s="17"/>
      <c r="CD111" s="17">
        <f>SKEW(Tabela30[Input angle])</f>
        <v>3.5184157278064494</v>
      </c>
      <c r="CE111" s="18">
        <f>SKEW(Tabela30[Vertical angle])</f>
        <v>-1.1368339267451224</v>
      </c>
      <c r="CO111" s="16" t="s">
        <v>41</v>
      </c>
      <c r="CP111" s="17">
        <f>SKEW(Tabela39[Input angle])</f>
        <v>-2.3472647791435373</v>
      </c>
      <c r="CQ111" s="17">
        <f>SKEW(Tabela39[Vertical angle])</f>
        <v>-0.62976202824271921</v>
      </c>
      <c r="CR111" s="17"/>
      <c r="CS111" s="17">
        <f>SKEW(Tabela40[Input angle])</f>
        <v>-1.1279703281333071</v>
      </c>
      <c r="CT111" s="18">
        <f>SKEW(Tabela40[Vertical angle])</f>
        <v>-0.46887920860482846</v>
      </c>
      <c r="DC111" s="16" t="s">
        <v>41</v>
      </c>
      <c r="DD111" s="17">
        <f>SKEW(Tabela37[Input angle])</f>
        <v>-3.3343190287526689</v>
      </c>
      <c r="DE111" s="17">
        <f>SKEW(Tabela37[Vertical angle])</f>
        <v>6.5470694239294378</v>
      </c>
      <c r="DF111" s="17"/>
      <c r="DG111" s="17">
        <f>SKEW(Tabela38[Input angle])</f>
        <v>2.7415698532780031</v>
      </c>
      <c r="DH111" s="18">
        <f>SKEW(Tabela38[Vertical angle])</f>
        <v>2.214835400631824</v>
      </c>
      <c r="DQ111" s="16" t="s">
        <v>41</v>
      </c>
      <c r="DR111" s="17">
        <f>SKEW(Tabela33[Input angle])</f>
        <v>3.1824523077505451</v>
      </c>
      <c r="DS111" s="17">
        <f>SKEW(Tabela33[Vertical angle])</f>
        <v>0.53279109269531788</v>
      </c>
      <c r="DT111" s="17"/>
      <c r="DU111" s="17">
        <f>SKEW(Tabela34[Input angle])</f>
        <v>5.1073530405297767</v>
      </c>
      <c r="DV111" s="18">
        <f>SKEW(Tabela34[Vertical angle])</f>
        <v>1.6758286189633627</v>
      </c>
      <c r="EH111" s="16" t="s">
        <v>41</v>
      </c>
      <c r="EI111" s="17">
        <f>SKEW(Tabela35[Input angle])</f>
        <v>-0.49325405197571032</v>
      </c>
      <c r="EJ111" s="17">
        <f>SKEW(Tabela35[Vertical angle])</f>
        <v>2.0064334971715452</v>
      </c>
      <c r="EK111" s="17"/>
      <c r="EL111" s="17">
        <f>SKEW(Tabela36[Input angle])</f>
        <v>2.0952157315105642</v>
      </c>
      <c r="EM111" s="18">
        <f>SKEW(Tabela36[Vertical angle])</f>
        <v>1.3855907116234316</v>
      </c>
      <c r="EV111" s="16" t="s">
        <v>41</v>
      </c>
      <c r="EW111" s="17">
        <f>SKEW(Tabela41[Input angle])</f>
        <v>1.6762969885383827</v>
      </c>
      <c r="EX111" s="17">
        <f>SKEW(Tabela41[Vertical angle])</f>
        <v>0.47603420690336301</v>
      </c>
      <c r="EY111" s="17"/>
      <c r="EZ111" s="17">
        <f>SKEW(Tabela42[Input angle])</f>
        <v>0.23969330245884965</v>
      </c>
      <c r="FA111" s="18">
        <f>SKEW(Tabela42[Vertical angle])</f>
        <v>0.19268232424735168</v>
      </c>
      <c r="FJ111" s="16" t="s">
        <v>41</v>
      </c>
      <c r="FK111" s="17">
        <f>SKEW(Tabela43[Input angle])</f>
        <v>0.92870839574959585</v>
      </c>
      <c r="FL111" s="17">
        <f>SKEW(Tabela43[Vertical angle])</f>
        <v>0.56130621593040375</v>
      </c>
      <c r="FM111" s="17"/>
      <c r="FN111" s="17">
        <f>SKEW(Tabela44[Input angle])</f>
        <v>-0.38173641529288349</v>
      </c>
      <c r="FO111" s="18">
        <f>SKEW(Tabela24[Vertical angle])</f>
        <v>0.73232754874879291</v>
      </c>
    </row>
    <row r="112" spans="1:171" x14ac:dyDescent="0.25">
      <c r="S112" s="19" t="s">
        <v>42</v>
      </c>
      <c r="T112" s="20">
        <f>KURT(Tabela23[Input angle])</f>
        <v>11.981412601424237</v>
      </c>
      <c r="U112" s="20">
        <f>KURT(Tabela23[Vertical angle])</f>
        <v>4.3225688584826578</v>
      </c>
      <c r="V112" s="20"/>
      <c r="W112" s="20">
        <f>KURT(Tabela24[Input angle])</f>
        <v>-0.90482144612832638</v>
      </c>
      <c r="X112" s="21">
        <f>KURT(Tabela24[Vertical angle])</f>
        <v>1.3964898496340319</v>
      </c>
      <c r="AI112" s="19" t="s">
        <v>42</v>
      </c>
      <c r="AJ112" s="20">
        <f>KURT(Tabela25[Input angle])</f>
        <v>-1.053000330566586</v>
      </c>
      <c r="AK112" s="20">
        <f>KURT(Tabela25[Vertical angle])</f>
        <v>-1.0159972755054318</v>
      </c>
      <c r="AL112" s="20"/>
      <c r="AM112" s="20">
        <f>KURT(Tabela26[Input angle])</f>
        <v>8.4825729006256498</v>
      </c>
      <c r="AN112" s="21">
        <f>KURT(Tabela26[Vertical angle])</f>
        <v>23.636507326060428</v>
      </c>
      <c r="AX112" s="19" t="s">
        <v>42</v>
      </c>
      <c r="AY112" s="20">
        <f>KURT(Tabela27[Input angle])</f>
        <v>0.12526413195433861</v>
      </c>
      <c r="AZ112" s="20">
        <f>KURT(Tabela27[Vertical angle])</f>
        <v>4.8054820274581882</v>
      </c>
      <c r="BA112" s="20"/>
      <c r="BB112" s="20">
        <f>KURT(Tabela28[Input angle])</f>
        <v>6.2646334525326193</v>
      </c>
      <c r="BC112" s="21">
        <f>KURT(Tabela28[Vertical angle])</f>
        <v>-0.41958127201589779</v>
      </c>
      <c r="BM112" s="19" t="s">
        <v>42</v>
      </c>
      <c r="BN112" s="20">
        <f>KURT(Tabela31[Input angle])</f>
        <v>25.121148753218666</v>
      </c>
      <c r="BO112" s="20">
        <f>KURT(Tabela31[Vertical angle])</f>
        <v>-0.18111294769994624</v>
      </c>
      <c r="BP112" s="20"/>
      <c r="BQ112" s="20">
        <f>KURT(Tabela32[Input angle])</f>
        <v>0.38875277137057029</v>
      </c>
      <c r="BR112" s="21">
        <f>KURT(Tabela32[Vertical angle])</f>
        <v>3.4995928588943852</v>
      </c>
      <c r="BZ112" s="19" t="s">
        <v>42</v>
      </c>
      <c r="CA112" s="20">
        <f>KURT(Tabela29[Input angle])</f>
        <v>9.0896450721555624</v>
      </c>
      <c r="CB112" s="20">
        <f>KURT(Tabela29[Vertical angle])</f>
        <v>1.5815791482257917</v>
      </c>
      <c r="CC112" s="20"/>
      <c r="CD112" s="20">
        <f>KURT(Tabela30[Input angle])</f>
        <v>16.668680199263708</v>
      </c>
      <c r="CE112" s="21">
        <f>KURT(Tabela30[Vertical angle])</f>
        <v>1.5676423373750699</v>
      </c>
      <c r="CO112" s="19" t="s">
        <v>42</v>
      </c>
      <c r="CP112" s="20">
        <f>KURT(Tabela39[Input angle])</f>
        <v>4.7465372508290447</v>
      </c>
      <c r="CQ112" s="20">
        <f>KURT(Tabela39[Vertical angle])</f>
        <v>-0.74420004081027891</v>
      </c>
      <c r="CR112" s="20"/>
      <c r="CS112" s="20">
        <f>KURT(Tabela40[Input angle])</f>
        <v>7.1311190405741343</v>
      </c>
      <c r="CT112" s="21">
        <f>KURT(Tabela40[Vertical angle])</f>
        <v>-0.11748973558172437</v>
      </c>
      <c r="DC112" s="19" t="s">
        <v>42</v>
      </c>
      <c r="DD112" s="20">
        <f>KURT(Tabela37[Input angle])</f>
        <v>9.5469696447169419</v>
      </c>
      <c r="DE112" s="20">
        <f>KURT(Tabela37[Vertical angle])</f>
        <v>45.00145361751472</v>
      </c>
      <c r="DF112" s="20"/>
      <c r="DG112" s="20">
        <f>KURT(Tabela38[Input angle])</f>
        <v>20.527736576169101</v>
      </c>
      <c r="DH112" s="21">
        <f>KURT(Tabela38[Vertical angle])</f>
        <v>5.1386899895985785</v>
      </c>
      <c r="DQ112" s="19" t="s">
        <v>42</v>
      </c>
      <c r="DR112" s="20">
        <f>KURT(Tabela33[Input angle])</f>
        <v>8.4225667085046805</v>
      </c>
      <c r="DS112" s="20">
        <f>KURT(Tabela33[Vertical angle])</f>
        <v>2.6901615168220272</v>
      </c>
      <c r="DT112" s="20"/>
      <c r="DU112" s="20">
        <f>KURT(Tabela34[Input angle])</f>
        <v>26.704408591427313</v>
      </c>
      <c r="DV112" s="21">
        <f>KURT(Tabela34[Vertical angle])</f>
        <v>1.506980704012697</v>
      </c>
      <c r="EH112" s="19" t="s">
        <v>42</v>
      </c>
      <c r="EI112" s="20">
        <f>KURT(Tabela35[Input angle])</f>
        <v>-0.59248659913211688</v>
      </c>
      <c r="EJ112" s="20">
        <f>KURT(Tabela35[Vertical angle])</f>
        <v>3.466793361643115</v>
      </c>
      <c r="EK112" s="20"/>
      <c r="EL112" s="20">
        <f>KURT(Tabela36[Input angle])</f>
        <v>3.2663068860340645</v>
      </c>
      <c r="EM112" s="21">
        <f>KURT(Tabela36[Vertical angle])</f>
        <v>1.20480115839247</v>
      </c>
      <c r="EV112" s="19" t="s">
        <v>42</v>
      </c>
      <c r="EW112" s="20">
        <f>KURT(Tabela41[Input angle])</f>
        <v>1.0161987460306174</v>
      </c>
      <c r="EX112" s="20">
        <f>KURT(Tabela41[Vertical angle])</f>
        <v>-0.76290446558705405</v>
      </c>
      <c r="EY112" s="20"/>
      <c r="EZ112" s="20">
        <f>KURT(Tabela42[Input angle])</f>
        <v>14.386747828816144</v>
      </c>
      <c r="FA112" s="21">
        <f>KURT(Tabela42[Vertical angle])</f>
        <v>-0.83305457398339922</v>
      </c>
      <c r="FJ112" s="19" t="s">
        <v>42</v>
      </c>
      <c r="FK112" s="20">
        <f>KURT(Tabela43[Input angle])</f>
        <v>1.7026375013772861</v>
      </c>
      <c r="FL112" s="20">
        <f>KURT(Tabela43[Vertical angle])</f>
        <v>1.8219468485807266</v>
      </c>
      <c r="FM112" s="20"/>
      <c r="FN112" s="20">
        <f>KURT(Tabela44[Input angle])</f>
        <v>17.573045415402021</v>
      </c>
      <c r="FO112" s="21">
        <f>KURT(Tabela44[Vertical angle])</f>
        <v>3.9631821306533204</v>
      </c>
    </row>
  </sheetData>
  <mergeCells count="36">
    <mergeCell ref="FK4:FO4"/>
    <mergeCell ref="FK6:FL6"/>
    <mergeCell ref="FN6:FO6"/>
    <mergeCell ref="CP6:CQ6"/>
    <mergeCell ref="CS6:CT6"/>
    <mergeCell ref="DD6:DE6"/>
    <mergeCell ref="DG6:DH6"/>
    <mergeCell ref="DR6:DS6"/>
    <mergeCell ref="DU6:DV6"/>
    <mergeCell ref="EI4:EM4"/>
    <mergeCell ref="EI6:EJ6"/>
    <mergeCell ref="EL6:EM6"/>
    <mergeCell ref="EW4:FA4"/>
    <mergeCell ref="EW6:EX6"/>
    <mergeCell ref="EZ6:FA6"/>
    <mergeCell ref="CD6:CE6"/>
    <mergeCell ref="CA4:CE4"/>
    <mergeCell ref="CP4:CT4"/>
    <mergeCell ref="DD4:DH4"/>
    <mergeCell ref="DR4:DV4"/>
    <mergeCell ref="CA6:CB6"/>
    <mergeCell ref="B5:C5"/>
    <mergeCell ref="E5:F5"/>
    <mergeCell ref="B3:F3"/>
    <mergeCell ref="T4:X4"/>
    <mergeCell ref="AJ4:AN4"/>
    <mergeCell ref="AY4:BC4"/>
    <mergeCell ref="BN4:BR4"/>
    <mergeCell ref="T6:U6"/>
    <mergeCell ref="W6:X6"/>
    <mergeCell ref="AJ6:AK6"/>
    <mergeCell ref="AM6:AN6"/>
    <mergeCell ref="AY6:AZ6"/>
    <mergeCell ref="BB6:BC6"/>
    <mergeCell ref="BN6:BO6"/>
    <mergeCell ref="BQ6:BR6"/>
  </mergeCells>
  <pageMargins left="0.7" right="0.7" top="0.75" bottom="0.75" header="0.3" footer="0.3"/>
  <drawing r:id="rId1"/>
  <tableParts count="24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2F8AA-5858-4D2F-B003-B2E2346215C1}">
  <sheetPr codeName="Arkusz1"/>
  <dimension ref="B1:BB112"/>
  <sheetViews>
    <sheetView tabSelected="1" topLeftCell="A79" zoomScale="70" zoomScaleNormal="70" workbookViewId="0">
      <selection activeCell="P110" sqref="P110"/>
    </sheetView>
  </sheetViews>
  <sheetFormatPr defaultColWidth="8.875" defaultRowHeight="15.75" x14ac:dyDescent="0.25"/>
  <cols>
    <col min="6" max="6" width="13" customWidth="1"/>
    <col min="12" max="12" width="13" customWidth="1"/>
    <col min="22" max="22" width="13" customWidth="1"/>
    <col min="25" max="25" width="5.75" customWidth="1"/>
    <col min="26" max="26" width="13.125" customWidth="1"/>
    <col min="30" max="30" width="13" customWidth="1"/>
    <col min="34" max="34" width="13" customWidth="1"/>
    <col min="16384" max="16384" width="8.875" bestFit="1" customWidth="1"/>
  </cols>
  <sheetData>
    <row r="1" spans="2:54" x14ac:dyDescent="0.25">
      <c r="E1" t="s">
        <v>76</v>
      </c>
      <c r="N1" t="s">
        <v>77</v>
      </c>
      <c r="W1" t="s">
        <v>78</v>
      </c>
      <c r="AG1" t="s">
        <v>79</v>
      </c>
      <c r="AP1" t="s">
        <v>80</v>
      </c>
      <c r="AY1" t="s">
        <v>81</v>
      </c>
    </row>
    <row r="2" spans="2:54" x14ac:dyDescent="0.25">
      <c r="F2" t="s">
        <v>54</v>
      </c>
    </row>
    <row r="3" spans="2:54" x14ac:dyDescent="0.25">
      <c r="F3" t="s">
        <v>55</v>
      </c>
      <c r="G3" s="26">
        <v>45</v>
      </c>
      <c r="H3" s="26"/>
      <c r="I3" s="8"/>
      <c r="J3" s="8"/>
      <c r="L3" s="26"/>
      <c r="M3" s="26"/>
      <c r="U3" s="26"/>
      <c r="V3" s="26"/>
      <c r="X3" s="26"/>
      <c r="Y3" s="26"/>
      <c r="AA3" s="26"/>
      <c r="AB3" s="26"/>
      <c r="AD3" s="26"/>
      <c r="AE3" s="26"/>
    </row>
    <row r="4" spans="2:54" x14ac:dyDescent="0.25">
      <c r="C4" s="26" t="s">
        <v>56</v>
      </c>
      <c r="D4" s="26"/>
      <c r="G4" s="26" t="s">
        <v>57</v>
      </c>
      <c r="H4" s="26"/>
      <c r="L4" s="26" t="s">
        <v>56</v>
      </c>
      <c r="M4" s="26"/>
      <c r="P4" s="26" t="s">
        <v>57</v>
      </c>
      <c r="Q4" s="26"/>
      <c r="R4" s="8"/>
      <c r="S4" s="8"/>
      <c r="U4" s="26" t="s">
        <v>56</v>
      </c>
      <c r="V4" s="26"/>
      <c r="W4" s="8"/>
      <c r="Y4" s="26" t="s">
        <v>57</v>
      </c>
      <c r="Z4" s="26"/>
      <c r="AA4" s="8"/>
      <c r="AD4" s="26" t="s">
        <v>56</v>
      </c>
      <c r="AE4" s="26"/>
      <c r="AI4" s="26" t="s">
        <v>57</v>
      </c>
      <c r="AJ4" s="26"/>
      <c r="AK4" s="8"/>
      <c r="AL4" s="8"/>
      <c r="AN4" s="26" t="s">
        <v>56</v>
      </c>
      <c r="AO4" s="26"/>
      <c r="AR4" s="26" t="s">
        <v>57</v>
      </c>
      <c r="AS4" s="26"/>
      <c r="AW4" s="26" t="s">
        <v>56</v>
      </c>
      <c r="AX4" s="26"/>
      <c r="AY4" s="8"/>
      <c r="BA4" s="26" t="s">
        <v>57</v>
      </c>
      <c r="BB4" s="26"/>
    </row>
    <row r="5" spans="2:54" x14ac:dyDescent="0.25">
      <c r="B5" t="s">
        <v>55</v>
      </c>
      <c r="C5" t="s">
        <v>58</v>
      </c>
      <c r="D5" t="s">
        <v>59</v>
      </c>
      <c r="F5" t="s">
        <v>55</v>
      </c>
      <c r="G5" t="s">
        <v>58</v>
      </c>
      <c r="H5" t="s">
        <v>59</v>
      </c>
      <c r="K5" t="s">
        <v>55</v>
      </c>
      <c r="L5" t="s">
        <v>58</v>
      </c>
      <c r="M5" t="s">
        <v>59</v>
      </c>
      <c r="O5" t="s">
        <v>55</v>
      </c>
      <c r="P5" t="s">
        <v>58</v>
      </c>
      <c r="Q5" t="s">
        <v>59</v>
      </c>
      <c r="T5" t="s">
        <v>55</v>
      </c>
      <c r="U5" t="s">
        <v>58</v>
      </c>
      <c r="V5" t="s">
        <v>59</v>
      </c>
      <c r="X5" t="s">
        <v>55</v>
      </c>
      <c r="Y5" t="s">
        <v>58</v>
      </c>
      <c r="Z5" t="s">
        <v>59</v>
      </c>
      <c r="AC5" t="s">
        <v>55</v>
      </c>
      <c r="AD5" t="s">
        <v>58</v>
      </c>
      <c r="AE5" t="s">
        <v>59</v>
      </c>
      <c r="AH5" t="s">
        <v>55</v>
      </c>
      <c r="AI5" t="s">
        <v>58</v>
      </c>
      <c r="AJ5" t="s">
        <v>59</v>
      </c>
      <c r="AM5" t="s">
        <v>55</v>
      </c>
      <c r="AN5" t="s">
        <v>58</v>
      </c>
      <c r="AO5" t="s">
        <v>59</v>
      </c>
      <c r="AQ5" t="s">
        <v>55</v>
      </c>
      <c r="AR5" t="s">
        <v>58</v>
      </c>
      <c r="AS5" t="s">
        <v>59</v>
      </c>
      <c r="AV5" t="s">
        <v>55</v>
      </c>
      <c r="AW5" t="s">
        <v>58</v>
      </c>
      <c r="AX5" t="s">
        <v>59</v>
      </c>
      <c r="AZ5" t="s">
        <v>55</v>
      </c>
      <c r="BA5" t="s">
        <v>58</v>
      </c>
      <c r="BB5" t="s">
        <v>59</v>
      </c>
    </row>
    <row r="6" spans="2:54" x14ac:dyDescent="0.25">
      <c r="B6">
        <v>45</v>
      </c>
      <c r="C6">
        <v>44</v>
      </c>
      <c r="D6">
        <v>60</v>
      </c>
      <c r="F6">
        <v>45</v>
      </c>
      <c r="G6">
        <v>49</v>
      </c>
      <c r="H6">
        <v>62</v>
      </c>
      <c r="K6">
        <v>135</v>
      </c>
      <c r="L6">
        <v>111</v>
      </c>
      <c r="M6">
        <v>60</v>
      </c>
      <c r="O6">
        <v>135</v>
      </c>
      <c r="P6">
        <v>110</v>
      </c>
      <c r="Q6">
        <v>60</v>
      </c>
      <c r="T6">
        <v>180</v>
      </c>
      <c r="U6">
        <v>117</v>
      </c>
      <c r="V6">
        <v>189</v>
      </c>
      <c r="X6">
        <v>180</v>
      </c>
      <c r="Y6">
        <v>113</v>
      </c>
      <c r="Z6">
        <v>222</v>
      </c>
      <c r="AC6">
        <v>225</v>
      </c>
      <c r="AD6">
        <v>133</v>
      </c>
      <c r="AE6">
        <v>21</v>
      </c>
      <c r="AH6">
        <v>225</v>
      </c>
      <c r="AI6">
        <v>137</v>
      </c>
      <c r="AJ6">
        <v>21</v>
      </c>
      <c r="AM6">
        <v>270</v>
      </c>
      <c r="AN6">
        <v>223</v>
      </c>
      <c r="AO6">
        <v>291</v>
      </c>
      <c r="AQ6">
        <v>270</v>
      </c>
      <c r="AR6">
        <v>223</v>
      </c>
      <c r="AS6">
        <v>291</v>
      </c>
      <c r="AV6">
        <v>315</v>
      </c>
      <c r="AW6">
        <v>270</v>
      </c>
      <c r="AX6">
        <v>98</v>
      </c>
      <c r="AZ6">
        <v>315</v>
      </c>
      <c r="BA6">
        <v>271</v>
      </c>
      <c r="BB6">
        <v>99</v>
      </c>
    </row>
    <row r="7" spans="2:54" x14ac:dyDescent="0.25">
      <c r="B7">
        <v>45</v>
      </c>
      <c r="C7">
        <v>53</v>
      </c>
      <c r="D7">
        <v>66</v>
      </c>
      <c r="F7">
        <v>45</v>
      </c>
      <c r="G7">
        <v>52</v>
      </c>
      <c r="H7">
        <v>63</v>
      </c>
      <c r="K7">
        <v>135</v>
      </c>
      <c r="L7">
        <v>114</v>
      </c>
      <c r="M7">
        <v>60</v>
      </c>
      <c r="O7">
        <v>135</v>
      </c>
      <c r="P7">
        <v>109</v>
      </c>
      <c r="Q7">
        <v>61</v>
      </c>
      <c r="T7">
        <v>180</v>
      </c>
      <c r="U7">
        <v>115</v>
      </c>
      <c r="V7">
        <v>194</v>
      </c>
      <c r="X7">
        <v>180</v>
      </c>
      <c r="Y7">
        <v>110</v>
      </c>
      <c r="Z7">
        <v>253</v>
      </c>
      <c r="AC7">
        <v>225</v>
      </c>
      <c r="AD7">
        <v>134</v>
      </c>
      <c r="AE7">
        <v>21</v>
      </c>
      <c r="AH7">
        <v>225</v>
      </c>
      <c r="AI7">
        <v>190</v>
      </c>
      <c r="AJ7">
        <v>21</v>
      </c>
      <c r="AM7">
        <v>270</v>
      </c>
      <c r="AN7">
        <v>207</v>
      </c>
      <c r="AO7">
        <v>291</v>
      </c>
      <c r="AQ7">
        <v>270</v>
      </c>
      <c r="AR7">
        <v>223</v>
      </c>
      <c r="AS7">
        <v>289</v>
      </c>
      <c r="AV7">
        <v>315</v>
      </c>
      <c r="AW7">
        <v>272</v>
      </c>
      <c r="AX7">
        <v>94</v>
      </c>
      <c r="AZ7">
        <v>315</v>
      </c>
      <c r="BA7">
        <v>271</v>
      </c>
      <c r="BB7">
        <v>101</v>
      </c>
    </row>
    <row r="8" spans="2:54" x14ac:dyDescent="0.25">
      <c r="B8">
        <v>45</v>
      </c>
      <c r="C8">
        <v>58</v>
      </c>
      <c r="D8">
        <v>59</v>
      </c>
      <c r="F8">
        <v>45</v>
      </c>
      <c r="G8">
        <v>52</v>
      </c>
      <c r="H8">
        <v>64</v>
      </c>
      <c r="K8">
        <v>135</v>
      </c>
      <c r="L8">
        <v>108</v>
      </c>
      <c r="M8">
        <v>60</v>
      </c>
      <c r="O8">
        <v>135</v>
      </c>
      <c r="P8">
        <v>108</v>
      </c>
      <c r="Q8">
        <v>63</v>
      </c>
      <c r="T8">
        <v>180</v>
      </c>
      <c r="U8">
        <v>109</v>
      </c>
      <c r="V8">
        <v>294</v>
      </c>
      <c r="X8">
        <v>180</v>
      </c>
      <c r="Y8">
        <v>108</v>
      </c>
      <c r="Z8">
        <v>268</v>
      </c>
      <c r="AC8">
        <v>225</v>
      </c>
      <c r="AD8">
        <v>146</v>
      </c>
      <c r="AE8">
        <v>21</v>
      </c>
      <c r="AH8">
        <v>225</v>
      </c>
      <c r="AI8">
        <v>242</v>
      </c>
      <c r="AJ8">
        <v>21</v>
      </c>
      <c r="AM8">
        <v>270</v>
      </c>
      <c r="AN8">
        <v>223</v>
      </c>
      <c r="AO8">
        <v>291</v>
      </c>
      <c r="AQ8">
        <v>270</v>
      </c>
      <c r="AR8">
        <v>223</v>
      </c>
      <c r="AS8">
        <v>287</v>
      </c>
      <c r="AV8">
        <v>315</v>
      </c>
      <c r="AW8">
        <v>272</v>
      </c>
      <c r="AX8">
        <v>103</v>
      </c>
      <c r="AZ8">
        <v>315</v>
      </c>
      <c r="BA8">
        <v>271</v>
      </c>
      <c r="BB8">
        <v>102</v>
      </c>
    </row>
    <row r="9" spans="2:54" x14ac:dyDescent="0.25">
      <c r="B9">
        <v>45</v>
      </c>
      <c r="C9">
        <v>53</v>
      </c>
      <c r="D9">
        <v>66</v>
      </c>
      <c r="F9">
        <v>45</v>
      </c>
      <c r="G9">
        <v>52</v>
      </c>
      <c r="H9">
        <v>63</v>
      </c>
      <c r="K9">
        <v>135</v>
      </c>
      <c r="L9">
        <v>108</v>
      </c>
      <c r="M9">
        <v>64</v>
      </c>
      <c r="O9">
        <v>135</v>
      </c>
      <c r="P9">
        <v>108</v>
      </c>
      <c r="Q9">
        <v>65</v>
      </c>
      <c r="T9">
        <v>180</v>
      </c>
      <c r="U9">
        <v>109</v>
      </c>
      <c r="V9">
        <v>283</v>
      </c>
      <c r="X9">
        <v>180</v>
      </c>
      <c r="Y9">
        <v>107</v>
      </c>
      <c r="Z9">
        <v>250</v>
      </c>
      <c r="AC9">
        <v>225</v>
      </c>
      <c r="AD9">
        <v>297</v>
      </c>
      <c r="AE9">
        <v>21</v>
      </c>
      <c r="AH9">
        <v>225</v>
      </c>
      <c r="AI9">
        <v>290</v>
      </c>
      <c r="AJ9">
        <v>22</v>
      </c>
      <c r="AM9">
        <v>270</v>
      </c>
      <c r="AN9">
        <v>223</v>
      </c>
      <c r="AO9">
        <v>286</v>
      </c>
      <c r="AQ9">
        <v>270</v>
      </c>
      <c r="AR9">
        <v>223</v>
      </c>
      <c r="AS9">
        <v>286</v>
      </c>
      <c r="AV9">
        <v>315</v>
      </c>
      <c r="AW9">
        <v>271</v>
      </c>
      <c r="AX9">
        <v>103</v>
      </c>
      <c r="AZ9">
        <v>315</v>
      </c>
      <c r="BA9">
        <v>270</v>
      </c>
      <c r="BB9">
        <v>102</v>
      </c>
    </row>
    <row r="10" spans="2:54" x14ac:dyDescent="0.25">
      <c r="B10">
        <v>45</v>
      </c>
      <c r="C10">
        <v>53</v>
      </c>
      <c r="D10">
        <v>63</v>
      </c>
      <c r="F10">
        <v>45</v>
      </c>
      <c r="G10">
        <v>52</v>
      </c>
      <c r="H10">
        <v>63</v>
      </c>
      <c r="K10">
        <v>135</v>
      </c>
      <c r="L10">
        <v>111</v>
      </c>
      <c r="M10">
        <v>67</v>
      </c>
      <c r="O10">
        <v>135</v>
      </c>
      <c r="P10">
        <v>108</v>
      </c>
      <c r="Q10">
        <v>66</v>
      </c>
      <c r="T10">
        <v>180</v>
      </c>
      <c r="U10">
        <v>106</v>
      </c>
      <c r="V10">
        <v>205</v>
      </c>
      <c r="X10">
        <v>180</v>
      </c>
      <c r="Y10">
        <v>107</v>
      </c>
      <c r="Z10">
        <v>233</v>
      </c>
      <c r="AC10">
        <v>225</v>
      </c>
      <c r="AD10">
        <v>291</v>
      </c>
      <c r="AE10">
        <v>24</v>
      </c>
      <c r="AH10">
        <v>225</v>
      </c>
      <c r="AI10">
        <v>262</v>
      </c>
      <c r="AJ10">
        <v>55</v>
      </c>
      <c r="AM10">
        <v>270</v>
      </c>
      <c r="AN10">
        <v>207</v>
      </c>
      <c r="AO10">
        <v>283</v>
      </c>
      <c r="AQ10">
        <v>270</v>
      </c>
      <c r="AR10">
        <v>223</v>
      </c>
      <c r="AS10">
        <v>286</v>
      </c>
      <c r="AV10">
        <v>315</v>
      </c>
      <c r="AW10">
        <v>270</v>
      </c>
      <c r="AX10">
        <v>103</v>
      </c>
      <c r="AZ10">
        <v>315</v>
      </c>
      <c r="BA10">
        <v>271</v>
      </c>
      <c r="BB10">
        <v>102</v>
      </c>
    </row>
    <row r="11" spans="2:54" x14ac:dyDescent="0.25">
      <c r="B11">
        <v>45</v>
      </c>
      <c r="C11">
        <v>53</v>
      </c>
      <c r="D11">
        <v>56</v>
      </c>
      <c r="F11">
        <v>45</v>
      </c>
      <c r="G11">
        <v>52</v>
      </c>
      <c r="H11">
        <v>63</v>
      </c>
      <c r="K11">
        <v>135</v>
      </c>
      <c r="L11">
        <v>108</v>
      </c>
      <c r="M11">
        <v>66</v>
      </c>
      <c r="O11">
        <v>135</v>
      </c>
      <c r="P11">
        <v>108</v>
      </c>
      <c r="Q11">
        <v>111</v>
      </c>
      <c r="T11">
        <v>180</v>
      </c>
      <c r="U11">
        <v>109</v>
      </c>
      <c r="V11">
        <v>240</v>
      </c>
      <c r="X11">
        <v>180</v>
      </c>
      <c r="Y11">
        <v>121</v>
      </c>
      <c r="Z11">
        <v>229</v>
      </c>
      <c r="AC11">
        <v>225</v>
      </c>
      <c r="AD11">
        <v>290</v>
      </c>
      <c r="AE11">
        <v>13</v>
      </c>
      <c r="AH11">
        <v>225</v>
      </c>
      <c r="AI11">
        <v>234</v>
      </c>
      <c r="AJ11">
        <v>93</v>
      </c>
      <c r="AM11">
        <v>270</v>
      </c>
      <c r="AN11">
        <v>223</v>
      </c>
      <c r="AO11">
        <v>286</v>
      </c>
      <c r="AQ11">
        <v>270</v>
      </c>
      <c r="AR11">
        <v>238</v>
      </c>
      <c r="AS11">
        <v>225</v>
      </c>
      <c r="AV11">
        <v>315</v>
      </c>
      <c r="AW11">
        <v>274</v>
      </c>
      <c r="AX11">
        <v>94</v>
      </c>
      <c r="AZ11">
        <v>315</v>
      </c>
      <c r="BA11">
        <v>279</v>
      </c>
      <c r="BB11">
        <v>174</v>
      </c>
    </row>
    <row r="12" spans="2:54" x14ac:dyDescent="0.25">
      <c r="B12">
        <v>45</v>
      </c>
      <c r="C12">
        <v>53</v>
      </c>
      <c r="D12">
        <v>63</v>
      </c>
      <c r="F12">
        <v>45</v>
      </c>
      <c r="G12">
        <v>53</v>
      </c>
      <c r="H12">
        <v>64</v>
      </c>
      <c r="K12">
        <v>135</v>
      </c>
      <c r="L12">
        <v>108</v>
      </c>
      <c r="M12">
        <v>66</v>
      </c>
      <c r="O12">
        <v>135</v>
      </c>
      <c r="P12">
        <v>109</v>
      </c>
      <c r="Q12">
        <v>156</v>
      </c>
      <c r="T12">
        <v>180</v>
      </c>
      <c r="U12">
        <v>103</v>
      </c>
      <c r="V12">
        <v>230</v>
      </c>
      <c r="X12">
        <v>180</v>
      </c>
      <c r="Y12">
        <v>137</v>
      </c>
      <c r="Z12">
        <v>228</v>
      </c>
      <c r="AC12">
        <v>225</v>
      </c>
      <c r="AD12">
        <v>103</v>
      </c>
      <c r="AE12">
        <v>122</v>
      </c>
      <c r="AH12">
        <v>225</v>
      </c>
      <c r="AI12">
        <v>209</v>
      </c>
      <c r="AJ12">
        <v>130</v>
      </c>
      <c r="AM12">
        <v>270</v>
      </c>
      <c r="AN12">
        <v>223</v>
      </c>
      <c r="AO12">
        <v>286</v>
      </c>
      <c r="AQ12">
        <v>270</v>
      </c>
      <c r="AR12">
        <v>253</v>
      </c>
      <c r="AS12">
        <v>164</v>
      </c>
      <c r="AV12">
        <v>315</v>
      </c>
      <c r="AW12">
        <v>268</v>
      </c>
      <c r="AX12">
        <v>103</v>
      </c>
      <c r="AZ12">
        <v>315</v>
      </c>
      <c r="BA12">
        <v>286</v>
      </c>
      <c r="BB12">
        <v>245</v>
      </c>
    </row>
    <row r="13" spans="2:54" x14ac:dyDescent="0.25">
      <c r="B13">
        <v>45</v>
      </c>
      <c r="C13">
        <v>89</v>
      </c>
      <c r="D13">
        <v>67</v>
      </c>
      <c r="F13">
        <v>45</v>
      </c>
      <c r="G13">
        <v>52</v>
      </c>
      <c r="H13">
        <v>65</v>
      </c>
      <c r="K13">
        <v>135</v>
      </c>
      <c r="L13">
        <v>112</v>
      </c>
      <c r="M13">
        <v>201</v>
      </c>
      <c r="O13">
        <v>135</v>
      </c>
      <c r="P13">
        <v>110</v>
      </c>
      <c r="Q13">
        <v>202</v>
      </c>
      <c r="T13">
        <v>180</v>
      </c>
      <c r="U13">
        <v>156</v>
      </c>
      <c r="V13">
        <v>227</v>
      </c>
      <c r="X13">
        <v>180</v>
      </c>
      <c r="Y13">
        <v>151</v>
      </c>
      <c r="Z13">
        <v>228</v>
      </c>
      <c r="AC13">
        <v>225</v>
      </c>
      <c r="AD13">
        <v>207</v>
      </c>
      <c r="AE13">
        <v>134</v>
      </c>
      <c r="AH13">
        <v>225</v>
      </c>
      <c r="AI13">
        <v>214</v>
      </c>
      <c r="AJ13">
        <v>174</v>
      </c>
      <c r="AM13">
        <v>270</v>
      </c>
      <c r="AN13">
        <v>273</v>
      </c>
      <c r="AO13">
        <v>104</v>
      </c>
      <c r="AQ13">
        <v>270</v>
      </c>
      <c r="AR13">
        <v>268</v>
      </c>
      <c r="AS13">
        <v>103</v>
      </c>
      <c r="AV13">
        <v>315</v>
      </c>
      <c r="AW13">
        <v>293</v>
      </c>
      <c r="AX13">
        <v>317</v>
      </c>
      <c r="AZ13">
        <v>315</v>
      </c>
      <c r="BA13">
        <v>293</v>
      </c>
      <c r="BB13">
        <v>317</v>
      </c>
    </row>
    <row r="14" spans="2:54" x14ac:dyDescent="0.25">
      <c r="B14">
        <v>45</v>
      </c>
      <c r="C14">
        <v>51</v>
      </c>
      <c r="D14">
        <v>64</v>
      </c>
      <c r="F14">
        <v>45</v>
      </c>
      <c r="G14">
        <v>53</v>
      </c>
      <c r="H14">
        <v>66</v>
      </c>
      <c r="K14">
        <v>135</v>
      </c>
      <c r="L14">
        <v>108</v>
      </c>
      <c r="M14">
        <v>204</v>
      </c>
      <c r="O14">
        <v>135</v>
      </c>
      <c r="P14">
        <v>111</v>
      </c>
      <c r="Q14">
        <v>203</v>
      </c>
      <c r="T14">
        <v>180</v>
      </c>
      <c r="U14">
        <v>151</v>
      </c>
      <c r="V14">
        <v>229</v>
      </c>
      <c r="X14">
        <v>180</v>
      </c>
      <c r="Y14">
        <v>151</v>
      </c>
      <c r="Z14">
        <v>222</v>
      </c>
      <c r="AC14">
        <v>225</v>
      </c>
      <c r="AD14">
        <v>213</v>
      </c>
      <c r="AE14">
        <v>291</v>
      </c>
      <c r="AH14">
        <v>225</v>
      </c>
      <c r="AI14">
        <v>219</v>
      </c>
      <c r="AJ14">
        <v>169</v>
      </c>
      <c r="AM14">
        <v>270</v>
      </c>
      <c r="AN14">
        <v>268</v>
      </c>
      <c r="AO14">
        <v>91</v>
      </c>
      <c r="AQ14">
        <v>270</v>
      </c>
      <c r="AR14">
        <v>268</v>
      </c>
      <c r="AS14">
        <v>102</v>
      </c>
      <c r="AV14">
        <v>315</v>
      </c>
      <c r="AW14">
        <v>293</v>
      </c>
      <c r="AX14">
        <v>317</v>
      </c>
      <c r="AZ14">
        <v>315</v>
      </c>
      <c r="BA14">
        <v>293</v>
      </c>
      <c r="BB14">
        <v>317</v>
      </c>
    </row>
    <row r="15" spans="2:54" x14ac:dyDescent="0.25">
      <c r="B15">
        <v>45</v>
      </c>
      <c r="C15">
        <v>54</v>
      </c>
      <c r="D15">
        <v>66</v>
      </c>
      <c r="F15">
        <v>45</v>
      </c>
      <c r="G15">
        <v>54</v>
      </c>
      <c r="H15">
        <v>66</v>
      </c>
      <c r="K15">
        <v>135</v>
      </c>
      <c r="L15">
        <v>111</v>
      </c>
      <c r="M15">
        <v>200</v>
      </c>
      <c r="O15">
        <v>135</v>
      </c>
      <c r="P15">
        <v>113</v>
      </c>
      <c r="Q15">
        <v>204</v>
      </c>
      <c r="T15">
        <v>180</v>
      </c>
      <c r="U15">
        <v>149</v>
      </c>
      <c r="V15">
        <v>210</v>
      </c>
      <c r="X15">
        <v>180</v>
      </c>
      <c r="Y15">
        <v>151</v>
      </c>
      <c r="Z15">
        <v>222</v>
      </c>
      <c r="AC15">
        <v>225</v>
      </c>
      <c r="AD15">
        <v>223</v>
      </c>
      <c r="AE15">
        <v>122</v>
      </c>
      <c r="AH15">
        <v>225</v>
      </c>
      <c r="AI15">
        <v>223</v>
      </c>
      <c r="AJ15">
        <v>209</v>
      </c>
      <c r="AM15">
        <v>270</v>
      </c>
      <c r="AN15">
        <v>268</v>
      </c>
      <c r="AO15">
        <v>103</v>
      </c>
      <c r="AQ15">
        <v>270</v>
      </c>
      <c r="AR15">
        <v>269</v>
      </c>
      <c r="AS15">
        <v>102</v>
      </c>
      <c r="AV15">
        <v>315</v>
      </c>
      <c r="AW15">
        <v>293</v>
      </c>
      <c r="AX15">
        <v>317</v>
      </c>
      <c r="AZ15">
        <v>315</v>
      </c>
      <c r="BA15">
        <v>293</v>
      </c>
      <c r="BB15">
        <v>317</v>
      </c>
    </row>
    <row r="16" spans="2:54" x14ac:dyDescent="0.25">
      <c r="B16">
        <v>45</v>
      </c>
      <c r="C16">
        <v>42</v>
      </c>
      <c r="D16">
        <v>66</v>
      </c>
      <c r="F16">
        <v>45</v>
      </c>
      <c r="G16">
        <v>56</v>
      </c>
      <c r="H16">
        <v>66</v>
      </c>
      <c r="K16">
        <v>135</v>
      </c>
      <c r="L16">
        <v>123</v>
      </c>
      <c r="M16">
        <v>240</v>
      </c>
      <c r="O16">
        <v>135</v>
      </c>
      <c r="P16">
        <v>114</v>
      </c>
      <c r="Q16">
        <v>201</v>
      </c>
      <c r="T16">
        <v>180</v>
      </c>
      <c r="U16">
        <v>151</v>
      </c>
      <c r="V16">
        <v>239</v>
      </c>
      <c r="X16">
        <v>180</v>
      </c>
      <c r="Y16">
        <v>149</v>
      </c>
      <c r="Z16">
        <v>217</v>
      </c>
      <c r="AC16">
        <v>225</v>
      </c>
      <c r="AD16">
        <v>223</v>
      </c>
      <c r="AE16">
        <v>254</v>
      </c>
      <c r="AH16">
        <v>225</v>
      </c>
      <c r="AI16">
        <v>223</v>
      </c>
      <c r="AJ16">
        <v>220</v>
      </c>
      <c r="AM16">
        <v>270</v>
      </c>
      <c r="AN16">
        <v>269</v>
      </c>
      <c r="AO16">
        <v>103</v>
      </c>
      <c r="AQ16">
        <v>270</v>
      </c>
      <c r="AR16">
        <v>269</v>
      </c>
      <c r="AS16">
        <v>102</v>
      </c>
      <c r="AV16">
        <v>315</v>
      </c>
      <c r="AW16">
        <v>293</v>
      </c>
      <c r="AX16">
        <v>317</v>
      </c>
      <c r="AZ16">
        <v>315</v>
      </c>
      <c r="BA16">
        <v>293</v>
      </c>
      <c r="BB16">
        <v>317</v>
      </c>
    </row>
    <row r="17" spans="2:54" x14ac:dyDescent="0.25">
      <c r="B17">
        <v>45</v>
      </c>
      <c r="C17">
        <v>58</v>
      </c>
      <c r="D17">
        <v>62</v>
      </c>
      <c r="F17">
        <v>45</v>
      </c>
      <c r="G17">
        <v>57</v>
      </c>
      <c r="H17">
        <v>66</v>
      </c>
      <c r="K17">
        <v>135</v>
      </c>
      <c r="L17">
        <v>113</v>
      </c>
      <c r="M17">
        <v>204</v>
      </c>
      <c r="O17">
        <v>135</v>
      </c>
      <c r="P17">
        <v>114</v>
      </c>
      <c r="Q17">
        <v>197</v>
      </c>
      <c r="T17">
        <v>180</v>
      </c>
      <c r="U17">
        <v>157</v>
      </c>
      <c r="V17">
        <v>50</v>
      </c>
      <c r="X17">
        <v>180</v>
      </c>
      <c r="Y17">
        <v>147</v>
      </c>
      <c r="Z17">
        <v>223</v>
      </c>
      <c r="AC17">
        <v>225</v>
      </c>
      <c r="AD17">
        <v>11</v>
      </c>
      <c r="AE17">
        <v>13</v>
      </c>
      <c r="AH17">
        <v>225</v>
      </c>
      <c r="AI17">
        <v>223</v>
      </c>
      <c r="AJ17">
        <v>275</v>
      </c>
      <c r="AM17">
        <v>270</v>
      </c>
      <c r="AN17">
        <v>278</v>
      </c>
      <c r="AO17">
        <v>85</v>
      </c>
      <c r="AQ17">
        <v>270</v>
      </c>
      <c r="AR17">
        <v>269</v>
      </c>
      <c r="AS17">
        <v>102</v>
      </c>
      <c r="AV17">
        <v>315</v>
      </c>
      <c r="AW17">
        <v>293</v>
      </c>
      <c r="AX17">
        <v>317</v>
      </c>
      <c r="AZ17">
        <v>315</v>
      </c>
      <c r="BA17">
        <v>291</v>
      </c>
      <c r="BB17">
        <v>317</v>
      </c>
    </row>
    <row r="18" spans="2:54" x14ac:dyDescent="0.25">
      <c r="B18">
        <v>45</v>
      </c>
      <c r="C18">
        <v>58</v>
      </c>
      <c r="D18">
        <v>66</v>
      </c>
      <c r="F18">
        <v>45</v>
      </c>
      <c r="G18">
        <v>55</v>
      </c>
      <c r="H18">
        <v>66</v>
      </c>
      <c r="K18">
        <v>135</v>
      </c>
      <c r="L18">
        <v>116</v>
      </c>
      <c r="M18">
        <v>196</v>
      </c>
      <c r="O18">
        <v>135</v>
      </c>
      <c r="P18">
        <v>114</v>
      </c>
      <c r="Q18">
        <v>191</v>
      </c>
      <c r="T18">
        <v>180</v>
      </c>
      <c r="U18">
        <v>146</v>
      </c>
      <c r="V18">
        <v>229</v>
      </c>
      <c r="X18">
        <v>180</v>
      </c>
      <c r="Y18">
        <v>146</v>
      </c>
      <c r="Z18">
        <v>220</v>
      </c>
      <c r="AC18">
        <v>225</v>
      </c>
      <c r="AD18">
        <v>223</v>
      </c>
      <c r="AE18">
        <v>286</v>
      </c>
      <c r="AH18">
        <v>225</v>
      </c>
      <c r="AI18">
        <v>223</v>
      </c>
      <c r="AJ18">
        <v>286</v>
      </c>
      <c r="AM18">
        <v>270</v>
      </c>
      <c r="AN18">
        <v>270</v>
      </c>
      <c r="AO18">
        <v>103</v>
      </c>
      <c r="AQ18">
        <v>270</v>
      </c>
      <c r="AR18">
        <v>268</v>
      </c>
      <c r="AS18">
        <v>102</v>
      </c>
      <c r="AV18">
        <v>315</v>
      </c>
      <c r="AW18">
        <v>293</v>
      </c>
      <c r="AX18">
        <v>317</v>
      </c>
      <c r="AZ18">
        <v>315</v>
      </c>
      <c r="BA18">
        <v>290</v>
      </c>
      <c r="BB18">
        <v>317</v>
      </c>
    </row>
    <row r="19" spans="2:54" x14ac:dyDescent="0.25">
      <c r="B19">
        <v>45</v>
      </c>
      <c r="C19">
        <v>53</v>
      </c>
      <c r="D19">
        <v>66</v>
      </c>
      <c r="F19">
        <v>45</v>
      </c>
      <c r="G19">
        <v>53</v>
      </c>
      <c r="H19">
        <v>66</v>
      </c>
      <c r="K19">
        <v>135</v>
      </c>
      <c r="L19">
        <v>112</v>
      </c>
      <c r="M19">
        <v>193</v>
      </c>
      <c r="O19">
        <v>135</v>
      </c>
      <c r="P19">
        <v>116</v>
      </c>
      <c r="Q19">
        <v>187</v>
      </c>
      <c r="T19">
        <v>180</v>
      </c>
      <c r="U19">
        <v>146</v>
      </c>
      <c r="V19">
        <v>213</v>
      </c>
      <c r="X19">
        <v>180</v>
      </c>
      <c r="Y19">
        <v>146</v>
      </c>
      <c r="Z19">
        <v>223</v>
      </c>
      <c r="AC19">
        <v>225</v>
      </c>
      <c r="AD19">
        <v>225</v>
      </c>
      <c r="AE19">
        <v>291</v>
      </c>
      <c r="AH19">
        <v>225</v>
      </c>
      <c r="AI19">
        <v>223</v>
      </c>
      <c r="AJ19">
        <v>286</v>
      </c>
      <c r="AM19">
        <v>270</v>
      </c>
      <c r="AN19">
        <v>268</v>
      </c>
      <c r="AO19">
        <v>106</v>
      </c>
      <c r="AQ19">
        <v>270</v>
      </c>
      <c r="AR19">
        <v>268</v>
      </c>
      <c r="AS19">
        <v>102</v>
      </c>
      <c r="AV19">
        <v>315</v>
      </c>
      <c r="AW19">
        <v>289</v>
      </c>
      <c r="AX19">
        <v>317</v>
      </c>
      <c r="AZ19">
        <v>315</v>
      </c>
      <c r="BA19">
        <v>289</v>
      </c>
      <c r="BB19">
        <v>317</v>
      </c>
    </row>
    <row r="20" spans="2:54" x14ac:dyDescent="0.25">
      <c r="B20">
        <v>45</v>
      </c>
      <c r="C20">
        <v>56</v>
      </c>
      <c r="D20">
        <v>63</v>
      </c>
      <c r="F20">
        <v>45</v>
      </c>
      <c r="G20">
        <v>52</v>
      </c>
      <c r="H20">
        <v>67</v>
      </c>
      <c r="K20">
        <v>135</v>
      </c>
      <c r="L20">
        <v>115</v>
      </c>
      <c r="M20">
        <v>184</v>
      </c>
      <c r="O20">
        <v>135</v>
      </c>
      <c r="P20">
        <v>117</v>
      </c>
      <c r="Q20">
        <v>187</v>
      </c>
      <c r="T20">
        <v>180</v>
      </c>
      <c r="U20">
        <v>139</v>
      </c>
      <c r="V20">
        <v>356</v>
      </c>
      <c r="X20">
        <v>180</v>
      </c>
      <c r="Y20">
        <v>147</v>
      </c>
      <c r="Z20">
        <v>220</v>
      </c>
      <c r="AC20">
        <v>225</v>
      </c>
      <c r="AD20">
        <v>223</v>
      </c>
      <c r="AE20">
        <v>283</v>
      </c>
      <c r="AH20">
        <v>225</v>
      </c>
      <c r="AI20">
        <v>224</v>
      </c>
      <c r="AJ20">
        <v>286</v>
      </c>
      <c r="AM20">
        <v>270</v>
      </c>
      <c r="AN20">
        <v>268</v>
      </c>
      <c r="AO20">
        <v>103</v>
      </c>
      <c r="AQ20">
        <v>270</v>
      </c>
      <c r="AR20">
        <v>267</v>
      </c>
      <c r="AS20">
        <v>102</v>
      </c>
      <c r="AV20">
        <v>315</v>
      </c>
      <c r="AW20">
        <v>289</v>
      </c>
      <c r="AX20">
        <v>317</v>
      </c>
      <c r="AZ20">
        <v>315</v>
      </c>
      <c r="BA20">
        <v>289</v>
      </c>
      <c r="BB20">
        <v>317</v>
      </c>
    </row>
    <row r="21" spans="2:54" x14ac:dyDescent="0.25">
      <c r="B21">
        <v>45</v>
      </c>
      <c r="C21">
        <v>53</v>
      </c>
      <c r="D21">
        <v>69</v>
      </c>
      <c r="F21">
        <v>45</v>
      </c>
      <c r="G21">
        <v>52</v>
      </c>
      <c r="H21">
        <v>69</v>
      </c>
      <c r="K21">
        <v>135</v>
      </c>
      <c r="L21">
        <v>127</v>
      </c>
      <c r="M21">
        <v>184</v>
      </c>
      <c r="O21">
        <v>135</v>
      </c>
      <c r="P21">
        <v>118</v>
      </c>
      <c r="Q21">
        <v>190</v>
      </c>
      <c r="T21">
        <v>180</v>
      </c>
      <c r="U21">
        <v>148</v>
      </c>
      <c r="V21">
        <v>220</v>
      </c>
      <c r="X21">
        <v>180</v>
      </c>
      <c r="Y21">
        <v>147</v>
      </c>
      <c r="Z21">
        <v>211</v>
      </c>
      <c r="AC21">
        <v>225</v>
      </c>
      <c r="AD21">
        <v>223</v>
      </c>
      <c r="AE21">
        <v>286</v>
      </c>
      <c r="AH21">
        <v>225</v>
      </c>
      <c r="AI21">
        <v>225</v>
      </c>
      <c r="AJ21">
        <v>287</v>
      </c>
      <c r="AM21">
        <v>270</v>
      </c>
      <c r="AN21">
        <v>267</v>
      </c>
      <c r="AO21">
        <v>103</v>
      </c>
      <c r="AQ21">
        <v>270</v>
      </c>
      <c r="AR21">
        <v>267</v>
      </c>
      <c r="AS21">
        <v>102</v>
      </c>
      <c r="AV21">
        <v>315</v>
      </c>
      <c r="AW21">
        <v>289</v>
      </c>
      <c r="AX21">
        <v>316</v>
      </c>
      <c r="AZ21">
        <v>315</v>
      </c>
      <c r="BA21">
        <v>289</v>
      </c>
      <c r="BB21">
        <v>317</v>
      </c>
    </row>
    <row r="22" spans="2:54" x14ac:dyDescent="0.25">
      <c r="B22">
        <v>45</v>
      </c>
      <c r="C22">
        <v>53</v>
      </c>
      <c r="D22">
        <v>68</v>
      </c>
      <c r="F22">
        <v>45</v>
      </c>
      <c r="G22">
        <v>51</v>
      </c>
      <c r="H22">
        <v>71</v>
      </c>
      <c r="K22">
        <v>135</v>
      </c>
      <c r="L22">
        <v>119</v>
      </c>
      <c r="M22">
        <v>193</v>
      </c>
      <c r="O22">
        <v>135</v>
      </c>
      <c r="P22">
        <v>116</v>
      </c>
      <c r="Q22">
        <v>192</v>
      </c>
      <c r="T22">
        <v>180</v>
      </c>
      <c r="U22">
        <v>148</v>
      </c>
      <c r="V22">
        <v>5</v>
      </c>
      <c r="X22">
        <v>180</v>
      </c>
      <c r="Y22">
        <v>146</v>
      </c>
      <c r="Z22">
        <v>213</v>
      </c>
      <c r="AC22">
        <v>225</v>
      </c>
      <c r="AD22">
        <v>227</v>
      </c>
      <c r="AE22">
        <v>327</v>
      </c>
      <c r="AH22">
        <v>225</v>
      </c>
      <c r="AI22">
        <v>226</v>
      </c>
      <c r="AJ22">
        <v>287</v>
      </c>
      <c r="AM22">
        <v>270</v>
      </c>
      <c r="AN22">
        <v>270</v>
      </c>
      <c r="AO22">
        <v>103</v>
      </c>
      <c r="AQ22">
        <v>270</v>
      </c>
      <c r="AR22">
        <v>267</v>
      </c>
      <c r="AS22">
        <v>102</v>
      </c>
      <c r="AV22">
        <v>315</v>
      </c>
      <c r="AW22">
        <v>289</v>
      </c>
      <c r="AX22">
        <v>317</v>
      </c>
      <c r="AZ22">
        <v>315</v>
      </c>
      <c r="BA22">
        <v>289</v>
      </c>
      <c r="BB22">
        <v>317</v>
      </c>
    </row>
    <row r="23" spans="2:54" x14ac:dyDescent="0.25">
      <c r="B23">
        <v>45</v>
      </c>
      <c r="C23">
        <v>48</v>
      </c>
      <c r="D23">
        <v>74</v>
      </c>
      <c r="F23">
        <v>45</v>
      </c>
      <c r="G23">
        <v>49</v>
      </c>
      <c r="H23">
        <v>70</v>
      </c>
      <c r="K23">
        <v>135</v>
      </c>
      <c r="L23">
        <v>116</v>
      </c>
      <c r="M23">
        <v>339</v>
      </c>
      <c r="O23">
        <v>135</v>
      </c>
      <c r="P23">
        <v>114</v>
      </c>
      <c r="Q23">
        <v>174</v>
      </c>
      <c r="T23">
        <v>180</v>
      </c>
      <c r="U23">
        <v>143</v>
      </c>
      <c r="V23">
        <v>341</v>
      </c>
      <c r="X23">
        <v>180</v>
      </c>
      <c r="Y23">
        <v>146</v>
      </c>
      <c r="Z23">
        <v>214</v>
      </c>
      <c r="AC23">
        <v>225</v>
      </c>
      <c r="AD23">
        <v>227</v>
      </c>
      <c r="AE23">
        <v>286</v>
      </c>
      <c r="AH23">
        <v>225</v>
      </c>
      <c r="AI23">
        <v>226</v>
      </c>
      <c r="AJ23">
        <v>289</v>
      </c>
      <c r="AM23">
        <v>270</v>
      </c>
      <c r="AN23">
        <v>267</v>
      </c>
      <c r="AO23">
        <v>106</v>
      </c>
      <c r="AQ23">
        <v>270</v>
      </c>
      <c r="AR23">
        <v>267</v>
      </c>
      <c r="AS23">
        <v>102</v>
      </c>
      <c r="AV23">
        <v>315</v>
      </c>
      <c r="AW23">
        <v>289</v>
      </c>
      <c r="AX23">
        <v>317</v>
      </c>
      <c r="AZ23">
        <v>315</v>
      </c>
      <c r="BA23">
        <v>289</v>
      </c>
      <c r="BB23">
        <v>317</v>
      </c>
    </row>
    <row r="24" spans="2:54" x14ac:dyDescent="0.25">
      <c r="B24">
        <v>45</v>
      </c>
      <c r="C24">
        <v>53</v>
      </c>
      <c r="D24">
        <v>72</v>
      </c>
      <c r="F24">
        <v>45</v>
      </c>
      <c r="G24">
        <v>48</v>
      </c>
      <c r="H24">
        <v>67</v>
      </c>
      <c r="K24">
        <v>135</v>
      </c>
      <c r="L24">
        <v>112</v>
      </c>
      <c r="M24">
        <v>191</v>
      </c>
      <c r="O24">
        <v>135</v>
      </c>
      <c r="P24">
        <v>112</v>
      </c>
      <c r="Q24">
        <v>156</v>
      </c>
      <c r="T24">
        <v>180</v>
      </c>
      <c r="U24">
        <v>146</v>
      </c>
      <c r="V24">
        <v>194</v>
      </c>
      <c r="X24">
        <v>180</v>
      </c>
      <c r="Y24">
        <v>146</v>
      </c>
      <c r="Z24">
        <v>224</v>
      </c>
      <c r="AC24">
        <v>225</v>
      </c>
      <c r="AD24">
        <v>227</v>
      </c>
      <c r="AE24">
        <v>291</v>
      </c>
      <c r="AH24">
        <v>225</v>
      </c>
      <c r="AI24">
        <v>225</v>
      </c>
      <c r="AJ24">
        <v>287</v>
      </c>
      <c r="AM24">
        <v>270</v>
      </c>
      <c r="AN24">
        <v>267</v>
      </c>
      <c r="AO24">
        <v>103</v>
      </c>
      <c r="AQ24">
        <v>270</v>
      </c>
      <c r="AR24">
        <v>267</v>
      </c>
      <c r="AS24">
        <v>102</v>
      </c>
      <c r="AV24">
        <v>315</v>
      </c>
      <c r="AW24">
        <v>289</v>
      </c>
      <c r="AX24">
        <v>317</v>
      </c>
      <c r="AZ24">
        <v>315</v>
      </c>
      <c r="BA24">
        <v>289</v>
      </c>
      <c r="BB24">
        <v>316</v>
      </c>
    </row>
    <row r="25" spans="2:54" x14ac:dyDescent="0.25">
      <c r="B25">
        <v>45</v>
      </c>
      <c r="C25">
        <v>48</v>
      </c>
      <c r="D25">
        <v>68</v>
      </c>
      <c r="F25">
        <v>45</v>
      </c>
      <c r="G25">
        <v>48</v>
      </c>
      <c r="H25">
        <v>63</v>
      </c>
      <c r="K25">
        <v>135</v>
      </c>
      <c r="L25">
        <v>115</v>
      </c>
      <c r="M25">
        <v>127</v>
      </c>
      <c r="O25">
        <v>135</v>
      </c>
      <c r="P25">
        <v>111</v>
      </c>
      <c r="Q25">
        <v>140</v>
      </c>
      <c r="T25">
        <v>180</v>
      </c>
      <c r="U25">
        <v>147</v>
      </c>
      <c r="V25">
        <v>227</v>
      </c>
      <c r="X25">
        <v>180</v>
      </c>
      <c r="Y25">
        <v>146</v>
      </c>
      <c r="Z25">
        <v>218</v>
      </c>
      <c r="AC25">
        <v>225</v>
      </c>
      <c r="AD25">
        <v>223</v>
      </c>
      <c r="AE25">
        <v>286</v>
      </c>
      <c r="AH25">
        <v>225</v>
      </c>
      <c r="AI25">
        <v>224</v>
      </c>
      <c r="AJ25">
        <v>287</v>
      </c>
      <c r="AM25">
        <v>270</v>
      </c>
      <c r="AN25">
        <v>267</v>
      </c>
      <c r="AO25">
        <v>103</v>
      </c>
      <c r="AQ25">
        <v>270</v>
      </c>
      <c r="AR25">
        <v>268</v>
      </c>
      <c r="AS25">
        <v>101</v>
      </c>
      <c r="AV25">
        <v>315</v>
      </c>
      <c r="AW25">
        <v>289</v>
      </c>
      <c r="AX25">
        <v>317</v>
      </c>
      <c r="AZ25">
        <v>315</v>
      </c>
      <c r="BA25">
        <v>289</v>
      </c>
      <c r="BB25">
        <v>316</v>
      </c>
    </row>
    <row r="26" spans="2:54" x14ac:dyDescent="0.25">
      <c r="B26">
        <v>45</v>
      </c>
      <c r="C26">
        <v>48</v>
      </c>
      <c r="D26">
        <v>61</v>
      </c>
      <c r="F26">
        <v>45</v>
      </c>
      <c r="G26">
        <v>48</v>
      </c>
      <c r="H26">
        <v>61</v>
      </c>
      <c r="K26">
        <v>135</v>
      </c>
      <c r="L26">
        <v>112</v>
      </c>
      <c r="M26">
        <v>139</v>
      </c>
      <c r="O26">
        <v>135</v>
      </c>
      <c r="P26">
        <v>111</v>
      </c>
      <c r="Q26">
        <v>158</v>
      </c>
      <c r="T26">
        <v>180</v>
      </c>
      <c r="U26">
        <v>148</v>
      </c>
      <c r="V26">
        <v>224</v>
      </c>
      <c r="X26">
        <v>180</v>
      </c>
      <c r="Y26">
        <v>145</v>
      </c>
      <c r="Z26">
        <v>212</v>
      </c>
      <c r="AC26">
        <v>225</v>
      </c>
      <c r="AD26">
        <v>227</v>
      </c>
      <c r="AE26">
        <v>294</v>
      </c>
      <c r="AH26">
        <v>225</v>
      </c>
      <c r="AI26">
        <v>223</v>
      </c>
      <c r="AJ26">
        <v>286</v>
      </c>
      <c r="AM26">
        <v>270</v>
      </c>
      <c r="AN26">
        <v>269</v>
      </c>
      <c r="AO26">
        <v>103</v>
      </c>
      <c r="AQ26">
        <v>270</v>
      </c>
      <c r="AR26">
        <v>269</v>
      </c>
      <c r="AS26">
        <v>99</v>
      </c>
      <c r="AV26">
        <v>315</v>
      </c>
      <c r="AW26">
        <v>294</v>
      </c>
      <c r="AX26">
        <v>315</v>
      </c>
      <c r="AZ26">
        <v>315</v>
      </c>
      <c r="BA26">
        <v>289</v>
      </c>
      <c r="BB26">
        <v>315</v>
      </c>
    </row>
    <row r="27" spans="2:54" x14ac:dyDescent="0.25">
      <c r="B27">
        <v>45</v>
      </c>
      <c r="C27">
        <v>48</v>
      </c>
      <c r="D27">
        <v>62</v>
      </c>
      <c r="F27">
        <v>45</v>
      </c>
      <c r="G27">
        <v>48</v>
      </c>
      <c r="H27">
        <v>62</v>
      </c>
      <c r="K27">
        <v>135</v>
      </c>
      <c r="L27">
        <v>111</v>
      </c>
      <c r="M27">
        <v>143</v>
      </c>
      <c r="O27">
        <v>135</v>
      </c>
      <c r="P27">
        <v>111</v>
      </c>
      <c r="Q27">
        <v>176</v>
      </c>
      <c r="T27">
        <v>180</v>
      </c>
      <c r="U27">
        <v>144</v>
      </c>
      <c r="V27">
        <v>199</v>
      </c>
      <c r="X27">
        <v>180</v>
      </c>
      <c r="Y27">
        <v>146</v>
      </c>
      <c r="Z27">
        <v>207</v>
      </c>
      <c r="AC27">
        <v>225</v>
      </c>
      <c r="AD27">
        <v>223</v>
      </c>
      <c r="AE27">
        <v>286</v>
      </c>
      <c r="AH27">
        <v>225</v>
      </c>
      <c r="AI27">
        <v>223</v>
      </c>
      <c r="AJ27">
        <v>287</v>
      </c>
      <c r="AM27">
        <v>270</v>
      </c>
      <c r="AN27">
        <v>269</v>
      </c>
      <c r="AO27">
        <v>98</v>
      </c>
      <c r="AQ27">
        <v>270</v>
      </c>
      <c r="AR27">
        <v>269</v>
      </c>
      <c r="AS27">
        <v>99</v>
      </c>
      <c r="AV27">
        <v>315</v>
      </c>
      <c r="AW27">
        <v>289</v>
      </c>
      <c r="AX27">
        <v>316</v>
      </c>
      <c r="AZ27">
        <v>315</v>
      </c>
      <c r="BA27">
        <v>289</v>
      </c>
      <c r="BB27">
        <v>314</v>
      </c>
    </row>
    <row r="28" spans="2:54" x14ac:dyDescent="0.25">
      <c r="B28">
        <v>45</v>
      </c>
      <c r="C28">
        <v>48</v>
      </c>
      <c r="D28">
        <v>64</v>
      </c>
      <c r="F28">
        <v>45</v>
      </c>
      <c r="G28">
        <v>48</v>
      </c>
      <c r="H28">
        <v>61</v>
      </c>
      <c r="K28">
        <v>135</v>
      </c>
      <c r="L28">
        <v>111</v>
      </c>
      <c r="M28">
        <v>193</v>
      </c>
      <c r="O28">
        <v>135</v>
      </c>
      <c r="P28">
        <v>111</v>
      </c>
      <c r="Q28">
        <v>192</v>
      </c>
      <c r="T28">
        <v>180</v>
      </c>
      <c r="U28">
        <v>144</v>
      </c>
      <c r="V28">
        <v>207</v>
      </c>
      <c r="X28">
        <v>180</v>
      </c>
      <c r="Y28">
        <v>148</v>
      </c>
      <c r="Z28">
        <v>207</v>
      </c>
      <c r="AC28">
        <v>225</v>
      </c>
      <c r="AD28">
        <v>223</v>
      </c>
      <c r="AE28">
        <v>286</v>
      </c>
      <c r="AH28">
        <v>225</v>
      </c>
      <c r="AI28">
        <v>224</v>
      </c>
      <c r="AJ28">
        <v>289</v>
      </c>
      <c r="AM28">
        <v>270</v>
      </c>
      <c r="AN28">
        <v>269</v>
      </c>
      <c r="AO28">
        <v>94</v>
      </c>
      <c r="AQ28">
        <v>270</v>
      </c>
      <c r="AR28">
        <v>268</v>
      </c>
      <c r="AS28">
        <v>101</v>
      </c>
      <c r="AV28">
        <v>315</v>
      </c>
      <c r="AW28">
        <v>289</v>
      </c>
      <c r="AX28">
        <v>315</v>
      </c>
      <c r="AZ28">
        <v>315</v>
      </c>
      <c r="BA28">
        <v>289</v>
      </c>
      <c r="BB28">
        <v>313</v>
      </c>
    </row>
    <row r="29" spans="2:54" x14ac:dyDescent="0.25">
      <c r="B29">
        <v>45</v>
      </c>
      <c r="C29">
        <v>48</v>
      </c>
      <c r="D29">
        <v>58</v>
      </c>
      <c r="F29">
        <v>45</v>
      </c>
      <c r="G29">
        <v>48</v>
      </c>
      <c r="H29">
        <v>62</v>
      </c>
      <c r="K29">
        <v>135</v>
      </c>
      <c r="L29">
        <v>111</v>
      </c>
      <c r="M29">
        <v>241</v>
      </c>
      <c r="O29">
        <v>135</v>
      </c>
      <c r="P29">
        <v>111</v>
      </c>
      <c r="Q29">
        <v>191</v>
      </c>
      <c r="T29">
        <v>180</v>
      </c>
      <c r="U29">
        <v>230</v>
      </c>
      <c r="V29">
        <v>207</v>
      </c>
      <c r="X29">
        <v>180</v>
      </c>
      <c r="Y29">
        <v>151</v>
      </c>
      <c r="Z29">
        <v>207</v>
      </c>
      <c r="AC29">
        <v>225</v>
      </c>
      <c r="AD29">
        <v>222</v>
      </c>
      <c r="AE29">
        <v>291</v>
      </c>
      <c r="AH29">
        <v>225</v>
      </c>
      <c r="AI29">
        <v>225</v>
      </c>
      <c r="AJ29">
        <v>291</v>
      </c>
      <c r="AM29">
        <v>270</v>
      </c>
      <c r="AN29">
        <v>269</v>
      </c>
      <c r="AO29">
        <v>103</v>
      </c>
      <c r="AQ29">
        <v>270</v>
      </c>
      <c r="AR29">
        <v>267</v>
      </c>
      <c r="AS29">
        <v>102</v>
      </c>
      <c r="AV29">
        <v>315</v>
      </c>
      <c r="AW29">
        <v>289</v>
      </c>
      <c r="AX29">
        <v>314</v>
      </c>
      <c r="AZ29">
        <v>315</v>
      </c>
      <c r="BA29">
        <v>289</v>
      </c>
      <c r="BB29">
        <v>312</v>
      </c>
    </row>
    <row r="30" spans="2:54" x14ac:dyDescent="0.25">
      <c r="B30">
        <v>45</v>
      </c>
      <c r="C30">
        <v>48</v>
      </c>
      <c r="D30">
        <v>67</v>
      </c>
      <c r="F30">
        <v>45</v>
      </c>
      <c r="G30">
        <v>47</v>
      </c>
      <c r="H30">
        <v>61</v>
      </c>
      <c r="K30">
        <v>135</v>
      </c>
      <c r="L30">
        <v>111</v>
      </c>
      <c r="M30">
        <v>191</v>
      </c>
      <c r="O30">
        <v>135</v>
      </c>
      <c r="P30">
        <v>114</v>
      </c>
      <c r="Q30">
        <v>190</v>
      </c>
      <c r="T30">
        <v>180</v>
      </c>
      <c r="U30">
        <v>151</v>
      </c>
      <c r="V30">
        <v>207</v>
      </c>
      <c r="X30">
        <v>180</v>
      </c>
      <c r="Y30">
        <v>151</v>
      </c>
      <c r="Z30">
        <v>207</v>
      </c>
      <c r="AC30">
        <v>225</v>
      </c>
      <c r="AD30">
        <v>227</v>
      </c>
      <c r="AE30">
        <v>291</v>
      </c>
      <c r="AH30">
        <v>225</v>
      </c>
      <c r="AI30">
        <v>226</v>
      </c>
      <c r="AJ30">
        <v>291</v>
      </c>
      <c r="AM30">
        <v>270</v>
      </c>
      <c r="AN30">
        <v>238</v>
      </c>
      <c r="AO30">
        <v>103</v>
      </c>
      <c r="AQ30">
        <v>270</v>
      </c>
      <c r="AR30">
        <v>267</v>
      </c>
      <c r="AS30">
        <v>102</v>
      </c>
      <c r="AV30">
        <v>315</v>
      </c>
      <c r="AW30">
        <v>289</v>
      </c>
      <c r="AX30">
        <v>311</v>
      </c>
      <c r="AZ30">
        <v>315</v>
      </c>
      <c r="BA30">
        <v>289</v>
      </c>
      <c r="BB30">
        <v>312</v>
      </c>
    </row>
    <row r="31" spans="2:54" x14ac:dyDescent="0.25">
      <c r="B31">
        <v>45</v>
      </c>
      <c r="C31">
        <v>48</v>
      </c>
      <c r="D31">
        <v>58</v>
      </c>
      <c r="F31">
        <v>45</v>
      </c>
      <c r="G31">
        <v>46</v>
      </c>
      <c r="H31">
        <v>63</v>
      </c>
      <c r="K31">
        <v>135</v>
      </c>
      <c r="L31">
        <v>111</v>
      </c>
      <c r="M31">
        <v>154</v>
      </c>
      <c r="O31">
        <v>135</v>
      </c>
      <c r="P31">
        <v>117</v>
      </c>
      <c r="Q31">
        <v>189</v>
      </c>
      <c r="T31">
        <v>180</v>
      </c>
      <c r="U31">
        <v>151</v>
      </c>
      <c r="V31">
        <v>207</v>
      </c>
      <c r="X31">
        <v>180</v>
      </c>
      <c r="Y31">
        <v>182</v>
      </c>
      <c r="Z31">
        <v>208</v>
      </c>
      <c r="AC31">
        <v>225</v>
      </c>
      <c r="AD31">
        <v>227</v>
      </c>
      <c r="AE31">
        <v>291</v>
      </c>
      <c r="AH31">
        <v>225</v>
      </c>
      <c r="AI31">
        <v>225</v>
      </c>
      <c r="AJ31">
        <v>291</v>
      </c>
      <c r="AM31">
        <v>270</v>
      </c>
      <c r="AN31">
        <v>267</v>
      </c>
      <c r="AO31">
        <v>103</v>
      </c>
      <c r="AQ31">
        <v>270</v>
      </c>
      <c r="AR31">
        <v>267</v>
      </c>
      <c r="AS31">
        <v>102</v>
      </c>
      <c r="AV31">
        <v>315</v>
      </c>
      <c r="AW31">
        <v>293</v>
      </c>
      <c r="AX31">
        <v>312</v>
      </c>
      <c r="AZ31">
        <v>315</v>
      </c>
      <c r="BA31">
        <v>289</v>
      </c>
      <c r="BB31">
        <v>313</v>
      </c>
    </row>
    <row r="32" spans="2:54" x14ac:dyDescent="0.25">
      <c r="B32">
        <v>45</v>
      </c>
      <c r="C32">
        <v>44</v>
      </c>
      <c r="D32">
        <v>65</v>
      </c>
      <c r="F32">
        <v>45</v>
      </c>
      <c r="G32">
        <v>46</v>
      </c>
      <c r="H32">
        <v>62</v>
      </c>
      <c r="K32">
        <v>135</v>
      </c>
      <c r="L32">
        <v>120</v>
      </c>
      <c r="M32">
        <v>193</v>
      </c>
      <c r="O32">
        <v>135</v>
      </c>
      <c r="P32">
        <v>118</v>
      </c>
      <c r="Q32">
        <v>188</v>
      </c>
      <c r="T32">
        <v>180</v>
      </c>
      <c r="U32">
        <v>12</v>
      </c>
      <c r="V32">
        <v>203</v>
      </c>
      <c r="X32">
        <v>180</v>
      </c>
      <c r="Y32">
        <v>214</v>
      </c>
      <c r="Z32">
        <v>209</v>
      </c>
      <c r="AC32">
        <v>225</v>
      </c>
      <c r="AD32">
        <v>234</v>
      </c>
      <c r="AE32">
        <v>291</v>
      </c>
      <c r="AH32">
        <v>225</v>
      </c>
      <c r="AI32">
        <v>224</v>
      </c>
      <c r="AJ32">
        <v>291</v>
      </c>
      <c r="AM32">
        <v>270</v>
      </c>
      <c r="AN32">
        <v>267</v>
      </c>
      <c r="AO32">
        <v>103</v>
      </c>
      <c r="AQ32">
        <v>270</v>
      </c>
      <c r="AR32">
        <v>266</v>
      </c>
      <c r="AS32">
        <v>102</v>
      </c>
      <c r="AV32">
        <v>315</v>
      </c>
      <c r="AW32">
        <v>289</v>
      </c>
      <c r="AX32">
        <v>324</v>
      </c>
      <c r="AZ32">
        <v>315</v>
      </c>
      <c r="BA32">
        <v>289</v>
      </c>
      <c r="BB32">
        <v>314</v>
      </c>
    </row>
    <row r="33" spans="2:54" x14ac:dyDescent="0.25">
      <c r="B33">
        <v>45</v>
      </c>
      <c r="C33">
        <v>46</v>
      </c>
      <c r="D33">
        <v>61</v>
      </c>
      <c r="F33">
        <v>45</v>
      </c>
      <c r="G33">
        <v>45</v>
      </c>
      <c r="H33">
        <v>62</v>
      </c>
      <c r="K33">
        <v>135</v>
      </c>
      <c r="L33">
        <v>124</v>
      </c>
      <c r="M33">
        <v>188</v>
      </c>
      <c r="O33">
        <v>135</v>
      </c>
      <c r="P33">
        <v>116</v>
      </c>
      <c r="Q33">
        <v>189</v>
      </c>
      <c r="T33">
        <v>180</v>
      </c>
      <c r="U33">
        <v>246</v>
      </c>
      <c r="V33">
        <v>211</v>
      </c>
      <c r="X33">
        <v>180</v>
      </c>
      <c r="Y33">
        <v>216</v>
      </c>
      <c r="Z33">
        <v>209</v>
      </c>
      <c r="AC33">
        <v>225</v>
      </c>
      <c r="AD33">
        <v>223</v>
      </c>
      <c r="AE33">
        <v>291</v>
      </c>
      <c r="AH33">
        <v>225</v>
      </c>
      <c r="AI33">
        <v>223</v>
      </c>
      <c r="AJ33">
        <v>291</v>
      </c>
      <c r="AM33">
        <v>270</v>
      </c>
      <c r="AN33">
        <v>269</v>
      </c>
      <c r="AO33">
        <v>103</v>
      </c>
      <c r="AQ33">
        <v>270</v>
      </c>
      <c r="AR33">
        <v>266</v>
      </c>
      <c r="AS33">
        <v>102</v>
      </c>
      <c r="AV33">
        <v>315</v>
      </c>
      <c r="AW33">
        <v>289</v>
      </c>
      <c r="AX33">
        <v>313</v>
      </c>
      <c r="AZ33">
        <v>315</v>
      </c>
      <c r="BA33">
        <v>289</v>
      </c>
      <c r="BB33">
        <v>315</v>
      </c>
    </row>
    <row r="34" spans="2:54" x14ac:dyDescent="0.25">
      <c r="B34">
        <v>45</v>
      </c>
      <c r="C34">
        <v>46</v>
      </c>
      <c r="D34">
        <v>64</v>
      </c>
      <c r="F34">
        <v>45</v>
      </c>
      <c r="G34">
        <v>44</v>
      </c>
      <c r="H34">
        <v>61</v>
      </c>
      <c r="K34">
        <v>135</v>
      </c>
      <c r="L34">
        <v>114</v>
      </c>
      <c r="M34">
        <v>184</v>
      </c>
      <c r="O34">
        <v>135</v>
      </c>
      <c r="P34">
        <v>114</v>
      </c>
      <c r="Q34">
        <v>190</v>
      </c>
      <c r="T34">
        <v>180</v>
      </c>
      <c r="U34">
        <v>307</v>
      </c>
      <c r="V34">
        <v>213</v>
      </c>
      <c r="X34">
        <v>180</v>
      </c>
      <c r="Y34">
        <v>184</v>
      </c>
      <c r="Z34">
        <v>208</v>
      </c>
      <c r="AC34">
        <v>225</v>
      </c>
      <c r="AD34">
        <v>223</v>
      </c>
      <c r="AE34">
        <v>291</v>
      </c>
      <c r="AH34">
        <v>225</v>
      </c>
      <c r="AI34">
        <v>223</v>
      </c>
      <c r="AJ34">
        <v>291</v>
      </c>
      <c r="AM34">
        <v>270</v>
      </c>
      <c r="AN34">
        <v>266</v>
      </c>
      <c r="AO34">
        <v>103</v>
      </c>
      <c r="AQ34">
        <v>270</v>
      </c>
      <c r="AR34">
        <v>267</v>
      </c>
      <c r="AS34">
        <v>102</v>
      </c>
      <c r="AV34">
        <v>315</v>
      </c>
      <c r="AW34">
        <v>289</v>
      </c>
      <c r="AX34">
        <v>315</v>
      </c>
      <c r="AZ34">
        <v>315</v>
      </c>
      <c r="BA34">
        <v>289</v>
      </c>
      <c r="BB34">
        <v>315</v>
      </c>
    </row>
    <row r="35" spans="2:54" x14ac:dyDescent="0.25">
      <c r="B35">
        <v>45</v>
      </c>
      <c r="C35">
        <v>43</v>
      </c>
      <c r="D35">
        <v>61</v>
      </c>
      <c r="F35">
        <v>45</v>
      </c>
      <c r="G35">
        <v>44</v>
      </c>
      <c r="H35">
        <v>61</v>
      </c>
      <c r="K35">
        <v>135</v>
      </c>
      <c r="L35">
        <v>115</v>
      </c>
      <c r="M35">
        <v>191</v>
      </c>
      <c r="O35">
        <v>135</v>
      </c>
      <c r="P35">
        <v>114</v>
      </c>
      <c r="Q35">
        <v>188</v>
      </c>
      <c r="T35">
        <v>180</v>
      </c>
      <c r="U35">
        <v>38</v>
      </c>
      <c r="V35">
        <v>199</v>
      </c>
      <c r="X35">
        <v>180</v>
      </c>
      <c r="Y35">
        <v>155</v>
      </c>
      <c r="Z35">
        <v>207</v>
      </c>
      <c r="AC35">
        <v>225</v>
      </c>
      <c r="AD35">
        <v>223</v>
      </c>
      <c r="AE35">
        <v>291</v>
      </c>
      <c r="AH35">
        <v>225</v>
      </c>
      <c r="AI35">
        <v>223</v>
      </c>
      <c r="AJ35">
        <v>291</v>
      </c>
      <c r="AM35">
        <v>270</v>
      </c>
      <c r="AN35">
        <v>266</v>
      </c>
      <c r="AO35">
        <v>101</v>
      </c>
      <c r="AQ35">
        <v>270</v>
      </c>
      <c r="AR35">
        <v>268</v>
      </c>
      <c r="AS35">
        <v>102</v>
      </c>
      <c r="AV35">
        <v>315</v>
      </c>
      <c r="AW35">
        <v>289</v>
      </c>
      <c r="AX35">
        <v>315</v>
      </c>
      <c r="AZ35">
        <v>315</v>
      </c>
      <c r="BA35">
        <v>289</v>
      </c>
      <c r="BB35">
        <v>315</v>
      </c>
    </row>
    <row r="36" spans="2:54" x14ac:dyDescent="0.25">
      <c r="B36">
        <v>45</v>
      </c>
      <c r="C36">
        <v>44</v>
      </c>
      <c r="D36">
        <v>61</v>
      </c>
      <c r="F36">
        <v>45</v>
      </c>
      <c r="G36">
        <v>45</v>
      </c>
      <c r="H36">
        <v>62</v>
      </c>
      <c r="K36">
        <v>135</v>
      </c>
      <c r="L36">
        <v>125</v>
      </c>
      <c r="M36">
        <v>191</v>
      </c>
      <c r="O36">
        <v>135</v>
      </c>
      <c r="P36">
        <v>113</v>
      </c>
      <c r="Q36">
        <v>184</v>
      </c>
      <c r="T36">
        <v>180</v>
      </c>
      <c r="U36">
        <v>158</v>
      </c>
      <c r="V36">
        <v>207</v>
      </c>
      <c r="X36">
        <v>180</v>
      </c>
      <c r="Y36">
        <v>152</v>
      </c>
      <c r="Z36">
        <v>240</v>
      </c>
      <c r="AC36">
        <v>225</v>
      </c>
      <c r="AD36">
        <v>234</v>
      </c>
      <c r="AE36">
        <v>291</v>
      </c>
      <c r="AH36">
        <v>225</v>
      </c>
      <c r="AI36">
        <v>223</v>
      </c>
      <c r="AJ36">
        <v>291</v>
      </c>
      <c r="AM36">
        <v>270</v>
      </c>
      <c r="AN36">
        <v>269</v>
      </c>
      <c r="AO36">
        <v>103</v>
      </c>
      <c r="AQ36">
        <v>270</v>
      </c>
      <c r="AR36">
        <v>269</v>
      </c>
      <c r="AS36">
        <v>102</v>
      </c>
      <c r="AV36">
        <v>315</v>
      </c>
      <c r="AW36">
        <v>289</v>
      </c>
      <c r="AX36">
        <v>315</v>
      </c>
      <c r="AZ36">
        <v>315</v>
      </c>
      <c r="BA36">
        <v>289</v>
      </c>
      <c r="BB36">
        <v>315</v>
      </c>
    </row>
    <row r="37" spans="2:54" x14ac:dyDescent="0.25">
      <c r="B37">
        <v>45</v>
      </c>
      <c r="C37">
        <v>44</v>
      </c>
      <c r="D37">
        <v>68</v>
      </c>
      <c r="F37">
        <v>45</v>
      </c>
      <c r="G37">
        <v>46</v>
      </c>
      <c r="H37">
        <v>63</v>
      </c>
      <c r="K37">
        <v>135</v>
      </c>
      <c r="L37">
        <v>111</v>
      </c>
      <c r="M37">
        <v>182</v>
      </c>
      <c r="O37">
        <v>135</v>
      </c>
      <c r="P37">
        <v>113</v>
      </c>
      <c r="Q37">
        <v>181</v>
      </c>
      <c r="T37">
        <v>180</v>
      </c>
      <c r="U37">
        <v>149</v>
      </c>
      <c r="V37">
        <v>307</v>
      </c>
      <c r="X37">
        <v>180</v>
      </c>
      <c r="Y37">
        <v>155</v>
      </c>
      <c r="Z37">
        <v>237</v>
      </c>
      <c r="AC37">
        <v>225</v>
      </c>
      <c r="AD37">
        <v>223</v>
      </c>
      <c r="AE37">
        <v>291</v>
      </c>
      <c r="AH37">
        <v>225</v>
      </c>
      <c r="AI37">
        <v>223</v>
      </c>
      <c r="AJ37">
        <v>291</v>
      </c>
      <c r="AM37">
        <v>270</v>
      </c>
      <c r="AN37">
        <v>269</v>
      </c>
      <c r="AO37">
        <v>103</v>
      </c>
      <c r="AQ37">
        <v>270</v>
      </c>
      <c r="AR37">
        <v>269</v>
      </c>
      <c r="AS37">
        <v>102</v>
      </c>
      <c r="AV37">
        <v>315</v>
      </c>
      <c r="AW37">
        <v>289</v>
      </c>
      <c r="AX37">
        <v>317</v>
      </c>
      <c r="AZ37">
        <v>315</v>
      </c>
      <c r="BA37">
        <v>289</v>
      </c>
      <c r="BB37">
        <v>315</v>
      </c>
    </row>
    <row r="38" spans="2:54" x14ac:dyDescent="0.25">
      <c r="B38">
        <v>45</v>
      </c>
      <c r="C38">
        <v>48</v>
      </c>
      <c r="D38">
        <v>63</v>
      </c>
      <c r="F38">
        <v>45</v>
      </c>
      <c r="G38">
        <v>46</v>
      </c>
      <c r="H38">
        <v>62</v>
      </c>
      <c r="K38">
        <v>135</v>
      </c>
      <c r="L38">
        <v>114</v>
      </c>
      <c r="M38">
        <v>175</v>
      </c>
      <c r="O38">
        <v>135</v>
      </c>
      <c r="P38">
        <v>113</v>
      </c>
      <c r="Q38">
        <v>181</v>
      </c>
      <c r="T38">
        <v>180</v>
      </c>
      <c r="U38">
        <v>158</v>
      </c>
      <c r="V38">
        <v>199</v>
      </c>
      <c r="X38">
        <v>180</v>
      </c>
      <c r="Y38">
        <v>154</v>
      </c>
      <c r="Z38">
        <v>280</v>
      </c>
      <c r="AC38">
        <v>225</v>
      </c>
      <c r="AD38">
        <v>223</v>
      </c>
      <c r="AE38">
        <v>291</v>
      </c>
      <c r="AH38">
        <v>225</v>
      </c>
      <c r="AI38">
        <v>223</v>
      </c>
      <c r="AJ38">
        <v>291</v>
      </c>
      <c r="AM38">
        <v>270</v>
      </c>
      <c r="AN38">
        <v>269</v>
      </c>
      <c r="AO38">
        <v>103</v>
      </c>
      <c r="AQ38">
        <v>270</v>
      </c>
      <c r="AR38">
        <v>269</v>
      </c>
      <c r="AS38">
        <v>103</v>
      </c>
      <c r="AV38">
        <v>315</v>
      </c>
      <c r="AW38">
        <v>289</v>
      </c>
      <c r="AX38">
        <v>315</v>
      </c>
      <c r="AZ38">
        <v>315</v>
      </c>
      <c r="BA38">
        <v>289</v>
      </c>
      <c r="BB38">
        <v>315</v>
      </c>
    </row>
    <row r="39" spans="2:54" x14ac:dyDescent="0.25">
      <c r="B39">
        <v>45</v>
      </c>
      <c r="C39">
        <v>48</v>
      </c>
      <c r="D39">
        <v>63</v>
      </c>
      <c r="F39">
        <v>45</v>
      </c>
      <c r="G39">
        <v>44</v>
      </c>
      <c r="H39">
        <v>61</v>
      </c>
      <c r="K39">
        <v>135</v>
      </c>
      <c r="L39">
        <v>111</v>
      </c>
      <c r="M39">
        <v>181</v>
      </c>
      <c r="O39">
        <v>135</v>
      </c>
      <c r="P39">
        <v>114</v>
      </c>
      <c r="Q39">
        <v>181</v>
      </c>
      <c r="T39">
        <v>180</v>
      </c>
      <c r="U39">
        <v>151</v>
      </c>
      <c r="V39">
        <v>341</v>
      </c>
      <c r="X39">
        <v>180</v>
      </c>
      <c r="Y39">
        <v>156</v>
      </c>
      <c r="Z39">
        <v>256</v>
      </c>
      <c r="AC39">
        <v>225</v>
      </c>
      <c r="AD39">
        <v>223</v>
      </c>
      <c r="AE39">
        <v>296</v>
      </c>
      <c r="AH39">
        <v>225</v>
      </c>
      <c r="AI39">
        <v>223</v>
      </c>
      <c r="AJ39">
        <v>289</v>
      </c>
      <c r="AM39">
        <v>270</v>
      </c>
      <c r="AN39">
        <v>269</v>
      </c>
      <c r="AO39">
        <v>103</v>
      </c>
      <c r="AQ39">
        <v>270</v>
      </c>
      <c r="AR39">
        <v>268</v>
      </c>
      <c r="AS39">
        <v>104</v>
      </c>
      <c r="AV39">
        <v>315</v>
      </c>
      <c r="AW39">
        <v>289</v>
      </c>
      <c r="AX39">
        <v>315</v>
      </c>
      <c r="AZ39">
        <v>315</v>
      </c>
      <c r="BA39">
        <v>289</v>
      </c>
      <c r="BB39">
        <v>315</v>
      </c>
    </row>
    <row r="40" spans="2:54" x14ac:dyDescent="0.25">
      <c r="B40">
        <v>45</v>
      </c>
      <c r="C40">
        <v>42</v>
      </c>
      <c r="D40">
        <v>61</v>
      </c>
      <c r="F40">
        <v>45</v>
      </c>
      <c r="G40">
        <v>43</v>
      </c>
      <c r="H40">
        <v>61</v>
      </c>
      <c r="K40">
        <v>135</v>
      </c>
      <c r="L40">
        <v>116</v>
      </c>
      <c r="M40">
        <v>181</v>
      </c>
      <c r="O40">
        <v>135</v>
      </c>
      <c r="P40">
        <v>114</v>
      </c>
      <c r="Q40">
        <v>181</v>
      </c>
      <c r="T40">
        <v>180</v>
      </c>
      <c r="U40">
        <v>156</v>
      </c>
      <c r="V40">
        <v>185</v>
      </c>
      <c r="X40">
        <v>180</v>
      </c>
      <c r="Y40">
        <v>157</v>
      </c>
      <c r="Z40">
        <v>268</v>
      </c>
      <c r="AC40">
        <v>225</v>
      </c>
      <c r="AD40">
        <v>225</v>
      </c>
      <c r="AE40">
        <v>291</v>
      </c>
      <c r="AH40">
        <v>225</v>
      </c>
      <c r="AI40">
        <v>223</v>
      </c>
      <c r="AJ40">
        <v>287</v>
      </c>
      <c r="AM40">
        <v>270</v>
      </c>
      <c r="AN40">
        <v>269</v>
      </c>
      <c r="AO40">
        <v>106</v>
      </c>
      <c r="AQ40">
        <v>270</v>
      </c>
      <c r="AR40">
        <v>268</v>
      </c>
      <c r="AS40">
        <v>105</v>
      </c>
      <c r="AV40">
        <v>315</v>
      </c>
      <c r="AW40">
        <v>289</v>
      </c>
      <c r="AX40">
        <v>317</v>
      </c>
      <c r="AZ40">
        <v>315</v>
      </c>
      <c r="BA40">
        <v>289</v>
      </c>
      <c r="BB40">
        <v>315</v>
      </c>
    </row>
    <row r="41" spans="2:54" x14ac:dyDescent="0.25">
      <c r="B41">
        <v>45</v>
      </c>
      <c r="C41">
        <v>42</v>
      </c>
      <c r="D41">
        <v>61</v>
      </c>
      <c r="F41">
        <v>45</v>
      </c>
      <c r="G41">
        <v>45</v>
      </c>
      <c r="H41">
        <v>62</v>
      </c>
      <c r="K41">
        <v>135</v>
      </c>
      <c r="L41">
        <v>114</v>
      </c>
      <c r="M41">
        <v>184</v>
      </c>
      <c r="O41">
        <v>135</v>
      </c>
      <c r="P41">
        <v>118</v>
      </c>
      <c r="Q41">
        <v>181</v>
      </c>
      <c r="T41">
        <v>180</v>
      </c>
      <c r="U41">
        <v>158</v>
      </c>
      <c r="V41">
        <v>336</v>
      </c>
      <c r="X41">
        <v>180</v>
      </c>
      <c r="Y41">
        <v>159</v>
      </c>
      <c r="Z41">
        <v>234</v>
      </c>
      <c r="AC41">
        <v>225</v>
      </c>
      <c r="AD41">
        <v>223</v>
      </c>
      <c r="AE41">
        <v>286</v>
      </c>
      <c r="AH41">
        <v>225</v>
      </c>
      <c r="AI41">
        <v>223</v>
      </c>
      <c r="AJ41">
        <v>286</v>
      </c>
      <c r="AM41">
        <v>270</v>
      </c>
      <c r="AN41">
        <v>265</v>
      </c>
      <c r="AO41">
        <v>106</v>
      </c>
      <c r="AQ41">
        <v>270</v>
      </c>
      <c r="AR41">
        <v>267</v>
      </c>
      <c r="AS41">
        <v>105</v>
      </c>
      <c r="AV41">
        <v>315</v>
      </c>
      <c r="AW41">
        <v>289</v>
      </c>
      <c r="AX41">
        <v>315</v>
      </c>
      <c r="AZ41">
        <v>315</v>
      </c>
      <c r="BA41">
        <v>289</v>
      </c>
      <c r="BB41">
        <v>315</v>
      </c>
    </row>
    <row r="42" spans="2:54" x14ac:dyDescent="0.25">
      <c r="B42">
        <v>45</v>
      </c>
      <c r="C42">
        <v>47</v>
      </c>
      <c r="D42">
        <v>64</v>
      </c>
      <c r="F42">
        <v>45</v>
      </c>
      <c r="G42">
        <v>48</v>
      </c>
      <c r="H42">
        <v>63</v>
      </c>
      <c r="K42">
        <v>135</v>
      </c>
      <c r="L42">
        <v>114</v>
      </c>
      <c r="M42">
        <v>181</v>
      </c>
      <c r="O42">
        <v>135</v>
      </c>
      <c r="P42">
        <v>122</v>
      </c>
      <c r="Q42">
        <v>186</v>
      </c>
      <c r="T42">
        <v>180</v>
      </c>
      <c r="U42">
        <v>163</v>
      </c>
      <c r="V42">
        <v>234</v>
      </c>
      <c r="X42">
        <v>180</v>
      </c>
      <c r="Y42">
        <v>160</v>
      </c>
      <c r="Z42">
        <v>230</v>
      </c>
      <c r="AC42">
        <v>225</v>
      </c>
      <c r="AD42">
        <v>223</v>
      </c>
      <c r="AE42">
        <v>283</v>
      </c>
      <c r="AH42">
        <v>225</v>
      </c>
      <c r="AI42">
        <v>223</v>
      </c>
      <c r="AJ42">
        <v>286</v>
      </c>
      <c r="AM42">
        <v>270</v>
      </c>
      <c r="AN42">
        <v>268</v>
      </c>
      <c r="AO42">
        <v>106</v>
      </c>
      <c r="AQ42">
        <v>270</v>
      </c>
      <c r="AR42">
        <v>266</v>
      </c>
      <c r="AS42">
        <v>105</v>
      </c>
      <c r="AV42">
        <v>315</v>
      </c>
      <c r="AW42">
        <v>289</v>
      </c>
      <c r="AX42">
        <v>315</v>
      </c>
      <c r="AZ42">
        <v>315</v>
      </c>
      <c r="BA42">
        <v>289</v>
      </c>
      <c r="BB42">
        <v>315</v>
      </c>
    </row>
    <row r="43" spans="2:54" x14ac:dyDescent="0.25">
      <c r="B43">
        <v>45</v>
      </c>
      <c r="C43">
        <v>50</v>
      </c>
      <c r="D43">
        <v>61</v>
      </c>
      <c r="F43">
        <v>45</v>
      </c>
      <c r="G43">
        <v>48</v>
      </c>
      <c r="H43">
        <v>64</v>
      </c>
      <c r="K43">
        <v>135</v>
      </c>
      <c r="L43">
        <v>127</v>
      </c>
      <c r="M43">
        <v>182</v>
      </c>
      <c r="O43">
        <v>135</v>
      </c>
      <c r="P43">
        <v>123</v>
      </c>
      <c r="Q43">
        <v>200</v>
      </c>
      <c r="T43">
        <v>180</v>
      </c>
      <c r="U43">
        <v>158</v>
      </c>
      <c r="V43">
        <v>147</v>
      </c>
      <c r="X43">
        <v>180</v>
      </c>
      <c r="Y43">
        <v>162</v>
      </c>
      <c r="Z43">
        <v>234</v>
      </c>
      <c r="AC43">
        <v>225</v>
      </c>
      <c r="AD43">
        <v>223</v>
      </c>
      <c r="AE43">
        <v>291</v>
      </c>
      <c r="AH43">
        <v>225</v>
      </c>
      <c r="AI43">
        <v>223</v>
      </c>
      <c r="AJ43">
        <v>286</v>
      </c>
      <c r="AM43">
        <v>270</v>
      </c>
      <c r="AN43">
        <v>267</v>
      </c>
      <c r="AO43">
        <v>106</v>
      </c>
      <c r="AQ43">
        <v>270</v>
      </c>
      <c r="AR43">
        <v>266</v>
      </c>
      <c r="AS43">
        <v>104</v>
      </c>
      <c r="AV43">
        <v>315</v>
      </c>
      <c r="AW43">
        <v>289</v>
      </c>
      <c r="AX43">
        <v>317</v>
      </c>
      <c r="AZ43">
        <v>315</v>
      </c>
      <c r="BA43">
        <v>289</v>
      </c>
      <c r="BB43">
        <v>315</v>
      </c>
    </row>
    <row r="44" spans="2:54" x14ac:dyDescent="0.25">
      <c r="B44">
        <v>45</v>
      </c>
      <c r="C44">
        <v>48</v>
      </c>
      <c r="D44">
        <v>64</v>
      </c>
      <c r="F44">
        <v>45</v>
      </c>
      <c r="G44">
        <v>51</v>
      </c>
      <c r="H44">
        <v>63</v>
      </c>
      <c r="K44">
        <v>135</v>
      </c>
      <c r="L44">
        <v>127</v>
      </c>
      <c r="M44">
        <v>196</v>
      </c>
      <c r="O44">
        <v>135</v>
      </c>
      <c r="P44">
        <v>120</v>
      </c>
      <c r="Q44">
        <v>214</v>
      </c>
      <c r="T44">
        <v>180</v>
      </c>
      <c r="U44">
        <v>162</v>
      </c>
      <c r="V44">
        <v>296</v>
      </c>
      <c r="X44">
        <v>180</v>
      </c>
      <c r="Y44">
        <v>160</v>
      </c>
      <c r="Z44">
        <v>237</v>
      </c>
      <c r="AC44">
        <v>225</v>
      </c>
      <c r="AD44">
        <v>225</v>
      </c>
      <c r="AE44">
        <v>286</v>
      </c>
      <c r="AH44">
        <v>225</v>
      </c>
      <c r="AI44">
        <v>223</v>
      </c>
      <c r="AJ44">
        <v>286</v>
      </c>
      <c r="AM44">
        <v>270</v>
      </c>
      <c r="AN44">
        <v>265</v>
      </c>
      <c r="AO44">
        <v>106</v>
      </c>
      <c r="AQ44">
        <v>270</v>
      </c>
      <c r="AR44">
        <v>265</v>
      </c>
      <c r="AS44">
        <v>103</v>
      </c>
      <c r="AV44">
        <v>315</v>
      </c>
      <c r="AW44">
        <v>289</v>
      </c>
      <c r="AX44">
        <v>315</v>
      </c>
      <c r="AZ44">
        <v>315</v>
      </c>
      <c r="BA44">
        <v>289</v>
      </c>
      <c r="BB44">
        <v>315</v>
      </c>
    </row>
    <row r="45" spans="2:54" x14ac:dyDescent="0.25">
      <c r="B45">
        <v>45</v>
      </c>
      <c r="C45">
        <v>57</v>
      </c>
      <c r="D45">
        <v>64</v>
      </c>
      <c r="F45">
        <v>45</v>
      </c>
      <c r="G45">
        <v>50</v>
      </c>
      <c r="H45">
        <v>62</v>
      </c>
      <c r="K45">
        <v>135</v>
      </c>
      <c r="L45">
        <v>116</v>
      </c>
      <c r="M45">
        <v>223</v>
      </c>
      <c r="O45">
        <v>135</v>
      </c>
      <c r="P45">
        <v>115</v>
      </c>
      <c r="Q45">
        <v>222</v>
      </c>
      <c r="T45">
        <v>180</v>
      </c>
      <c r="U45">
        <v>252</v>
      </c>
      <c r="V45">
        <v>222</v>
      </c>
      <c r="X45">
        <v>180</v>
      </c>
      <c r="Y45">
        <v>158</v>
      </c>
      <c r="Z45">
        <v>243</v>
      </c>
      <c r="AC45">
        <v>225</v>
      </c>
      <c r="AD45">
        <v>223</v>
      </c>
      <c r="AE45">
        <v>286</v>
      </c>
      <c r="AH45">
        <v>225</v>
      </c>
      <c r="AI45">
        <v>223</v>
      </c>
      <c r="AJ45">
        <v>286</v>
      </c>
      <c r="AM45">
        <v>270</v>
      </c>
      <c r="AN45">
        <v>266</v>
      </c>
      <c r="AO45">
        <v>103</v>
      </c>
      <c r="AQ45">
        <v>270</v>
      </c>
      <c r="AR45">
        <v>265</v>
      </c>
      <c r="AS45">
        <v>102</v>
      </c>
      <c r="AV45">
        <v>315</v>
      </c>
      <c r="AW45">
        <v>289</v>
      </c>
      <c r="AX45">
        <v>317</v>
      </c>
      <c r="AZ45">
        <v>315</v>
      </c>
      <c r="BA45">
        <v>289</v>
      </c>
      <c r="BB45">
        <v>315</v>
      </c>
    </row>
    <row r="46" spans="2:54" x14ac:dyDescent="0.25">
      <c r="B46">
        <v>45</v>
      </c>
      <c r="C46">
        <v>44</v>
      </c>
      <c r="D46">
        <v>61</v>
      </c>
      <c r="F46">
        <v>45</v>
      </c>
      <c r="G46">
        <v>53</v>
      </c>
      <c r="H46">
        <v>61</v>
      </c>
      <c r="K46">
        <v>135</v>
      </c>
      <c r="L46">
        <v>118</v>
      </c>
      <c r="M46">
        <v>225</v>
      </c>
      <c r="O46">
        <v>135</v>
      </c>
      <c r="P46">
        <v>112</v>
      </c>
      <c r="Q46">
        <v>221</v>
      </c>
      <c r="T46">
        <v>180</v>
      </c>
      <c r="U46">
        <v>158</v>
      </c>
      <c r="V46">
        <v>248</v>
      </c>
      <c r="X46">
        <v>180</v>
      </c>
      <c r="Y46">
        <v>155</v>
      </c>
      <c r="Z46">
        <v>235</v>
      </c>
      <c r="AC46">
        <v>225</v>
      </c>
      <c r="AD46">
        <v>222</v>
      </c>
      <c r="AE46">
        <v>286</v>
      </c>
      <c r="AH46">
        <v>225</v>
      </c>
      <c r="AI46">
        <v>223</v>
      </c>
      <c r="AJ46">
        <v>286</v>
      </c>
      <c r="AM46">
        <v>270</v>
      </c>
      <c r="AN46">
        <v>263</v>
      </c>
      <c r="AO46">
        <v>103</v>
      </c>
      <c r="AQ46">
        <v>270</v>
      </c>
      <c r="AR46">
        <v>265</v>
      </c>
      <c r="AS46">
        <v>102</v>
      </c>
      <c r="AV46">
        <v>315</v>
      </c>
      <c r="AW46">
        <v>289</v>
      </c>
      <c r="AX46">
        <v>315</v>
      </c>
      <c r="AZ46">
        <v>315</v>
      </c>
      <c r="BA46">
        <v>289</v>
      </c>
      <c r="BB46">
        <v>315</v>
      </c>
    </row>
    <row r="47" spans="2:54" x14ac:dyDescent="0.25">
      <c r="B47">
        <v>45</v>
      </c>
      <c r="C47">
        <v>58</v>
      </c>
      <c r="D47">
        <v>61</v>
      </c>
      <c r="F47">
        <v>45</v>
      </c>
      <c r="G47">
        <v>49</v>
      </c>
      <c r="H47">
        <v>61</v>
      </c>
      <c r="K47">
        <v>135</v>
      </c>
      <c r="L47">
        <v>111</v>
      </c>
      <c r="M47">
        <v>221</v>
      </c>
      <c r="O47">
        <v>135</v>
      </c>
      <c r="P47">
        <v>111</v>
      </c>
      <c r="Q47">
        <v>220</v>
      </c>
      <c r="T47">
        <v>180</v>
      </c>
      <c r="U47">
        <v>154</v>
      </c>
      <c r="V47">
        <v>241</v>
      </c>
      <c r="X47">
        <v>180</v>
      </c>
      <c r="Y47">
        <v>154</v>
      </c>
      <c r="Z47">
        <v>229</v>
      </c>
      <c r="AC47">
        <v>225</v>
      </c>
      <c r="AD47">
        <v>227</v>
      </c>
      <c r="AE47">
        <v>286</v>
      </c>
      <c r="AH47">
        <v>225</v>
      </c>
      <c r="AI47">
        <v>223</v>
      </c>
      <c r="AJ47">
        <v>286</v>
      </c>
      <c r="AM47">
        <v>270</v>
      </c>
      <c r="AN47">
        <v>265</v>
      </c>
      <c r="AO47">
        <v>103</v>
      </c>
      <c r="AQ47">
        <v>270</v>
      </c>
      <c r="AR47">
        <v>265</v>
      </c>
      <c r="AS47">
        <v>102</v>
      </c>
      <c r="AV47">
        <v>315</v>
      </c>
      <c r="AW47">
        <v>289</v>
      </c>
      <c r="AX47">
        <v>315</v>
      </c>
      <c r="AZ47">
        <v>315</v>
      </c>
      <c r="BA47">
        <v>289</v>
      </c>
      <c r="BB47">
        <v>315</v>
      </c>
    </row>
    <row r="48" spans="2:54" x14ac:dyDescent="0.25">
      <c r="B48">
        <v>45</v>
      </c>
      <c r="C48">
        <v>45</v>
      </c>
      <c r="D48">
        <v>60</v>
      </c>
      <c r="F48">
        <v>45</v>
      </c>
      <c r="G48">
        <v>50</v>
      </c>
      <c r="H48">
        <v>61</v>
      </c>
      <c r="K48">
        <v>135</v>
      </c>
      <c r="L48">
        <v>111</v>
      </c>
      <c r="M48">
        <v>221</v>
      </c>
      <c r="O48">
        <v>135</v>
      </c>
      <c r="P48">
        <v>111</v>
      </c>
      <c r="Q48">
        <v>217</v>
      </c>
      <c r="T48">
        <v>180</v>
      </c>
      <c r="U48">
        <v>146</v>
      </c>
      <c r="V48">
        <v>3</v>
      </c>
      <c r="X48">
        <v>180</v>
      </c>
      <c r="Y48">
        <v>155</v>
      </c>
      <c r="Z48">
        <v>224</v>
      </c>
      <c r="AC48">
        <v>225</v>
      </c>
      <c r="AD48">
        <v>223</v>
      </c>
      <c r="AE48">
        <v>286</v>
      </c>
      <c r="AH48">
        <v>225</v>
      </c>
      <c r="AI48">
        <v>223</v>
      </c>
      <c r="AJ48">
        <v>286</v>
      </c>
      <c r="AM48">
        <v>270</v>
      </c>
      <c r="AN48">
        <v>273</v>
      </c>
      <c r="AO48">
        <v>103</v>
      </c>
      <c r="AQ48">
        <v>270</v>
      </c>
      <c r="AR48">
        <v>266</v>
      </c>
      <c r="AS48">
        <v>102</v>
      </c>
      <c r="AV48">
        <v>315</v>
      </c>
      <c r="AW48">
        <v>289</v>
      </c>
      <c r="AX48">
        <v>315</v>
      </c>
      <c r="AZ48">
        <v>315</v>
      </c>
      <c r="BA48">
        <v>289</v>
      </c>
      <c r="BB48">
        <v>315</v>
      </c>
    </row>
    <row r="49" spans="2:54" x14ac:dyDescent="0.25">
      <c r="B49">
        <v>45</v>
      </c>
      <c r="C49">
        <v>61</v>
      </c>
      <c r="D49">
        <v>61</v>
      </c>
      <c r="F49">
        <v>45</v>
      </c>
      <c r="G49">
        <v>46</v>
      </c>
      <c r="H49">
        <v>61</v>
      </c>
      <c r="K49">
        <v>135</v>
      </c>
      <c r="L49">
        <v>110</v>
      </c>
      <c r="M49">
        <v>210</v>
      </c>
      <c r="O49">
        <v>135</v>
      </c>
      <c r="P49">
        <v>111</v>
      </c>
      <c r="Q49">
        <v>217</v>
      </c>
      <c r="T49">
        <v>180</v>
      </c>
      <c r="U49">
        <v>159</v>
      </c>
      <c r="V49">
        <v>223</v>
      </c>
      <c r="X49">
        <v>180</v>
      </c>
      <c r="Y49">
        <v>156</v>
      </c>
      <c r="Z49">
        <v>225</v>
      </c>
      <c r="AC49">
        <v>225</v>
      </c>
      <c r="AD49">
        <v>223</v>
      </c>
      <c r="AE49">
        <v>320</v>
      </c>
      <c r="AH49">
        <v>225</v>
      </c>
      <c r="AI49">
        <v>224</v>
      </c>
      <c r="AJ49">
        <v>286</v>
      </c>
      <c r="AM49">
        <v>270</v>
      </c>
      <c r="AN49">
        <v>266</v>
      </c>
      <c r="AO49">
        <v>94</v>
      </c>
      <c r="AQ49">
        <v>270</v>
      </c>
      <c r="AR49">
        <v>266</v>
      </c>
      <c r="AS49">
        <v>102</v>
      </c>
      <c r="AV49">
        <v>315</v>
      </c>
      <c r="AW49">
        <v>289</v>
      </c>
      <c r="AX49">
        <v>315</v>
      </c>
      <c r="AZ49">
        <v>315</v>
      </c>
      <c r="BA49">
        <v>289</v>
      </c>
      <c r="BB49">
        <v>315</v>
      </c>
    </row>
    <row r="50" spans="2:54" x14ac:dyDescent="0.25">
      <c r="B50">
        <v>45</v>
      </c>
      <c r="C50">
        <v>45</v>
      </c>
      <c r="D50">
        <v>61</v>
      </c>
      <c r="F50">
        <v>45</v>
      </c>
      <c r="G50">
        <v>48</v>
      </c>
      <c r="H50">
        <v>62</v>
      </c>
      <c r="K50">
        <v>135</v>
      </c>
      <c r="L50">
        <v>115</v>
      </c>
      <c r="M50">
        <v>221</v>
      </c>
      <c r="O50">
        <v>135</v>
      </c>
      <c r="P50">
        <v>111</v>
      </c>
      <c r="Q50">
        <v>216</v>
      </c>
      <c r="T50">
        <v>180</v>
      </c>
      <c r="U50">
        <v>156</v>
      </c>
      <c r="V50">
        <v>227</v>
      </c>
      <c r="X50">
        <v>180</v>
      </c>
      <c r="Y50">
        <v>155</v>
      </c>
      <c r="Z50">
        <v>206</v>
      </c>
      <c r="AC50">
        <v>225</v>
      </c>
      <c r="AD50">
        <v>225</v>
      </c>
      <c r="AE50">
        <v>286</v>
      </c>
      <c r="AH50">
        <v>225</v>
      </c>
      <c r="AI50">
        <v>224</v>
      </c>
      <c r="AJ50">
        <v>286</v>
      </c>
      <c r="AM50">
        <v>270</v>
      </c>
      <c r="AN50">
        <v>266</v>
      </c>
      <c r="AO50">
        <v>103</v>
      </c>
      <c r="AQ50">
        <v>270</v>
      </c>
      <c r="AR50">
        <v>267</v>
      </c>
      <c r="AS50">
        <v>102</v>
      </c>
      <c r="AV50">
        <v>315</v>
      </c>
      <c r="AW50">
        <v>289</v>
      </c>
      <c r="AX50">
        <v>315</v>
      </c>
      <c r="AZ50">
        <v>315</v>
      </c>
      <c r="BA50">
        <v>289</v>
      </c>
      <c r="BB50">
        <v>315</v>
      </c>
    </row>
    <row r="51" spans="2:54" x14ac:dyDescent="0.25">
      <c r="B51">
        <v>45</v>
      </c>
      <c r="C51">
        <v>50</v>
      </c>
      <c r="D51">
        <v>58</v>
      </c>
      <c r="F51">
        <v>45</v>
      </c>
      <c r="G51">
        <v>49</v>
      </c>
      <c r="H51">
        <v>63</v>
      </c>
      <c r="K51">
        <v>135</v>
      </c>
      <c r="L51">
        <v>111</v>
      </c>
      <c r="M51">
        <v>196</v>
      </c>
      <c r="O51">
        <v>135</v>
      </c>
      <c r="P51">
        <v>112</v>
      </c>
      <c r="Q51">
        <v>218</v>
      </c>
      <c r="T51">
        <v>180</v>
      </c>
      <c r="U51">
        <v>153</v>
      </c>
      <c r="V51">
        <v>240</v>
      </c>
      <c r="X51">
        <v>180</v>
      </c>
      <c r="Y51">
        <v>150</v>
      </c>
      <c r="Z51">
        <v>186</v>
      </c>
      <c r="AC51">
        <v>225</v>
      </c>
      <c r="AD51">
        <v>227</v>
      </c>
      <c r="AE51">
        <v>286</v>
      </c>
      <c r="AH51">
        <v>225</v>
      </c>
      <c r="AI51">
        <v>223</v>
      </c>
      <c r="AJ51">
        <v>285</v>
      </c>
      <c r="AM51">
        <v>270</v>
      </c>
      <c r="AN51">
        <v>269</v>
      </c>
      <c r="AO51">
        <v>103</v>
      </c>
      <c r="AQ51">
        <v>270</v>
      </c>
      <c r="AR51">
        <v>267</v>
      </c>
      <c r="AS51">
        <v>102</v>
      </c>
      <c r="AV51">
        <v>315</v>
      </c>
      <c r="AW51">
        <v>290</v>
      </c>
      <c r="AX51">
        <v>317</v>
      </c>
      <c r="AZ51">
        <v>315</v>
      </c>
      <c r="BA51">
        <v>289</v>
      </c>
      <c r="BB51">
        <v>315</v>
      </c>
    </row>
    <row r="52" spans="2:54" x14ac:dyDescent="0.25">
      <c r="B52">
        <v>45</v>
      </c>
      <c r="C52">
        <v>43</v>
      </c>
      <c r="D52">
        <v>64</v>
      </c>
      <c r="F52">
        <v>45</v>
      </c>
      <c r="G52">
        <v>51</v>
      </c>
      <c r="H52">
        <v>64</v>
      </c>
      <c r="K52">
        <v>135</v>
      </c>
      <c r="L52">
        <v>111</v>
      </c>
      <c r="M52">
        <v>230</v>
      </c>
      <c r="O52">
        <v>135</v>
      </c>
      <c r="P52">
        <v>113</v>
      </c>
      <c r="Q52">
        <v>214</v>
      </c>
      <c r="T52">
        <v>180</v>
      </c>
      <c r="U52">
        <v>158</v>
      </c>
      <c r="V52">
        <v>72</v>
      </c>
      <c r="X52">
        <v>180</v>
      </c>
      <c r="Y52">
        <v>146</v>
      </c>
      <c r="Z52">
        <v>170</v>
      </c>
      <c r="AC52">
        <v>225</v>
      </c>
      <c r="AD52">
        <v>223</v>
      </c>
      <c r="AE52">
        <v>291</v>
      </c>
      <c r="AH52">
        <v>225</v>
      </c>
      <c r="AI52">
        <v>223</v>
      </c>
      <c r="AJ52">
        <v>230</v>
      </c>
      <c r="AM52">
        <v>270</v>
      </c>
      <c r="AN52">
        <v>267</v>
      </c>
      <c r="AO52">
        <v>98</v>
      </c>
      <c r="AQ52">
        <v>270</v>
      </c>
      <c r="AR52">
        <v>268</v>
      </c>
      <c r="AS52">
        <v>102</v>
      </c>
      <c r="AV52">
        <v>315</v>
      </c>
      <c r="AW52">
        <v>289</v>
      </c>
      <c r="AX52">
        <v>315</v>
      </c>
      <c r="AZ52">
        <v>315</v>
      </c>
      <c r="BA52">
        <v>289</v>
      </c>
      <c r="BB52">
        <v>315</v>
      </c>
    </row>
    <row r="53" spans="2:54" x14ac:dyDescent="0.25">
      <c r="B53">
        <v>45</v>
      </c>
      <c r="C53">
        <v>53</v>
      </c>
      <c r="D53">
        <v>64</v>
      </c>
      <c r="F53">
        <v>45</v>
      </c>
      <c r="G53">
        <v>52</v>
      </c>
      <c r="H53">
        <v>64</v>
      </c>
      <c r="K53">
        <v>135</v>
      </c>
      <c r="L53">
        <v>114</v>
      </c>
      <c r="M53">
        <v>218</v>
      </c>
      <c r="O53">
        <v>135</v>
      </c>
      <c r="P53">
        <v>115</v>
      </c>
      <c r="Q53">
        <v>211</v>
      </c>
      <c r="T53">
        <v>180</v>
      </c>
      <c r="U53">
        <v>139</v>
      </c>
      <c r="V53">
        <v>166</v>
      </c>
      <c r="X53">
        <v>180</v>
      </c>
      <c r="Y53">
        <v>146</v>
      </c>
      <c r="Z53">
        <v>174</v>
      </c>
      <c r="AC53">
        <v>225</v>
      </c>
      <c r="AD53">
        <v>223</v>
      </c>
      <c r="AE53">
        <v>119</v>
      </c>
      <c r="AH53">
        <v>225</v>
      </c>
      <c r="AI53">
        <v>222</v>
      </c>
      <c r="AJ53">
        <v>175</v>
      </c>
      <c r="AM53">
        <v>270</v>
      </c>
      <c r="AN53">
        <v>268</v>
      </c>
      <c r="AO53">
        <v>103</v>
      </c>
      <c r="AQ53">
        <v>270</v>
      </c>
      <c r="AR53">
        <v>269</v>
      </c>
      <c r="AS53">
        <v>102</v>
      </c>
      <c r="AV53">
        <v>315</v>
      </c>
      <c r="AW53">
        <v>289</v>
      </c>
      <c r="AX53">
        <v>316</v>
      </c>
      <c r="AZ53">
        <v>315</v>
      </c>
      <c r="BA53">
        <v>289</v>
      </c>
      <c r="BB53">
        <v>315</v>
      </c>
    </row>
    <row r="54" spans="2:54" x14ac:dyDescent="0.25">
      <c r="B54">
        <v>45</v>
      </c>
      <c r="C54">
        <v>191</v>
      </c>
      <c r="D54">
        <v>64</v>
      </c>
      <c r="F54">
        <v>45</v>
      </c>
      <c r="G54">
        <v>51</v>
      </c>
      <c r="H54">
        <v>64</v>
      </c>
      <c r="K54">
        <v>135</v>
      </c>
      <c r="L54">
        <v>128</v>
      </c>
      <c r="M54">
        <v>188</v>
      </c>
      <c r="O54">
        <v>135</v>
      </c>
      <c r="P54">
        <v>116</v>
      </c>
      <c r="Q54">
        <v>208</v>
      </c>
      <c r="T54">
        <v>180</v>
      </c>
      <c r="U54">
        <v>143</v>
      </c>
      <c r="V54">
        <v>241</v>
      </c>
      <c r="X54">
        <v>180</v>
      </c>
      <c r="Y54">
        <v>151</v>
      </c>
      <c r="Z54">
        <v>178</v>
      </c>
      <c r="AC54">
        <v>225</v>
      </c>
      <c r="AD54">
        <v>225</v>
      </c>
      <c r="AE54">
        <v>283</v>
      </c>
      <c r="AH54">
        <v>225</v>
      </c>
      <c r="AI54">
        <v>221</v>
      </c>
      <c r="AJ54">
        <v>122</v>
      </c>
      <c r="AM54">
        <v>270</v>
      </c>
      <c r="AN54">
        <v>273</v>
      </c>
      <c r="AO54">
        <v>103</v>
      </c>
      <c r="AQ54">
        <v>270</v>
      </c>
      <c r="AR54">
        <v>270</v>
      </c>
      <c r="AS54">
        <v>102</v>
      </c>
      <c r="AV54">
        <v>315</v>
      </c>
      <c r="AW54">
        <v>289</v>
      </c>
      <c r="AX54">
        <v>315</v>
      </c>
      <c r="AZ54">
        <v>315</v>
      </c>
      <c r="BA54">
        <v>289</v>
      </c>
      <c r="BB54">
        <v>315</v>
      </c>
    </row>
    <row r="55" spans="2:54" x14ac:dyDescent="0.25">
      <c r="B55">
        <v>45</v>
      </c>
      <c r="C55">
        <v>53</v>
      </c>
      <c r="D55">
        <v>64</v>
      </c>
      <c r="F55">
        <v>45</v>
      </c>
      <c r="G55">
        <v>49</v>
      </c>
      <c r="H55">
        <v>62</v>
      </c>
      <c r="K55">
        <v>135</v>
      </c>
      <c r="L55">
        <v>110</v>
      </c>
      <c r="M55">
        <v>209</v>
      </c>
      <c r="O55">
        <v>135</v>
      </c>
      <c r="P55">
        <v>117</v>
      </c>
      <c r="Q55">
        <v>206</v>
      </c>
      <c r="T55">
        <v>180</v>
      </c>
      <c r="U55">
        <v>154</v>
      </c>
      <c r="V55">
        <v>179</v>
      </c>
      <c r="X55">
        <v>180</v>
      </c>
      <c r="Y55">
        <v>156</v>
      </c>
      <c r="Z55">
        <v>175</v>
      </c>
      <c r="AC55">
        <v>225</v>
      </c>
      <c r="AD55">
        <v>221</v>
      </c>
      <c r="AE55">
        <v>122</v>
      </c>
      <c r="AH55">
        <v>225</v>
      </c>
      <c r="AI55">
        <v>219</v>
      </c>
      <c r="AJ55">
        <v>176</v>
      </c>
      <c r="AM55">
        <v>270</v>
      </c>
      <c r="AN55">
        <v>270</v>
      </c>
      <c r="AO55">
        <v>103</v>
      </c>
      <c r="AQ55">
        <v>270</v>
      </c>
      <c r="AR55">
        <v>270</v>
      </c>
      <c r="AS55">
        <v>102</v>
      </c>
      <c r="AV55">
        <v>315</v>
      </c>
      <c r="AW55">
        <v>289</v>
      </c>
      <c r="AX55">
        <v>315</v>
      </c>
      <c r="AZ55">
        <v>315</v>
      </c>
      <c r="BA55">
        <v>289</v>
      </c>
      <c r="BB55">
        <v>315</v>
      </c>
    </row>
    <row r="56" spans="2:54" x14ac:dyDescent="0.25">
      <c r="B56">
        <v>45</v>
      </c>
      <c r="C56">
        <v>46</v>
      </c>
      <c r="D56">
        <v>60</v>
      </c>
      <c r="F56">
        <v>45</v>
      </c>
      <c r="G56">
        <v>48</v>
      </c>
      <c r="H56">
        <v>61</v>
      </c>
      <c r="K56">
        <v>135</v>
      </c>
      <c r="L56">
        <v>117</v>
      </c>
      <c r="M56">
        <v>217</v>
      </c>
      <c r="O56">
        <v>135</v>
      </c>
      <c r="P56">
        <v>118</v>
      </c>
      <c r="Q56">
        <v>203</v>
      </c>
      <c r="T56">
        <v>180</v>
      </c>
      <c r="U56">
        <v>288</v>
      </c>
      <c r="V56">
        <v>176</v>
      </c>
      <c r="X56">
        <v>180</v>
      </c>
      <c r="Y56">
        <v>156</v>
      </c>
      <c r="Z56">
        <v>173</v>
      </c>
      <c r="AC56">
        <v>225</v>
      </c>
      <c r="AD56">
        <v>220</v>
      </c>
      <c r="AE56">
        <v>119</v>
      </c>
      <c r="AH56">
        <v>225</v>
      </c>
      <c r="AI56">
        <v>217</v>
      </c>
      <c r="AJ56">
        <v>231</v>
      </c>
      <c r="AM56">
        <v>270</v>
      </c>
      <c r="AN56">
        <v>268</v>
      </c>
      <c r="AO56">
        <v>103</v>
      </c>
      <c r="AQ56">
        <v>270</v>
      </c>
      <c r="AR56">
        <v>270</v>
      </c>
      <c r="AS56">
        <v>101</v>
      </c>
      <c r="AV56">
        <v>315</v>
      </c>
      <c r="AW56">
        <v>289</v>
      </c>
      <c r="AX56">
        <v>315</v>
      </c>
      <c r="AZ56">
        <v>315</v>
      </c>
      <c r="BA56">
        <v>289</v>
      </c>
      <c r="BB56">
        <v>315</v>
      </c>
    </row>
    <row r="57" spans="2:54" x14ac:dyDescent="0.25">
      <c r="B57">
        <v>45</v>
      </c>
      <c r="C57">
        <v>48</v>
      </c>
      <c r="D57">
        <v>64</v>
      </c>
      <c r="F57">
        <v>45</v>
      </c>
      <c r="G57">
        <v>48</v>
      </c>
      <c r="H57">
        <v>60</v>
      </c>
      <c r="K57">
        <v>135</v>
      </c>
      <c r="L57">
        <v>121</v>
      </c>
      <c r="M57">
        <v>201</v>
      </c>
      <c r="O57">
        <v>135</v>
      </c>
      <c r="P57">
        <v>118</v>
      </c>
      <c r="Q57">
        <v>197</v>
      </c>
      <c r="T57">
        <v>180</v>
      </c>
      <c r="U57">
        <v>158</v>
      </c>
      <c r="V57">
        <v>18</v>
      </c>
      <c r="X57">
        <v>180</v>
      </c>
      <c r="Y57">
        <v>155</v>
      </c>
      <c r="Z57">
        <v>173</v>
      </c>
      <c r="AC57">
        <v>225</v>
      </c>
      <c r="AD57">
        <v>218</v>
      </c>
      <c r="AE57">
        <v>286</v>
      </c>
      <c r="AH57">
        <v>225</v>
      </c>
      <c r="AI57">
        <v>215</v>
      </c>
      <c r="AJ57">
        <v>286</v>
      </c>
      <c r="AM57">
        <v>270</v>
      </c>
      <c r="AN57">
        <v>274</v>
      </c>
      <c r="AO57">
        <v>101</v>
      </c>
      <c r="AQ57">
        <v>270</v>
      </c>
      <c r="AR57">
        <v>269</v>
      </c>
      <c r="AS57">
        <v>101</v>
      </c>
      <c r="AV57">
        <v>315</v>
      </c>
      <c r="AW57">
        <v>289</v>
      </c>
      <c r="AX57">
        <v>315</v>
      </c>
      <c r="AZ57">
        <v>315</v>
      </c>
      <c r="BA57">
        <v>289</v>
      </c>
      <c r="BB57">
        <v>314</v>
      </c>
    </row>
    <row r="58" spans="2:54" x14ac:dyDescent="0.25">
      <c r="B58">
        <v>45</v>
      </c>
      <c r="C58">
        <v>48</v>
      </c>
      <c r="D58">
        <v>60</v>
      </c>
      <c r="F58">
        <v>45</v>
      </c>
      <c r="G58">
        <v>48</v>
      </c>
      <c r="H58">
        <v>61</v>
      </c>
      <c r="K58">
        <v>135</v>
      </c>
      <c r="L58">
        <v>111</v>
      </c>
      <c r="M58">
        <v>201</v>
      </c>
      <c r="O58">
        <v>135</v>
      </c>
      <c r="P58">
        <v>118</v>
      </c>
      <c r="Q58">
        <v>192</v>
      </c>
      <c r="T58">
        <v>180</v>
      </c>
      <c r="U58">
        <v>154</v>
      </c>
      <c r="V58">
        <v>172</v>
      </c>
      <c r="X58">
        <v>180</v>
      </c>
      <c r="Y58">
        <v>155</v>
      </c>
      <c r="Z58">
        <v>177</v>
      </c>
      <c r="AC58">
        <v>225</v>
      </c>
      <c r="AD58">
        <v>215</v>
      </c>
      <c r="AE58">
        <v>286</v>
      </c>
      <c r="AH58">
        <v>225</v>
      </c>
      <c r="AI58">
        <v>217</v>
      </c>
      <c r="AJ58">
        <v>286</v>
      </c>
      <c r="AM58">
        <v>270</v>
      </c>
      <c r="AN58">
        <v>270</v>
      </c>
      <c r="AO58">
        <v>94</v>
      </c>
      <c r="AQ58">
        <v>270</v>
      </c>
      <c r="AR58">
        <v>268</v>
      </c>
      <c r="AS58">
        <v>102</v>
      </c>
      <c r="AV58">
        <v>315</v>
      </c>
      <c r="AW58">
        <v>284</v>
      </c>
      <c r="AX58">
        <v>313</v>
      </c>
      <c r="AZ58">
        <v>315</v>
      </c>
      <c r="BA58">
        <v>289</v>
      </c>
      <c r="BB58">
        <v>314</v>
      </c>
    </row>
    <row r="59" spans="2:54" x14ac:dyDescent="0.25">
      <c r="B59">
        <v>45</v>
      </c>
      <c r="C59">
        <v>48</v>
      </c>
      <c r="D59">
        <v>60</v>
      </c>
      <c r="F59">
        <v>45</v>
      </c>
      <c r="G59">
        <v>48</v>
      </c>
      <c r="H59">
        <v>62</v>
      </c>
      <c r="K59">
        <v>135</v>
      </c>
      <c r="L59">
        <v>122</v>
      </c>
      <c r="M59">
        <v>191</v>
      </c>
      <c r="O59">
        <v>135</v>
      </c>
      <c r="P59">
        <v>115</v>
      </c>
      <c r="Q59">
        <v>186</v>
      </c>
      <c r="T59">
        <v>180</v>
      </c>
      <c r="U59">
        <v>154</v>
      </c>
      <c r="V59">
        <v>176</v>
      </c>
      <c r="X59">
        <v>180</v>
      </c>
      <c r="Y59">
        <v>158</v>
      </c>
      <c r="Z59">
        <v>182</v>
      </c>
      <c r="AC59">
        <v>225</v>
      </c>
      <c r="AD59">
        <v>212</v>
      </c>
      <c r="AE59">
        <v>286</v>
      </c>
      <c r="AH59">
        <v>225</v>
      </c>
      <c r="AI59">
        <v>220</v>
      </c>
      <c r="AJ59">
        <v>286</v>
      </c>
      <c r="AM59">
        <v>270</v>
      </c>
      <c r="AN59">
        <v>268</v>
      </c>
      <c r="AO59">
        <v>212</v>
      </c>
      <c r="AQ59">
        <v>270</v>
      </c>
      <c r="AR59">
        <v>266</v>
      </c>
      <c r="AS59">
        <v>102</v>
      </c>
      <c r="AV59">
        <v>315</v>
      </c>
      <c r="AW59">
        <v>289</v>
      </c>
      <c r="AX59">
        <v>315</v>
      </c>
      <c r="AZ59">
        <v>315</v>
      </c>
      <c r="BA59">
        <v>289</v>
      </c>
      <c r="BB59">
        <v>314</v>
      </c>
    </row>
    <row r="60" spans="2:54" x14ac:dyDescent="0.25">
      <c r="B60">
        <v>45</v>
      </c>
      <c r="C60">
        <v>49</v>
      </c>
      <c r="D60">
        <v>64</v>
      </c>
      <c r="F60">
        <v>45</v>
      </c>
      <c r="G60">
        <v>48</v>
      </c>
      <c r="H60">
        <v>64</v>
      </c>
      <c r="K60">
        <v>135</v>
      </c>
      <c r="L60">
        <v>118</v>
      </c>
      <c r="M60">
        <v>184</v>
      </c>
      <c r="O60">
        <v>135</v>
      </c>
      <c r="P60">
        <v>113</v>
      </c>
      <c r="Q60">
        <v>184</v>
      </c>
      <c r="T60">
        <v>180</v>
      </c>
      <c r="U60">
        <v>162</v>
      </c>
      <c r="V60">
        <v>200</v>
      </c>
      <c r="X60">
        <v>180</v>
      </c>
      <c r="Y60">
        <v>159</v>
      </c>
      <c r="Z60">
        <v>185</v>
      </c>
      <c r="AC60">
        <v>225</v>
      </c>
      <c r="AD60">
        <v>223</v>
      </c>
      <c r="AE60">
        <v>286</v>
      </c>
      <c r="AH60">
        <v>225</v>
      </c>
      <c r="AI60">
        <v>223</v>
      </c>
      <c r="AJ60">
        <v>286</v>
      </c>
      <c r="AM60">
        <v>270</v>
      </c>
      <c r="AN60">
        <v>263</v>
      </c>
      <c r="AO60">
        <v>103</v>
      </c>
      <c r="AQ60">
        <v>270</v>
      </c>
      <c r="AR60">
        <v>267</v>
      </c>
      <c r="AS60">
        <v>99</v>
      </c>
      <c r="AV60">
        <v>315</v>
      </c>
      <c r="AW60">
        <v>289</v>
      </c>
      <c r="AX60">
        <v>313</v>
      </c>
      <c r="AZ60">
        <v>315</v>
      </c>
      <c r="BA60">
        <v>289</v>
      </c>
      <c r="BB60">
        <v>315</v>
      </c>
    </row>
    <row r="61" spans="2:54" x14ac:dyDescent="0.25">
      <c r="B61">
        <v>45</v>
      </c>
      <c r="C61">
        <v>47</v>
      </c>
      <c r="D61">
        <v>64</v>
      </c>
      <c r="F61">
        <v>45</v>
      </c>
      <c r="G61">
        <v>48</v>
      </c>
      <c r="H61">
        <v>64</v>
      </c>
      <c r="K61">
        <v>135</v>
      </c>
      <c r="L61">
        <v>112</v>
      </c>
      <c r="M61">
        <v>184</v>
      </c>
      <c r="O61">
        <v>135</v>
      </c>
      <c r="P61">
        <v>111</v>
      </c>
      <c r="Q61">
        <v>184</v>
      </c>
      <c r="T61">
        <v>180</v>
      </c>
      <c r="U61">
        <v>158</v>
      </c>
      <c r="V61">
        <v>185</v>
      </c>
      <c r="X61">
        <v>180</v>
      </c>
      <c r="Y61">
        <v>156</v>
      </c>
      <c r="Z61">
        <v>196</v>
      </c>
      <c r="AC61">
        <v>225</v>
      </c>
      <c r="AD61">
        <v>223</v>
      </c>
      <c r="AE61">
        <v>286</v>
      </c>
      <c r="AH61">
        <v>225</v>
      </c>
      <c r="AI61">
        <v>223</v>
      </c>
      <c r="AJ61">
        <v>286</v>
      </c>
      <c r="AM61">
        <v>270</v>
      </c>
      <c r="AN61">
        <v>272</v>
      </c>
      <c r="AO61">
        <v>103</v>
      </c>
      <c r="AQ61">
        <v>270</v>
      </c>
      <c r="AR61">
        <v>267</v>
      </c>
      <c r="AS61">
        <v>96</v>
      </c>
      <c r="AV61">
        <v>315</v>
      </c>
      <c r="AW61">
        <v>289</v>
      </c>
      <c r="AX61">
        <v>315</v>
      </c>
      <c r="AZ61">
        <v>315</v>
      </c>
      <c r="BA61">
        <v>289</v>
      </c>
      <c r="BB61">
        <v>315</v>
      </c>
    </row>
    <row r="62" spans="2:54" x14ac:dyDescent="0.25">
      <c r="B62">
        <v>45</v>
      </c>
      <c r="C62">
        <v>48</v>
      </c>
      <c r="D62">
        <v>64</v>
      </c>
      <c r="F62">
        <v>45</v>
      </c>
      <c r="G62">
        <v>47</v>
      </c>
      <c r="H62">
        <v>64</v>
      </c>
      <c r="K62">
        <v>135</v>
      </c>
      <c r="L62">
        <v>112</v>
      </c>
      <c r="M62">
        <v>184</v>
      </c>
      <c r="O62">
        <v>135</v>
      </c>
      <c r="P62">
        <v>114</v>
      </c>
      <c r="Q62">
        <v>184</v>
      </c>
      <c r="T62">
        <v>180</v>
      </c>
      <c r="U62">
        <v>220</v>
      </c>
      <c r="V62">
        <v>185</v>
      </c>
      <c r="X62">
        <v>180</v>
      </c>
      <c r="Y62">
        <v>149</v>
      </c>
      <c r="Z62">
        <v>211</v>
      </c>
      <c r="AC62">
        <v>225</v>
      </c>
      <c r="AD62">
        <v>212</v>
      </c>
      <c r="AE62">
        <v>286</v>
      </c>
      <c r="AH62">
        <v>225</v>
      </c>
      <c r="AI62">
        <v>226</v>
      </c>
      <c r="AJ62">
        <v>286</v>
      </c>
      <c r="AM62">
        <v>270</v>
      </c>
      <c r="AN62">
        <v>258</v>
      </c>
      <c r="AO62">
        <v>94</v>
      </c>
      <c r="AQ62">
        <v>270</v>
      </c>
      <c r="AR62">
        <v>269</v>
      </c>
      <c r="AS62">
        <v>94</v>
      </c>
      <c r="AV62">
        <v>315</v>
      </c>
      <c r="AW62">
        <v>290</v>
      </c>
      <c r="AX62">
        <v>315</v>
      </c>
      <c r="AZ62">
        <v>315</v>
      </c>
      <c r="BA62">
        <v>289</v>
      </c>
      <c r="BB62">
        <v>315</v>
      </c>
    </row>
    <row r="63" spans="2:54" x14ac:dyDescent="0.25">
      <c r="B63">
        <v>45</v>
      </c>
      <c r="C63">
        <v>50</v>
      </c>
      <c r="D63">
        <v>64</v>
      </c>
      <c r="F63">
        <v>45</v>
      </c>
      <c r="G63">
        <v>46</v>
      </c>
      <c r="H63">
        <v>64</v>
      </c>
      <c r="K63">
        <v>135</v>
      </c>
      <c r="L63">
        <v>110</v>
      </c>
      <c r="M63">
        <v>155</v>
      </c>
      <c r="O63">
        <v>135</v>
      </c>
      <c r="P63">
        <v>116</v>
      </c>
      <c r="Q63">
        <v>186</v>
      </c>
      <c r="T63">
        <v>180</v>
      </c>
      <c r="U63">
        <v>150</v>
      </c>
      <c r="V63">
        <v>220</v>
      </c>
      <c r="X63">
        <v>180</v>
      </c>
      <c r="Y63">
        <v>144</v>
      </c>
      <c r="Z63">
        <v>226</v>
      </c>
      <c r="AC63">
        <v>225</v>
      </c>
      <c r="AD63">
        <v>223</v>
      </c>
      <c r="AE63">
        <v>291</v>
      </c>
      <c r="AH63">
        <v>225</v>
      </c>
      <c r="AI63">
        <v>230</v>
      </c>
      <c r="AJ63">
        <v>285</v>
      </c>
      <c r="AM63">
        <v>270</v>
      </c>
      <c r="AN63">
        <v>271</v>
      </c>
      <c r="AO63">
        <v>94</v>
      </c>
      <c r="AQ63">
        <v>270</v>
      </c>
      <c r="AR63">
        <v>268</v>
      </c>
      <c r="AS63">
        <v>97</v>
      </c>
      <c r="AV63">
        <v>315</v>
      </c>
      <c r="AW63">
        <v>289</v>
      </c>
      <c r="AX63">
        <v>315</v>
      </c>
      <c r="AZ63">
        <v>315</v>
      </c>
      <c r="BA63">
        <v>289</v>
      </c>
      <c r="BB63">
        <v>315</v>
      </c>
    </row>
    <row r="64" spans="2:54" x14ac:dyDescent="0.25">
      <c r="B64">
        <v>45</v>
      </c>
      <c r="C64">
        <v>46</v>
      </c>
      <c r="D64">
        <v>63</v>
      </c>
      <c r="F64">
        <v>45</v>
      </c>
      <c r="G64">
        <v>47</v>
      </c>
      <c r="H64">
        <v>64</v>
      </c>
      <c r="K64">
        <v>135</v>
      </c>
      <c r="L64">
        <v>120</v>
      </c>
      <c r="M64">
        <v>184</v>
      </c>
      <c r="O64">
        <v>135</v>
      </c>
      <c r="P64">
        <v>117</v>
      </c>
      <c r="Q64">
        <v>189</v>
      </c>
      <c r="T64">
        <v>180</v>
      </c>
      <c r="U64">
        <v>141</v>
      </c>
      <c r="V64">
        <v>230</v>
      </c>
      <c r="X64">
        <v>180</v>
      </c>
      <c r="Y64">
        <v>143</v>
      </c>
      <c r="Z64">
        <v>229</v>
      </c>
      <c r="AC64">
        <v>225</v>
      </c>
      <c r="AD64">
        <v>327</v>
      </c>
      <c r="AE64">
        <v>286</v>
      </c>
      <c r="AH64">
        <v>225</v>
      </c>
      <c r="AI64">
        <v>230</v>
      </c>
      <c r="AJ64">
        <v>284</v>
      </c>
      <c r="AM64">
        <v>270</v>
      </c>
      <c r="AN64">
        <v>268</v>
      </c>
      <c r="AO64">
        <v>103</v>
      </c>
      <c r="AQ64">
        <v>270</v>
      </c>
      <c r="AR64">
        <v>267</v>
      </c>
      <c r="AS64">
        <v>99</v>
      </c>
      <c r="AV64">
        <v>315</v>
      </c>
      <c r="AW64">
        <v>284</v>
      </c>
      <c r="AX64">
        <v>315</v>
      </c>
      <c r="AZ64">
        <v>315</v>
      </c>
      <c r="BA64">
        <v>289</v>
      </c>
      <c r="BB64">
        <v>315</v>
      </c>
    </row>
    <row r="65" spans="2:54" x14ac:dyDescent="0.25">
      <c r="B65">
        <v>45</v>
      </c>
      <c r="C65">
        <v>45</v>
      </c>
      <c r="D65">
        <v>64</v>
      </c>
      <c r="F65">
        <v>45</v>
      </c>
      <c r="G65">
        <v>48</v>
      </c>
      <c r="H65">
        <v>64</v>
      </c>
      <c r="K65">
        <v>135</v>
      </c>
      <c r="L65">
        <v>119</v>
      </c>
      <c r="M65">
        <v>196</v>
      </c>
      <c r="O65">
        <v>135</v>
      </c>
      <c r="P65">
        <v>115</v>
      </c>
      <c r="Q65">
        <v>192</v>
      </c>
      <c r="T65">
        <v>180</v>
      </c>
      <c r="U65">
        <v>140</v>
      </c>
      <c r="V65">
        <v>231</v>
      </c>
      <c r="X65">
        <v>180</v>
      </c>
      <c r="Y65">
        <v>150</v>
      </c>
      <c r="Z65">
        <v>225</v>
      </c>
      <c r="AC65">
        <v>225</v>
      </c>
      <c r="AD65">
        <v>234</v>
      </c>
      <c r="AE65">
        <v>127</v>
      </c>
      <c r="AH65">
        <v>225</v>
      </c>
      <c r="AI65">
        <v>221</v>
      </c>
      <c r="AJ65">
        <v>284</v>
      </c>
      <c r="AM65">
        <v>270</v>
      </c>
      <c r="AN65">
        <v>267</v>
      </c>
      <c r="AO65">
        <v>94</v>
      </c>
      <c r="AQ65">
        <v>270</v>
      </c>
      <c r="AR65">
        <v>266</v>
      </c>
      <c r="AS65">
        <v>102</v>
      </c>
      <c r="AV65">
        <v>315</v>
      </c>
      <c r="AW65">
        <v>289</v>
      </c>
      <c r="AX65">
        <v>315</v>
      </c>
      <c r="AZ65">
        <v>315</v>
      </c>
      <c r="BA65">
        <v>289</v>
      </c>
      <c r="BB65">
        <v>315</v>
      </c>
    </row>
    <row r="66" spans="2:54" x14ac:dyDescent="0.25">
      <c r="B66">
        <v>45</v>
      </c>
      <c r="C66">
        <v>53</v>
      </c>
      <c r="D66">
        <v>64</v>
      </c>
      <c r="F66">
        <v>45</v>
      </c>
      <c r="G66">
        <v>48</v>
      </c>
      <c r="H66">
        <v>64</v>
      </c>
      <c r="K66">
        <v>135</v>
      </c>
      <c r="L66">
        <v>112</v>
      </c>
      <c r="M66">
        <v>191</v>
      </c>
      <c r="O66">
        <v>135</v>
      </c>
      <c r="P66">
        <v>113</v>
      </c>
      <c r="Q66">
        <v>193</v>
      </c>
      <c r="T66">
        <v>180</v>
      </c>
      <c r="U66">
        <v>148</v>
      </c>
      <c r="V66">
        <v>229</v>
      </c>
      <c r="X66">
        <v>180</v>
      </c>
      <c r="Y66">
        <v>157</v>
      </c>
      <c r="Z66">
        <v>219</v>
      </c>
      <c r="AC66">
        <v>225</v>
      </c>
      <c r="AD66">
        <v>207</v>
      </c>
      <c r="AE66">
        <v>283</v>
      </c>
      <c r="AH66">
        <v>225</v>
      </c>
      <c r="AI66">
        <v>212</v>
      </c>
      <c r="AJ66">
        <v>286</v>
      </c>
      <c r="AM66">
        <v>270</v>
      </c>
      <c r="AN66">
        <v>274</v>
      </c>
      <c r="AO66">
        <v>103</v>
      </c>
      <c r="AQ66">
        <v>270</v>
      </c>
      <c r="AR66">
        <v>265</v>
      </c>
      <c r="AS66">
        <v>102</v>
      </c>
      <c r="AV66">
        <v>315</v>
      </c>
      <c r="AW66">
        <v>290</v>
      </c>
      <c r="AX66">
        <v>315</v>
      </c>
      <c r="AZ66">
        <v>315</v>
      </c>
      <c r="BA66">
        <v>289</v>
      </c>
      <c r="BB66">
        <v>315</v>
      </c>
    </row>
    <row r="67" spans="2:54" x14ac:dyDescent="0.25">
      <c r="B67">
        <v>45</v>
      </c>
      <c r="C67">
        <v>49</v>
      </c>
      <c r="D67">
        <v>64</v>
      </c>
      <c r="F67">
        <v>45</v>
      </c>
      <c r="G67">
        <v>47</v>
      </c>
      <c r="H67">
        <v>64</v>
      </c>
      <c r="K67">
        <v>135</v>
      </c>
      <c r="L67">
        <v>113</v>
      </c>
      <c r="M67">
        <v>193</v>
      </c>
      <c r="O67">
        <v>135</v>
      </c>
      <c r="P67">
        <v>113</v>
      </c>
      <c r="Q67">
        <v>193</v>
      </c>
      <c r="T67">
        <v>180</v>
      </c>
      <c r="U67">
        <v>162</v>
      </c>
      <c r="V67">
        <v>218</v>
      </c>
      <c r="X67">
        <v>180</v>
      </c>
      <c r="Y67">
        <v>162</v>
      </c>
      <c r="Z67">
        <v>213</v>
      </c>
      <c r="AC67">
        <v>225</v>
      </c>
      <c r="AD67">
        <v>223</v>
      </c>
      <c r="AE67">
        <v>286</v>
      </c>
      <c r="AH67">
        <v>225</v>
      </c>
      <c r="AI67">
        <v>207</v>
      </c>
      <c r="AJ67">
        <v>289</v>
      </c>
      <c r="AM67">
        <v>270</v>
      </c>
      <c r="AN67">
        <v>265</v>
      </c>
      <c r="AO67">
        <v>103</v>
      </c>
      <c r="AQ67">
        <v>270</v>
      </c>
      <c r="AR67">
        <v>266</v>
      </c>
      <c r="AS67">
        <v>102</v>
      </c>
      <c r="AV67">
        <v>315</v>
      </c>
      <c r="AW67">
        <v>289</v>
      </c>
      <c r="AX67">
        <v>315</v>
      </c>
      <c r="AZ67">
        <v>315</v>
      </c>
      <c r="BA67">
        <v>289</v>
      </c>
      <c r="BB67">
        <v>316</v>
      </c>
    </row>
    <row r="68" spans="2:54" x14ac:dyDescent="0.25">
      <c r="B68">
        <v>45</v>
      </c>
      <c r="C68">
        <v>47</v>
      </c>
      <c r="D68">
        <v>64</v>
      </c>
      <c r="F68">
        <v>45</v>
      </c>
      <c r="G68">
        <v>48</v>
      </c>
      <c r="H68">
        <v>63</v>
      </c>
      <c r="K68">
        <v>135</v>
      </c>
      <c r="L68">
        <v>113</v>
      </c>
      <c r="M68">
        <v>193</v>
      </c>
      <c r="O68">
        <v>135</v>
      </c>
      <c r="P68">
        <v>113</v>
      </c>
      <c r="Q68">
        <v>194</v>
      </c>
      <c r="T68">
        <v>180</v>
      </c>
      <c r="U68">
        <v>252</v>
      </c>
      <c r="V68">
        <v>212</v>
      </c>
      <c r="X68">
        <v>180</v>
      </c>
      <c r="Y68">
        <v>162</v>
      </c>
      <c r="Z68">
        <v>205</v>
      </c>
      <c r="AC68">
        <v>225</v>
      </c>
      <c r="AD68">
        <v>207</v>
      </c>
      <c r="AE68">
        <v>291</v>
      </c>
      <c r="AH68">
        <v>225</v>
      </c>
      <c r="AI68">
        <v>207</v>
      </c>
      <c r="AJ68">
        <v>291</v>
      </c>
      <c r="AM68">
        <v>270</v>
      </c>
      <c r="AN68">
        <v>259</v>
      </c>
      <c r="AO68">
        <v>103</v>
      </c>
      <c r="AQ68">
        <v>270</v>
      </c>
      <c r="AR68">
        <v>267</v>
      </c>
      <c r="AS68">
        <v>102</v>
      </c>
      <c r="AV68">
        <v>315</v>
      </c>
      <c r="AW68">
        <v>289</v>
      </c>
      <c r="AX68">
        <v>316</v>
      </c>
      <c r="AZ68">
        <v>315</v>
      </c>
      <c r="BA68">
        <v>289</v>
      </c>
      <c r="BB68">
        <v>316</v>
      </c>
    </row>
    <row r="69" spans="2:54" x14ac:dyDescent="0.25">
      <c r="B69">
        <v>45</v>
      </c>
      <c r="C69">
        <v>47</v>
      </c>
      <c r="D69">
        <v>68</v>
      </c>
      <c r="F69">
        <v>45</v>
      </c>
      <c r="G69">
        <v>48</v>
      </c>
      <c r="H69">
        <v>62</v>
      </c>
      <c r="K69">
        <v>135</v>
      </c>
      <c r="L69">
        <v>113</v>
      </c>
      <c r="M69">
        <v>147</v>
      </c>
      <c r="O69">
        <v>135</v>
      </c>
      <c r="P69">
        <v>114</v>
      </c>
      <c r="Q69">
        <v>195</v>
      </c>
      <c r="T69">
        <v>180</v>
      </c>
      <c r="U69">
        <v>162</v>
      </c>
      <c r="V69">
        <v>192</v>
      </c>
      <c r="X69">
        <v>180</v>
      </c>
      <c r="Y69">
        <v>160</v>
      </c>
      <c r="Z69">
        <v>201</v>
      </c>
      <c r="AC69">
        <v>225</v>
      </c>
      <c r="AD69">
        <v>207</v>
      </c>
      <c r="AE69">
        <v>291</v>
      </c>
      <c r="AH69">
        <v>225</v>
      </c>
      <c r="AI69">
        <v>209</v>
      </c>
      <c r="AJ69">
        <v>291</v>
      </c>
      <c r="AM69">
        <v>270</v>
      </c>
      <c r="AN69">
        <v>268</v>
      </c>
      <c r="AO69">
        <v>103</v>
      </c>
      <c r="AQ69">
        <v>270</v>
      </c>
      <c r="AR69">
        <v>267</v>
      </c>
      <c r="AS69">
        <v>102</v>
      </c>
      <c r="AV69">
        <v>315</v>
      </c>
      <c r="AW69">
        <v>289</v>
      </c>
      <c r="AX69">
        <v>317</v>
      </c>
      <c r="AZ69">
        <v>315</v>
      </c>
      <c r="BA69">
        <v>289</v>
      </c>
      <c r="BB69">
        <v>317</v>
      </c>
    </row>
    <row r="70" spans="2:54" x14ac:dyDescent="0.25">
      <c r="B70">
        <v>45</v>
      </c>
      <c r="C70">
        <v>50</v>
      </c>
      <c r="D70">
        <v>61</v>
      </c>
      <c r="F70">
        <v>45</v>
      </c>
      <c r="G70">
        <v>48</v>
      </c>
      <c r="H70">
        <v>61</v>
      </c>
      <c r="K70">
        <v>135</v>
      </c>
      <c r="L70">
        <v>115</v>
      </c>
      <c r="M70">
        <v>201</v>
      </c>
      <c r="O70">
        <v>135</v>
      </c>
      <c r="P70">
        <v>116</v>
      </c>
      <c r="Q70">
        <v>196</v>
      </c>
      <c r="T70">
        <v>180</v>
      </c>
      <c r="U70">
        <v>162</v>
      </c>
      <c r="V70">
        <v>246</v>
      </c>
      <c r="X70">
        <v>180</v>
      </c>
      <c r="Y70">
        <v>156</v>
      </c>
      <c r="Z70">
        <v>194</v>
      </c>
      <c r="AC70">
        <v>225</v>
      </c>
      <c r="AD70">
        <v>225</v>
      </c>
      <c r="AE70">
        <v>291</v>
      </c>
      <c r="AH70">
        <v>225</v>
      </c>
      <c r="AI70">
        <v>209</v>
      </c>
      <c r="AJ70">
        <v>291</v>
      </c>
      <c r="AM70">
        <v>270</v>
      </c>
      <c r="AN70">
        <v>271</v>
      </c>
      <c r="AO70">
        <v>101</v>
      </c>
      <c r="AQ70">
        <v>270</v>
      </c>
      <c r="AR70">
        <v>266</v>
      </c>
      <c r="AS70">
        <v>102</v>
      </c>
      <c r="AV70">
        <v>315</v>
      </c>
      <c r="AW70">
        <v>289</v>
      </c>
      <c r="AX70">
        <v>317</v>
      </c>
      <c r="AZ70">
        <v>315</v>
      </c>
      <c r="BA70">
        <v>289</v>
      </c>
      <c r="BB70">
        <v>317</v>
      </c>
    </row>
    <row r="71" spans="2:54" x14ac:dyDescent="0.25">
      <c r="B71">
        <v>45</v>
      </c>
      <c r="C71">
        <v>51</v>
      </c>
      <c r="D71">
        <v>61</v>
      </c>
      <c r="F71">
        <v>45</v>
      </c>
      <c r="G71">
        <v>47</v>
      </c>
      <c r="H71">
        <v>60</v>
      </c>
      <c r="K71">
        <v>135</v>
      </c>
      <c r="L71">
        <v>123</v>
      </c>
      <c r="M71">
        <v>196</v>
      </c>
      <c r="O71">
        <v>135</v>
      </c>
      <c r="P71">
        <v>118</v>
      </c>
      <c r="Q71">
        <v>196</v>
      </c>
      <c r="T71">
        <v>180</v>
      </c>
      <c r="U71">
        <v>156</v>
      </c>
      <c r="V71">
        <v>192</v>
      </c>
      <c r="X71">
        <v>180</v>
      </c>
      <c r="Y71">
        <v>152</v>
      </c>
      <c r="Z71">
        <v>183</v>
      </c>
      <c r="AC71">
        <v>225</v>
      </c>
      <c r="AD71">
        <v>207</v>
      </c>
      <c r="AE71">
        <v>291</v>
      </c>
      <c r="AH71">
        <v>225</v>
      </c>
      <c r="AI71">
        <v>209</v>
      </c>
      <c r="AJ71">
        <v>291</v>
      </c>
      <c r="AM71">
        <v>270</v>
      </c>
      <c r="AN71">
        <v>265</v>
      </c>
      <c r="AO71">
        <v>103</v>
      </c>
      <c r="AQ71">
        <v>270</v>
      </c>
      <c r="AR71">
        <v>266</v>
      </c>
      <c r="AS71">
        <v>102</v>
      </c>
      <c r="AV71">
        <v>315</v>
      </c>
      <c r="AW71">
        <v>289</v>
      </c>
      <c r="AX71">
        <v>317</v>
      </c>
      <c r="AZ71">
        <v>315</v>
      </c>
      <c r="BA71">
        <v>289</v>
      </c>
      <c r="BB71">
        <v>317</v>
      </c>
    </row>
    <row r="72" spans="2:54" x14ac:dyDescent="0.25">
      <c r="B72">
        <v>45</v>
      </c>
      <c r="C72">
        <v>47</v>
      </c>
      <c r="D72">
        <v>58</v>
      </c>
      <c r="F72">
        <v>45</v>
      </c>
      <c r="G72">
        <v>46</v>
      </c>
      <c r="H72">
        <v>60</v>
      </c>
      <c r="K72">
        <v>135</v>
      </c>
      <c r="L72">
        <v>113</v>
      </c>
      <c r="M72">
        <v>196</v>
      </c>
      <c r="O72">
        <v>135</v>
      </c>
      <c r="P72">
        <v>120</v>
      </c>
      <c r="Q72">
        <v>197</v>
      </c>
      <c r="T72">
        <v>180</v>
      </c>
      <c r="U72">
        <v>150</v>
      </c>
      <c r="V72">
        <v>199</v>
      </c>
      <c r="X72">
        <v>180</v>
      </c>
      <c r="Y72">
        <v>151</v>
      </c>
      <c r="Z72">
        <v>171</v>
      </c>
      <c r="AC72">
        <v>225</v>
      </c>
      <c r="AD72">
        <v>213</v>
      </c>
      <c r="AE72">
        <v>291</v>
      </c>
      <c r="AH72">
        <v>225</v>
      </c>
      <c r="AI72">
        <v>207</v>
      </c>
      <c r="AJ72">
        <v>289</v>
      </c>
      <c r="AM72">
        <v>270</v>
      </c>
      <c r="AN72">
        <v>265</v>
      </c>
      <c r="AO72">
        <v>103</v>
      </c>
      <c r="AQ72">
        <v>270</v>
      </c>
      <c r="AR72">
        <v>267</v>
      </c>
      <c r="AS72">
        <v>100</v>
      </c>
      <c r="AV72">
        <v>315</v>
      </c>
      <c r="AW72">
        <v>289</v>
      </c>
      <c r="AX72">
        <v>317</v>
      </c>
      <c r="AZ72">
        <v>315</v>
      </c>
      <c r="BA72">
        <v>289</v>
      </c>
      <c r="BB72">
        <v>317</v>
      </c>
    </row>
    <row r="73" spans="2:54" x14ac:dyDescent="0.25">
      <c r="B73">
        <v>45</v>
      </c>
      <c r="C73">
        <v>46</v>
      </c>
      <c r="D73">
        <v>61</v>
      </c>
      <c r="F73">
        <v>45</v>
      </c>
      <c r="G73">
        <v>47</v>
      </c>
      <c r="H73">
        <v>61</v>
      </c>
      <c r="K73">
        <v>135</v>
      </c>
      <c r="L73">
        <v>121</v>
      </c>
      <c r="M73">
        <v>196</v>
      </c>
      <c r="O73">
        <v>135</v>
      </c>
      <c r="P73">
        <v>116</v>
      </c>
      <c r="Q73">
        <v>199</v>
      </c>
      <c r="T73">
        <v>180</v>
      </c>
      <c r="U73">
        <v>149</v>
      </c>
      <c r="V73">
        <v>161</v>
      </c>
      <c r="X73">
        <v>180</v>
      </c>
      <c r="Y73">
        <v>152</v>
      </c>
      <c r="Z73">
        <v>161</v>
      </c>
      <c r="AC73">
        <v>225</v>
      </c>
      <c r="AD73">
        <v>207</v>
      </c>
      <c r="AE73">
        <v>286</v>
      </c>
      <c r="AH73">
        <v>225</v>
      </c>
      <c r="AI73">
        <v>212</v>
      </c>
      <c r="AJ73">
        <v>287</v>
      </c>
      <c r="AM73">
        <v>270</v>
      </c>
      <c r="AN73">
        <v>270</v>
      </c>
      <c r="AO73">
        <v>94</v>
      </c>
      <c r="AQ73">
        <v>270</v>
      </c>
      <c r="AR73">
        <v>268</v>
      </c>
      <c r="AS73">
        <v>98</v>
      </c>
      <c r="AV73">
        <v>315</v>
      </c>
      <c r="AW73">
        <v>289</v>
      </c>
      <c r="AX73">
        <v>317</v>
      </c>
      <c r="AZ73">
        <v>315</v>
      </c>
      <c r="BA73">
        <v>289</v>
      </c>
      <c r="BB73">
        <v>316</v>
      </c>
    </row>
    <row r="74" spans="2:54" x14ac:dyDescent="0.25">
      <c r="B74">
        <v>45</v>
      </c>
      <c r="C74">
        <v>53</v>
      </c>
      <c r="D74">
        <v>60</v>
      </c>
      <c r="F74">
        <v>45</v>
      </c>
      <c r="G74">
        <v>47</v>
      </c>
      <c r="H74">
        <v>63</v>
      </c>
      <c r="K74">
        <v>135</v>
      </c>
      <c r="L74">
        <v>122</v>
      </c>
      <c r="M74">
        <v>201</v>
      </c>
      <c r="O74">
        <v>135</v>
      </c>
      <c r="P74">
        <v>112</v>
      </c>
      <c r="Q74">
        <v>201</v>
      </c>
      <c r="T74">
        <v>180</v>
      </c>
      <c r="U74">
        <v>158</v>
      </c>
      <c r="V74">
        <v>161</v>
      </c>
      <c r="X74">
        <v>180</v>
      </c>
      <c r="Y74">
        <v>154</v>
      </c>
      <c r="Z74">
        <v>161</v>
      </c>
      <c r="AC74">
        <v>225</v>
      </c>
      <c r="AD74">
        <v>207</v>
      </c>
      <c r="AE74">
        <v>291</v>
      </c>
      <c r="AH74">
        <v>225</v>
      </c>
      <c r="AI74">
        <v>217</v>
      </c>
      <c r="AJ74">
        <v>286</v>
      </c>
      <c r="AM74">
        <v>270</v>
      </c>
      <c r="AN74">
        <v>268</v>
      </c>
      <c r="AO74">
        <v>132</v>
      </c>
      <c r="AQ74">
        <v>270</v>
      </c>
      <c r="AR74">
        <v>267</v>
      </c>
      <c r="AS74">
        <v>96</v>
      </c>
      <c r="AV74">
        <v>315</v>
      </c>
      <c r="AW74">
        <v>289</v>
      </c>
      <c r="AX74">
        <v>317</v>
      </c>
      <c r="AZ74">
        <v>315</v>
      </c>
      <c r="BA74">
        <v>289</v>
      </c>
      <c r="BB74">
        <v>316</v>
      </c>
    </row>
    <row r="75" spans="2:54" x14ac:dyDescent="0.25">
      <c r="B75">
        <v>45</v>
      </c>
      <c r="C75">
        <v>46</v>
      </c>
      <c r="D75">
        <v>64</v>
      </c>
      <c r="F75">
        <v>45</v>
      </c>
      <c r="G75">
        <v>49</v>
      </c>
      <c r="H75">
        <v>64</v>
      </c>
      <c r="K75">
        <v>135</v>
      </c>
      <c r="L75">
        <v>109</v>
      </c>
      <c r="M75">
        <v>204</v>
      </c>
      <c r="O75">
        <v>135</v>
      </c>
      <c r="P75">
        <v>106</v>
      </c>
      <c r="Q75">
        <v>201</v>
      </c>
      <c r="T75">
        <v>180</v>
      </c>
      <c r="U75">
        <v>154</v>
      </c>
      <c r="V75">
        <v>161</v>
      </c>
      <c r="X75">
        <v>180</v>
      </c>
      <c r="Y75">
        <v>196</v>
      </c>
      <c r="Z75">
        <v>182</v>
      </c>
      <c r="AC75">
        <v>225</v>
      </c>
      <c r="AD75">
        <v>223</v>
      </c>
      <c r="AE75">
        <v>286</v>
      </c>
      <c r="AH75">
        <v>225</v>
      </c>
      <c r="AI75">
        <v>223</v>
      </c>
      <c r="AJ75">
        <v>286</v>
      </c>
      <c r="AM75">
        <v>270</v>
      </c>
      <c r="AN75">
        <v>263</v>
      </c>
      <c r="AO75">
        <v>96</v>
      </c>
      <c r="AQ75">
        <v>270</v>
      </c>
      <c r="AR75">
        <v>267</v>
      </c>
      <c r="AS75">
        <v>96</v>
      </c>
      <c r="AV75">
        <v>315</v>
      </c>
      <c r="AW75">
        <v>289</v>
      </c>
      <c r="AX75">
        <v>316</v>
      </c>
      <c r="AZ75">
        <v>315</v>
      </c>
      <c r="BA75">
        <v>289</v>
      </c>
      <c r="BB75">
        <v>316</v>
      </c>
    </row>
    <row r="76" spans="2:54" x14ac:dyDescent="0.25">
      <c r="B76">
        <v>45</v>
      </c>
      <c r="C76">
        <v>48</v>
      </c>
      <c r="D76">
        <v>64</v>
      </c>
      <c r="F76">
        <v>45</v>
      </c>
      <c r="G76">
        <v>51</v>
      </c>
      <c r="H76">
        <v>64</v>
      </c>
      <c r="K76">
        <v>135</v>
      </c>
      <c r="L76">
        <v>109</v>
      </c>
      <c r="M76">
        <v>201</v>
      </c>
      <c r="O76">
        <v>135</v>
      </c>
      <c r="P76">
        <v>102</v>
      </c>
      <c r="Q76">
        <v>201</v>
      </c>
      <c r="T76">
        <v>180</v>
      </c>
      <c r="U76">
        <v>154</v>
      </c>
      <c r="V76">
        <v>161</v>
      </c>
      <c r="X76">
        <v>180</v>
      </c>
      <c r="Y76">
        <v>239</v>
      </c>
      <c r="Z76">
        <v>204</v>
      </c>
      <c r="AC76">
        <v>225</v>
      </c>
      <c r="AD76">
        <v>311</v>
      </c>
      <c r="AE76">
        <v>283</v>
      </c>
      <c r="AH76">
        <v>225</v>
      </c>
      <c r="AI76">
        <v>223</v>
      </c>
      <c r="AJ76">
        <v>286</v>
      </c>
      <c r="AM76">
        <v>270</v>
      </c>
      <c r="AN76">
        <v>268</v>
      </c>
      <c r="AO76">
        <v>94</v>
      </c>
      <c r="AQ76">
        <v>270</v>
      </c>
      <c r="AR76">
        <v>266</v>
      </c>
      <c r="AS76">
        <v>98</v>
      </c>
      <c r="AV76">
        <v>315</v>
      </c>
      <c r="AW76">
        <v>289</v>
      </c>
      <c r="AX76">
        <v>315</v>
      </c>
      <c r="AZ76">
        <v>315</v>
      </c>
      <c r="BA76">
        <v>289</v>
      </c>
      <c r="BB76">
        <v>316</v>
      </c>
    </row>
    <row r="77" spans="2:54" x14ac:dyDescent="0.25">
      <c r="B77">
        <v>45</v>
      </c>
      <c r="C77">
        <v>53</v>
      </c>
      <c r="D77">
        <v>64</v>
      </c>
      <c r="F77">
        <v>45</v>
      </c>
      <c r="G77">
        <v>51</v>
      </c>
      <c r="H77">
        <v>64</v>
      </c>
      <c r="K77">
        <v>135</v>
      </c>
      <c r="L77">
        <v>101</v>
      </c>
      <c r="M77">
        <v>201</v>
      </c>
      <c r="O77">
        <v>135</v>
      </c>
      <c r="P77">
        <v>97</v>
      </c>
      <c r="Q77">
        <v>203</v>
      </c>
      <c r="T77">
        <v>180</v>
      </c>
      <c r="U77">
        <v>282</v>
      </c>
      <c r="V77">
        <v>226</v>
      </c>
      <c r="X77">
        <v>180</v>
      </c>
      <c r="Y77">
        <v>240</v>
      </c>
      <c r="Z77">
        <v>226</v>
      </c>
      <c r="AC77">
        <v>225</v>
      </c>
      <c r="AD77">
        <v>223</v>
      </c>
      <c r="AE77">
        <v>286</v>
      </c>
      <c r="AH77">
        <v>225</v>
      </c>
      <c r="AI77">
        <v>223</v>
      </c>
      <c r="AJ77">
        <v>286</v>
      </c>
      <c r="AM77">
        <v>270</v>
      </c>
      <c r="AN77">
        <v>265</v>
      </c>
      <c r="AO77">
        <v>98</v>
      </c>
      <c r="AQ77">
        <v>270</v>
      </c>
      <c r="AR77">
        <v>267</v>
      </c>
      <c r="AS77">
        <v>100</v>
      </c>
      <c r="AV77">
        <v>315</v>
      </c>
      <c r="AW77">
        <v>289</v>
      </c>
      <c r="AX77">
        <v>317</v>
      </c>
      <c r="AZ77">
        <v>315</v>
      </c>
      <c r="BA77">
        <v>289</v>
      </c>
      <c r="BB77">
        <v>317</v>
      </c>
    </row>
    <row r="78" spans="2:54" x14ac:dyDescent="0.25">
      <c r="B78">
        <v>45</v>
      </c>
      <c r="C78">
        <v>53</v>
      </c>
      <c r="D78">
        <v>64</v>
      </c>
      <c r="F78">
        <v>45</v>
      </c>
      <c r="G78">
        <v>50</v>
      </c>
      <c r="H78">
        <v>64</v>
      </c>
      <c r="K78">
        <v>135</v>
      </c>
      <c r="L78">
        <v>98</v>
      </c>
      <c r="M78">
        <v>201</v>
      </c>
      <c r="O78">
        <v>135</v>
      </c>
      <c r="P78">
        <v>95</v>
      </c>
      <c r="Q78">
        <v>206</v>
      </c>
      <c r="T78">
        <v>180</v>
      </c>
      <c r="U78">
        <v>287</v>
      </c>
      <c r="V78">
        <v>227</v>
      </c>
      <c r="X78">
        <v>180</v>
      </c>
      <c r="Y78">
        <v>197</v>
      </c>
      <c r="Z78">
        <v>224</v>
      </c>
      <c r="AC78">
        <v>225</v>
      </c>
      <c r="AD78">
        <v>223</v>
      </c>
      <c r="AE78">
        <v>286</v>
      </c>
      <c r="AH78">
        <v>225</v>
      </c>
      <c r="AI78">
        <v>223</v>
      </c>
      <c r="AJ78">
        <v>286</v>
      </c>
      <c r="AM78">
        <v>270</v>
      </c>
      <c r="AN78">
        <v>268</v>
      </c>
      <c r="AO78">
        <v>101</v>
      </c>
      <c r="AQ78">
        <v>270</v>
      </c>
      <c r="AR78">
        <v>267</v>
      </c>
      <c r="AS78">
        <v>102</v>
      </c>
      <c r="AV78">
        <v>315</v>
      </c>
      <c r="AW78">
        <v>290</v>
      </c>
      <c r="AX78">
        <v>317</v>
      </c>
      <c r="AZ78">
        <v>315</v>
      </c>
      <c r="BA78">
        <v>289</v>
      </c>
      <c r="BB78">
        <v>316</v>
      </c>
    </row>
    <row r="79" spans="2:54" x14ac:dyDescent="0.25">
      <c r="B79">
        <v>45</v>
      </c>
      <c r="C79">
        <v>49</v>
      </c>
      <c r="D79">
        <v>60</v>
      </c>
      <c r="F79">
        <v>45</v>
      </c>
      <c r="G79">
        <v>49</v>
      </c>
      <c r="H79">
        <v>64</v>
      </c>
      <c r="K79">
        <v>135</v>
      </c>
      <c r="L79">
        <v>94</v>
      </c>
      <c r="M79">
        <v>339</v>
      </c>
      <c r="O79">
        <v>135</v>
      </c>
      <c r="P79">
        <v>97</v>
      </c>
      <c r="Q79">
        <v>208</v>
      </c>
      <c r="T79">
        <v>180</v>
      </c>
      <c r="U79">
        <v>153</v>
      </c>
      <c r="V79">
        <v>226</v>
      </c>
      <c r="X79">
        <v>180</v>
      </c>
      <c r="Y79">
        <v>154</v>
      </c>
      <c r="Z79">
        <v>222</v>
      </c>
      <c r="AC79">
        <v>225</v>
      </c>
      <c r="AD79">
        <v>223</v>
      </c>
      <c r="AE79">
        <v>286</v>
      </c>
      <c r="AH79">
        <v>225</v>
      </c>
      <c r="AI79">
        <v>223</v>
      </c>
      <c r="AJ79">
        <v>286</v>
      </c>
      <c r="AM79">
        <v>270</v>
      </c>
      <c r="AN79">
        <v>266</v>
      </c>
      <c r="AO79">
        <v>103</v>
      </c>
      <c r="AQ79">
        <v>270</v>
      </c>
      <c r="AR79">
        <v>268</v>
      </c>
      <c r="AS79">
        <v>102</v>
      </c>
      <c r="AV79">
        <v>315</v>
      </c>
      <c r="AW79">
        <v>289</v>
      </c>
      <c r="AX79">
        <v>315</v>
      </c>
      <c r="AZ79">
        <v>315</v>
      </c>
      <c r="BA79">
        <v>289</v>
      </c>
      <c r="BB79">
        <v>315</v>
      </c>
    </row>
    <row r="80" spans="2:54" x14ac:dyDescent="0.25">
      <c r="B80">
        <v>45</v>
      </c>
      <c r="C80">
        <v>49</v>
      </c>
      <c r="D80">
        <v>64</v>
      </c>
      <c r="F80">
        <v>45</v>
      </c>
      <c r="G80">
        <v>49</v>
      </c>
      <c r="H80">
        <v>64</v>
      </c>
      <c r="K80">
        <v>135</v>
      </c>
      <c r="L80">
        <v>29</v>
      </c>
      <c r="M80">
        <v>209</v>
      </c>
      <c r="O80">
        <v>135</v>
      </c>
      <c r="P80">
        <v>101</v>
      </c>
      <c r="Q80">
        <v>207</v>
      </c>
      <c r="T80">
        <v>180</v>
      </c>
      <c r="U80">
        <v>158</v>
      </c>
      <c r="V80">
        <v>220</v>
      </c>
      <c r="X80">
        <v>180</v>
      </c>
      <c r="Y80">
        <v>153</v>
      </c>
      <c r="Z80">
        <v>220</v>
      </c>
      <c r="AC80">
        <v>225</v>
      </c>
      <c r="AD80">
        <v>223</v>
      </c>
      <c r="AE80">
        <v>286</v>
      </c>
      <c r="AH80">
        <v>225</v>
      </c>
      <c r="AI80">
        <v>223</v>
      </c>
      <c r="AJ80">
        <v>286</v>
      </c>
      <c r="AM80">
        <v>270</v>
      </c>
      <c r="AN80">
        <v>268</v>
      </c>
      <c r="AO80">
        <v>103</v>
      </c>
      <c r="AQ80">
        <v>270</v>
      </c>
      <c r="AR80">
        <v>269</v>
      </c>
      <c r="AS80">
        <v>111</v>
      </c>
      <c r="AV80">
        <v>315</v>
      </c>
      <c r="AW80">
        <v>289</v>
      </c>
      <c r="AX80">
        <v>317</v>
      </c>
      <c r="AZ80">
        <v>315</v>
      </c>
      <c r="BA80">
        <v>289</v>
      </c>
      <c r="BB80">
        <v>315</v>
      </c>
    </row>
    <row r="81" spans="2:54" x14ac:dyDescent="0.25">
      <c r="B81">
        <v>45</v>
      </c>
      <c r="C81">
        <v>59</v>
      </c>
      <c r="D81">
        <v>64</v>
      </c>
      <c r="F81">
        <v>45</v>
      </c>
      <c r="G81">
        <v>49</v>
      </c>
      <c r="H81">
        <v>62</v>
      </c>
      <c r="K81">
        <v>135</v>
      </c>
      <c r="L81">
        <v>104</v>
      </c>
      <c r="M81">
        <v>204</v>
      </c>
      <c r="O81">
        <v>135</v>
      </c>
      <c r="P81">
        <v>104</v>
      </c>
      <c r="Q81">
        <v>205</v>
      </c>
      <c r="T81">
        <v>180</v>
      </c>
      <c r="U81">
        <v>152</v>
      </c>
      <c r="V81">
        <v>220</v>
      </c>
      <c r="X81">
        <v>180</v>
      </c>
      <c r="Y81">
        <v>154</v>
      </c>
      <c r="Z81">
        <v>223</v>
      </c>
      <c r="AC81">
        <v>225</v>
      </c>
      <c r="AD81">
        <v>223</v>
      </c>
      <c r="AE81">
        <v>291</v>
      </c>
      <c r="AH81">
        <v>225</v>
      </c>
      <c r="AI81">
        <v>223</v>
      </c>
      <c r="AJ81">
        <v>286</v>
      </c>
      <c r="AM81">
        <v>270</v>
      </c>
      <c r="AN81">
        <v>269</v>
      </c>
      <c r="AO81">
        <v>91</v>
      </c>
      <c r="AQ81">
        <v>270</v>
      </c>
      <c r="AR81">
        <v>270</v>
      </c>
      <c r="AS81">
        <v>119</v>
      </c>
      <c r="AV81">
        <v>315</v>
      </c>
      <c r="AW81">
        <v>296</v>
      </c>
      <c r="AX81">
        <v>315</v>
      </c>
      <c r="AZ81">
        <v>315</v>
      </c>
      <c r="BA81">
        <v>289</v>
      </c>
      <c r="BB81">
        <v>315</v>
      </c>
    </row>
    <row r="82" spans="2:54" x14ac:dyDescent="0.25">
      <c r="B82">
        <v>45</v>
      </c>
      <c r="C82">
        <v>49</v>
      </c>
      <c r="D82">
        <v>60</v>
      </c>
      <c r="F82">
        <v>45</v>
      </c>
      <c r="G82">
        <v>49</v>
      </c>
      <c r="H82">
        <v>60</v>
      </c>
      <c r="K82">
        <v>135</v>
      </c>
      <c r="L82">
        <v>105</v>
      </c>
      <c r="M82">
        <v>300</v>
      </c>
      <c r="O82">
        <v>135</v>
      </c>
      <c r="P82">
        <v>106</v>
      </c>
      <c r="Q82">
        <v>204</v>
      </c>
      <c r="T82">
        <v>180</v>
      </c>
      <c r="U82">
        <v>153</v>
      </c>
      <c r="V82">
        <v>230</v>
      </c>
      <c r="X82">
        <v>180</v>
      </c>
      <c r="Y82">
        <v>155</v>
      </c>
      <c r="Z82">
        <v>229</v>
      </c>
      <c r="AC82">
        <v>225</v>
      </c>
      <c r="AD82">
        <v>223</v>
      </c>
      <c r="AE82">
        <v>283</v>
      </c>
      <c r="AH82">
        <v>225</v>
      </c>
      <c r="AI82">
        <v>223</v>
      </c>
      <c r="AJ82">
        <v>286</v>
      </c>
      <c r="AM82">
        <v>270</v>
      </c>
      <c r="AN82">
        <v>271</v>
      </c>
      <c r="AO82">
        <v>128</v>
      </c>
      <c r="AQ82">
        <v>270</v>
      </c>
      <c r="AR82">
        <v>269</v>
      </c>
      <c r="AS82">
        <v>115</v>
      </c>
      <c r="AV82">
        <v>315</v>
      </c>
      <c r="AW82">
        <v>289</v>
      </c>
      <c r="AX82">
        <v>315</v>
      </c>
      <c r="AZ82">
        <v>315</v>
      </c>
      <c r="BA82">
        <v>289</v>
      </c>
      <c r="BB82">
        <v>316</v>
      </c>
    </row>
    <row r="83" spans="2:54" x14ac:dyDescent="0.25">
      <c r="B83">
        <v>45</v>
      </c>
      <c r="C83">
        <v>48</v>
      </c>
      <c r="D83">
        <v>70</v>
      </c>
      <c r="F83">
        <v>45</v>
      </c>
      <c r="G83">
        <v>50</v>
      </c>
      <c r="H83">
        <v>58</v>
      </c>
      <c r="K83">
        <v>135</v>
      </c>
      <c r="L83">
        <v>105</v>
      </c>
      <c r="M83">
        <v>204</v>
      </c>
      <c r="O83">
        <v>135</v>
      </c>
      <c r="P83">
        <v>107</v>
      </c>
      <c r="Q83">
        <v>204</v>
      </c>
      <c r="T83">
        <v>180</v>
      </c>
      <c r="U83">
        <v>157</v>
      </c>
      <c r="V83">
        <v>196</v>
      </c>
      <c r="X83">
        <v>180</v>
      </c>
      <c r="Y83">
        <v>157</v>
      </c>
      <c r="Z83">
        <v>234</v>
      </c>
      <c r="AC83">
        <v>225</v>
      </c>
      <c r="AD83">
        <v>225</v>
      </c>
      <c r="AE83">
        <v>286</v>
      </c>
      <c r="AH83">
        <v>225</v>
      </c>
      <c r="AI83">
        <v>223</v>
      </c>
      <c r="AJ83">
        <v>286</v>
      </c>
      <c r="AM83">
        <v>270</v>
      </c>
      <c r="AN83">
        <v>272</v>
      </c>
      <c r="AO83">
        <v>274</v>
      </c>
      <c r="AQ83">
        <v>270</v>
      </c>
      <c r="AR83">
        <v>267</v>
      </c>
      <c r="AS83">
        <v>103</v>
      </c>
      <c r="AV83">
        <v>315</v>
      </c>
      <c r="AW83">
        <v>289</v>
      </c>
      <c r="AX83">
        <v>317</v>
      </c>
      <c r="AZ83">
        <v>315</v>
      </c>
      <c r="BA83">
        <v>289</v>
      </c>
      <c r="BB83">
        <v>317</v>
      </c>
    </row>
    <row r="84" spans="2:54" x14ac:dyDescent="0.25">
      <c r="B84">
        <v>45</v>
      </c>
      <c r="C84">
        <v>51</v>
      </c>
      <c r="D84">
        <v>58</v>
      </c>
      <c r="F84">
        <v>45</v>
      </c>
      <c r="G84">
        <v>51</v>
      </c>
      <c r="H84">
        <v>58</v>
      </c>
      <c r="K84">
        <v>135</v>
      </c>
      <c r="L84">
        <v>109</v>
      </c>
      <c r="M84">
        <v>204</v>
      </c>
      <c r="O84">
        <v>135</v>
      </c>
      <c r="P84">
        <v>108</v>
      </c>
      <c r="Q84">
        <v>204</v>
      </c>
      <c r="T84">
        <v>180</v>
      </c>
      <c r="U84">
        <v>158</v>
      </c>
      <c r="V84">
        <v>249</v>
      </c>
      <c r="X84">
        <v>180</v>
      </c>
      <c r="Y84">
        <v>156</v>
      </c>
      <c r="Z84">
        <v>231</v>
      </c>
      <c r="AC84">
        <v>225</v>
      </c>
      <c r="AD84">
        <v>223</v>
      </c>
      <c r="AE84">
        <v>286</v>
      </c>
      <c r="AH84">
        <v>225</v>
      </c>
      <c r="AI84">
        <v>223</v>
      </c>
      <c r="AJ84">
        <v>286</v>
      </c>
      <c r="AM84">
        <v>270</v>
      </c>
      <c r="AN84">
        <v>265</v>
      </c>
      <c r="AO84">
        <v>91</v>
      </c>
      <c r="AQ84">
        <v>270</v>
      </c>
      <c r="AR84">
        <v>264</v>
      </c>
      <c r="AS84">
        <v>91</v>
      </c>
      <c r="AV84">
        <v>315</v>
      </c>
      <c r="AW84">
        <v>289</v>
      </c>
      <c r="AX84">
        <v>317</v>
      </c>
      <c r="AZ84">
        <v>315</v>
      </c>
      <c r="BA84">
        <v>289</v>
      </c>
      <c r="BB84">
        <v>317</v>
      </c>
    </row>
    <row r="85" spans="2:54" x14ac:dyDescent="0.25">
      <c r="B85">
        <v>45</v>
      </c>
      <c r="C85">
        <v>53</v>
      </c>
      <c r="D85">
        <v>53</v>
      </c>
      <c r="F85">
        <v>45</v>
      </c>
      <c r="G85">
        <v>51</v>
      </c>
      <c r="H85">
        <v>60</v>
      </c>
      <c r="K85">
        <v>135</v>
      </c>
      <c r="L85">
        <v>109</v>
      </c>
      <c r="M85">
        <v>209</v>
      </c>
      <c r="O85">
        <v>135</v>
      </c>
      <c r="P85">
        <v>108</v>
      </c>
      <c r="Q85">
        <v>204</v>
      </c>
      <c r="T85">
        <v>180</v>
      </c>
      <c r="U85">
        <v>154</v>
      </c>
      <c r="V85">
        <v>237</v>
      </c>
      <c r="X85">
        <v>180</v>
      </c>
      <c r="Y85">
        <v>159</v>
      </c>
      <c r="Z85">
        <v>226</v>
      </c>
      <c r="AC85">
        <v>225</v>
      </c>
      <c r="AD85">
        <v>223</v>
      </c>
      <c r="AE85">
        <v>286</v>
      </c>
      <c r="AH85">
        <v>225</v>
      </c>
      <c r="AI85">
        <v>223</v>
      </c>
      <c r="AJ85">
        <v>286</v>
      </c>
      <c r="AM85">
        <v>270</v>
      </c>
      <c r="AN85">
        <v>262</v>
      </c>
      <c r="AO85">
        <v>91</v>
      </c>
      <c r="AQ85">
        <v>270</v>
      </c>
      <c r="AR85">
        <v>263</v>
      </c>
      <c r="AS85">
        <v>91</v>
      </c>
      <c r="AV85">
        <v>315</v>
      </c>
      <c r="AW85">
        <v>289</v>
      </c>
      <c r="AX85">
        <v>317</v>
      </c>
      <c r="AZ85">
        <v>315</v>
      </c>
      <c r="BA85">
        <v>289</v>
      </c>
      <c r="BB85">
        <v>317</v>
      </c>
    </row>
    <row r="86" spans="2:54" x14ac:dyDescent="0.25">
      <c r="B86">
        <v>45</v>
      </c>
      <c r="C86">
        <v>46</v>
      </c>
      <c r="D86">
        <v>58</v>
      </c>
      <c r="F86">
        <v>45</v>
      </c>
      <c r="G86">
        <v>51</v>
      </c>
      <c r="H86">
        <v>62</v>
      </c>
      <c r="K86">
        <v>135</v>
      </c>
      <c r="L86">
        <v>109</v>
      </c>
      <c r="M86">
        <v>204</v>
      </c>
      <c r="O86">
        <v>135</v>
      </c>
      <c r="P86">
        <v>108</v>
      </c>
      <c r="Q86">
        <v>204</v>
      </c>
      <c r="T86">
        <v>180</v>
      </c>
      <c r="U86">
        <v>167</v>
      </c>
      <c r="V86">
        <v>221</v>
      </c>
      <c r="X86">
        <v>180</v>
      </c>
      <c r="Y86">
        <v>157</v>
      </c>
      <c r="Z86">
        <v>221</v>
      </c>
      <c r="AC86">
        <v>225</v>
      </c>
      <c r="AD86">
        <v>223</v>
      </c>
      <c r="AE86">
        <v>286</v>
      </c>
      <c r="AH86">
        <v>225</v>
      </c>
      <c r="AI86">
        <v>223</v>
      </c>
      <c r="AJ86">
        <v>287</v>
      </c>
      <c r="AM86">
        <v>270</v>
      </c>
      <c r="AN86">
        <v>269</v>
      </c>
      <c r="AO86">
        <v>91</v>
      </c>
      <c r="AQ86">
        <v>270</v>
      </c>
      <c r="AR86">
        <v>262</v>
      </c>
      <c r="AS86">
        <v>92</v>
      </c>
      <c r="AV86">
        <v>315</v>
      </c>
      <c r="AW86">
        <v>289</v>
      </c>
      <c r="AX86">
        <v>317</v>
      </c>
      <c r="AZ86">
        <v>315</v>
      </c>
      <c r="BA86">
        <v>289</v>
      </c>
      <c r="BB86">
        <v>317</v>
      </c>
    </row>
    <row r="87" spans="2:54" x14ac:dyDescent="0.25">
      <c r="B87">
        <v>45</v>
      </c>
      <c r="C87">
        <v>53</v>
      </c>
      <c r="D87">
        <v>64</v>
      </c>
      <c r="F87">
        <v>45</v>
      </c>
      <c r="G87">
        <v>50</v>
      </c>
      <c r="H87">
        <v>64</v>
      </c>
      <c r="K87">
        <v>135</v>
      </c>
      <c r="L87">
        <v>109</v>
      </c>
      <c r="M87">
        <v>204</v>
      </c>
      <c r="O87">
        <v>135</v>
      </c>
      <c r="P87">
        <v>110</v>
      </c>
      <c r="Q87">
        <v>205</v>
      </c>
      <c r="T87">
        <v>180</v>
      </c>
      <c r="U87">
        <v>143</v>
      </c>
      <c r="V87">
        <v>140</v>
      </c>
      <c r="X87">
        <v>180</v>
      </c>
      <c r="Y87">
        <v>156</v>
      </c>
      <c r="Z87">
        <v>222</v>
      </c>
      <c r="AC87">
        <v>225</v>
      </c>
      <c r="AD87">
        <v>223</v>
      </c>
      <c r="AE87">
        <v>288</v>
      </c>
      <c r="AH87">
        <v>225</v>
      </c>
      <c r="AI87">
        <v>223</v>
      </c>
      <c r="AJ87">
        <v>235</v>
      </c>
      <c r="AM87">
        <v>270</v>
      </c>
      <c r="AN87">
        <v>260</v>
      </c>
      <c r="AO87">
        <v>94</v>
      </c>
      <c r="AQ87">
        <v>270</v>
      </c>
      <c r="AR87">
        <v>263</v>
      </c>
      <c r="AS87">
        <v>93</v>
      </c>
      <c r="AV87">
        <v>315</v>
      </c>
      <c r="AW87">
        <v>289</v>
      </c>
      <c r="AX87">
        <v>284</v>
      </c>
      <c r="AZ87">
        <v>315</v>
      </c>
      <c r="BA87">
        <v>289</v>
      </c>
      <c r="BB87">
        <v>317</v>
      </c>
    </row>
    <row r="88" spans="2:54" x14ac:dyDescent="0.25">
      <c r="B88">
        <v>45</v>
      </c>
      <c r="C88">
        <v>49</v>
      </c>
      <c r="D88">
        <v>68</v>
      </c>
      <c r="F88">
        <v>45</v>
      </c>
      <c r="G88">
        <v>50</v>
      </c>
      <c r="H88">
        <v>63</v>
      </c>
      <c r="K88">
        <v>135</v>
      </c>
      <c r="L88">
        <v>109</v>
      </c>
      <c r="M88">
        <v>209</v>
      </c>
      <c r="O88">
        <v>135</v>
      </c>
      <c r="P88">
        <v>111</v>
      </c>
      <c r="Q88">
        <v>207</v>
      </c>
      <c r="T88">
        <v>180</v>
      </c>
      <c r="U88">
        <v>290</v>
      </c>
      <c r="V88">
        <v>223</v>
      </c>
      <c r="X88">
        <v>180</v>
      </c>
      <c r="Y88">
        <v>150</v>
      </c>
      <c r="Z88">
        <v>223</v>
      </c>
      <c r="AC88">
        <v>225</v>
      </c>
      <c r="AD88">
        <v>223</v>
      </c>
      <c r="AE88">
        <v>288</v>
      </c>
      <c r="AH88">
        <v>225</v>
      </c>
      <c r="AI88">
        <v>223</v>
      </c>
      <c r="AJ88">
        <v>183</v>
      </c>
      <c r="AM88">
        <v>270</v>
      </c>
      <c r="AN88">
        <v>263</v>
      </c>
      <c r="AO88">
        <v>91</v>
      </c>
      <c r="AQ88">
        <v>270</v>
      </c>
      <c r="AR88">
        <v>264</v>
      </c>
      <c r="AS88">
        <v>94</v>
      </c>
      <c r="AV88">
        <v>315</v>
      </c>
      <c r="AW88">
        <v>289</v>
      </c>
      <c r="AX88">
        <v>317</v>
      </c>
      <c r="AZ88">
        <v>315</v>
      </c>
      <c r="BA88">
        <v>289</v>
      </c>
      <c r="BB88">
        <v>317</v>
      </c>
    </row>
    <row r="89" spans="2:54" x14ac:dyDescent="0.25">
      <c r="B89">
        <v>45</v>
      </c>
      <c r="C89">
        <v>53</v>
      </c>
      <c r="D89">
        <v>64</v>
      </c>
      <c r="F89">
        <v>45</v>
      </c>
      <c r="G89">
        <v>49</v>
      </c>
      <c r="H89">
        <v>62</v>
      </c>
      <c r="K89">
        <v>135</v>
      </c>
      <c r="L89">
        <v>113</v>
      </c>
      <c r="M89">
        <v>204</v>
      </c>
      <c r="O89">
        <v>135</v>
      </c>
      <c r="P89">
        <v>111</v>
      </c>
      <c r="Q89">
        <v>208</v>
      </c>
      <c r="T89">
        <v>180</v>
      </c>
      <c r="U89">
        <v>151</v>
      </c>
      <c r="V89">
        <v>223</v>
      </c>
      <c r="X89">
        <v>180</v>
      </c>
      <c r="Y89">
        <v>149</v>
      </c>
      <c r="Z89">
        <v>223</v>
      </c>
      <c r="AC89">
        <v>225</v>
      </c>
      <c r="AD89">
        <v>223</v>
      </c>
      <c r="AE89">
        <v>127</v>
      </c>
      <c r="AH89">
        <v>225</v>
      </c>
      <c r="AI89">
        <v>223</v>
      </c>
      <c r="AJ89">
        <v>132</v>
      </c>
      <c r="AM89">
        <v>270</v>
      </c>
      <c r="AN89">
        <v>265</v>
      </c>
      <c r="AO89">
        <v>94</v>
      </c>
      <c r="AQ89">
        <v>270</v>
      </c>
      <c r="AR89">
        <v>266</v>
      </c>
      <c r="AS89">
        <v>98</v>
      </c>
      <c r="AV89">
        <v>315</v>
      </c>
      <c r="AW89">
        <v>289</v>
      </c>
      <c r="AX89">
        <v>317</v>
      </c>
      <c r="AZ89">
        <v>315</v>
      </c>
      <c r="BA89">
        <v>289</v>
      </c>
      <c r="BB89">
        <v>317</v>
      </c>
    </row>
    <row r="90" spans="2:54" x14ac:dyDescent="0.25">
      <c r="B90">
        <v>45</v>
      </c>
      <c r="C90">
        <v>49</v>
      </c>
      <c r="D90">
        <v>61</v>
      </c>
      <c r="F90">
        <v>45</v>
      </c>
      <c r="G90">
        <v>49</v>
      </c>
      <c r="H90">
        <v>61</v>
      </c>
      <c r="K90">
        <v>135</v>
      </c>
      <c r="L90">
        <v>113</v>
      </c>
      <c r="M90">
        <v>209</v>
      </c>
      <c r="O90">
        <v>135</v>
      </c>
      <c r="P90">
        <v>110</v>
      </c>
      <c r="Q90">
        <v>204</v>
      </c>
      <c r="T90">
        <v>180</v>
      </c>
      <c r="U90">
        <v>149</v>
      </c>
      <c r="V90">
        <v>223</v>
      </c>
      <c r="X90">
        <v>180</v>
      </c>
      <c r="Y90">
        <v>148</v>
      </c>
      <c r="Z90">
        <v>223</v>
      </c>
      <c r="AC90">
        <v>225</v>
      </c>
      <c r="AD90">
        <v>225</v>
      </c>
      <c r="AE90">
        <v>131</v>
      </c>
      <c r="AH90">
        <v>225</v>
      </c>
      <c r="AI90">
        <v>223</v>
      </c>
      <c r="AJ90">
        <v>133</v>
      </c>
      <c r="AM90">
        <v>270</v>
      </c>
      <c r="AN90">
        <v>265</v>
      </c>
      <c r="AO90">
        <v>94</v>
      </c>
      <c r="AQ90">
        <v>270</v>
      </c>
      <c r="AR90">
        <v>267</v>
      </c>
      <c r="AS90">
        <v>101</v>
      </c>
      <c r="AV90">
        <v>315</v>
      </c>
      <c r="AW90">
        <v>289</v>
      </c>
      <c r="AX90">
        <v>317</v>
      </c>
      <c r="AZ90">
        <v>315</v>
      </c>
      <c r="BA90">
        <v>289</v>
      </c>
      <c r="BB90">
        <v>317</v>
      </c>
    </row>
    <row r="91" spans="2:54" x14ac:dyDescent="0.25">
      <c r="B91">
        <v>45</v>
      </c>
      <c r="C91">
        <v>49</v>
      </c>
      <c r="D91">
        <v>61</v>
      </c>
      <c r="F91">
        <v>45</v>
      </c>
      <c r="G91">
        <v>50</v>
      </c>
      <c r="H91">
        <v>62</v>
      </c>
      <c r="K91">
        <v>135</v>
      </c>
      <c r="L91">
        <v>109</v>
      </c>
      <c r="M91">
        <v>209</v>
      </c>
      <c r="O91">
        <v>135</v>
      </c>
      <c r="P91">
        <v>108</v>
      </c>
      <c r="Q91">
        <v>199</v>
      </c>
      <c r="T91">
        <v>180</v>
      </c>
      <c r="U91">
        <v>148</v>
      </c>
      <c r="V91">
        <v>225</v>
      </c>
      <c r="X91">
        <v>180</v>
      </c>
      <c r="Y91">
        <v>148</v>
      </c>
      <c r="Z91">
        <v>224</v>
      </c>
      <c r="AC91">
        <v>225</v>
      </c>
      <c r="AD91">
        <v>223</v>
      </c>
      <c r="AE91">
        <v>134</v>
      </c>
      <c r="AH91">
        <v>225</v>
      </c>
      <c r="AI91">
        <v>223</v>
      </c>
      <c r="AJ91">
        <v>183</v>
      </c>
      <c r="AM91">
        <v>270</v>
      </c>
      <c r="AN91">
        <v>268</v>
      </c>
      <c r="AO91">
        <v>106</v>
      </c>
      <c r="AQ91">
        <v>270</v>
      </c>
      <c r="AR91">
        <v>269</v>
      </c>
      <c r="AS91">
        <v>105</v>
      </c>
      <c r="AV91">
        <v>315</v>
      </c>
      <c r="AW91">
        <v>289</v>
      </c>
      <c r="AX91">
        <v>317</v>
      </c>
      <c r="AZ91">
        <v>315</v>
      </c>
      <c r="BA91">
        <v>289</v>
      </c>
      <c r="BB91">
        <v>317</v>
      </c>
    </row>
    <row r="92" spans="2:54" x14ac:dyDescent="0.25">
      <c r="B92">
        <v>45</v>
      </c>
      <c r="C92">
        <v>48</v>
      </c>
      <c r="D92">
        <v>61</v>
      </c>
      <c r="F92">
        <v>45</v>
      </c>
      <c r="G92">
        <v>51</v>
      </c>
      <c r="H92">
        <v>63</v>
      </c>
      <c r="K92">
        <v>135</v>
      </c>
      <c r="L92">
        <v>109</v>
      </c>
      <c r="M92">
        <v>196</v>
      </c>
      <c r="O92">
        <v>135</v>
      </c>
      <c r="P92">
        <v>108</v>
      </c>
      <c r="Q92">
        <v>194</v>
      </c>
      <c r="T92">
        <v>180</v>
      </c>
      <c r="U92">
        <v>148</v>
      </c>
      <c r="V92">
        <v>223</v>
      </c>
      <c r="X92">
        <v>180</v>
      </c>
      <c r="Y92">
        <v>145</v>
      </c>
      <c r="Z92">
        <v>225</v>
      </c>
      <c r="AC92">
        <v>225</v>
      </c>
      <c r="AD92">
        <v>223</v>
      </c>
      <c r="AE92">
        <v>283</v>
      </c>
      <c r="AH92">
        <v>225</v>
      </c>
      <c r="AI92">
        <v>223</v>
      </c>
      <c r="AJ92">
        <v>233</v>
      </c>
      <c r="AM92">
        <v>270</v>
      </c>
      <c r="AN92">
        <v>270</v>
      </c>
      <c r="AO92">
        <v>106</v>
      </c>
      <c r="AQ92">
        <v>270</v>
      </c>
      <c r="AR92">
        <v>269</v>
      </c>
      <c r="AS92">
        <v>105</v>
      </c>
      <c r="AV92">
        <v>315</v>
      </c>
      <c r="AW92">
        <v>290</v>
      </c>
      <c r="AX92">
        <v>317</v>
      </c>
      <c r="AZ92">
        <v>315</v>
      </c>
      <c r="BA92">
        <v>289</v>
      </c>
      <c r="BB92">
        <v>316</v>
      </c>
    </row>
    <row r="93" spans="2:54" x14ac:dyDescent="0.25">
      <c r="B93">
        <v>45</v>
      </c>
      <c r="C93">
        <v>53</v>
      </c>
      <c r="D93">
        <v>64</v>
      </c>
      <c r="F93">
        <v>45</v>
      </c>
      <c r="G93">
        <v>54</v>
      </c>
      <c r="H93">
        <v>64</v>
      </c>
      <c r="K93">
        <v>135</v>
      </c>
      <c r="L93">
        <v>109</v>
      </c>
      <c r="M93">
        <v>180</v>
      </c>
      <c r="O93">
        <v>135</v>
      </c>
      <c r="P93">
        <v>108</v>
      </c>
      <c r="Q93">
        <v>193</v>
      </c>
      <c r="T93">
        <v>180</v>
      </c>
      <c r="U93">
        <v>150</v>
      </c>
      <c r="V93">
        <v>225</v>
      </c>
      <c r="X93">
        <v>180</v>
      </c>
      <c r="Y93">
        <v>142</v>
      </c>
      <c r="Z93">
        <v>225</v>
      </c>
      <c r="AC93">
        <v>225</v>
      </c>
      <c r="AD93">
        <v>223</v>
      </c>
      <c r="AE93">
        <v>122</v>
      </c>
      <c r="AH93">
        <v>225</v>
      </c>
      <c r="AI93">
        <v>216</v>
      </c>
      <c r="AJ93">
        <v>284</v>
      </c>
      <c r="AM93">
        <v>270</v>
      </c>
      <c r="AN93">
        <v>270</v>
      </c>
      <c r="AO93">
        <v>106</v>
      </c>
      <c r="AQ93">
        <v>270</v>
      </c>
      <c r="AR93">
        <v>267</v>
      </c>
      <c r="AS93">
        <v>105</v>
      </c>
      <c r="AV93">
        <v>315</v>
      </c>
      <c r="AW93">
        <v>290</v>
      </c>
      <c r="AX93">
        <v>317</v>
      </c>
      <c r="AZ93">
        <v>315</v>
      </c>
      <c r="BA93">
        <v>289</v>
      </c>
      <c r="BB93">
        <v>316</v>
      </c>
    </row>
    <row r="94" spans="2:54" x14ac:dyDescent="0.25">
      <c r="B94">
        <v>45</v>
      </c>
      <c r="C94">
        <v>89</v>
      </c>
      <c r="D94">
        <v>66</v>
      </c>
      <c r="F94">
        <v>45</v>
      </c>
      <c r="G94">
        <v>54</v>
      </c>
      <c r="H94">
        <v>63</v>
      </c>
      <c r="K94">
        <v>135</v>
      </c>
      <c r="L94">
        <v>109</v>
      </c>
      <c r="M94">
        <v>193</v>
      </c>
      <c r="O94">
        <v>135</v>
      </c>
      <c r="P94">
        <v>108</v>
      </c>
      <c r="Q94">
        <v>194</v>
      </c>
      <c r="T94">
        <v>180</v>
      </c>
      <c r="U94">
        <v>141</v>
      </c>
      <c r="V94">
        <v>225</v>
      </c>
      <c r="X94">
        <v>180</v>
      </c>
      <c r="Y94">
        <v>139</v>
      </c>
      <c r="Z94">
        <v>226</v>
      </c>
      <c r="AC94">
        <v>225</v>
      </c>
      <c r="AD94">
        <v>18</v>
      </c>
      <c r="AE94">
        <v>283</v>
      </c>
      <c r="AH94">
        <v>225</v>
      </c>
      <c r="AI94">
        <v>216</v>
      </c>
      <c r="AJ94">
        <v>287</v>
      </c>
      <c r="AM94">
        <v>270</v>
      </c>
      <c r="AN94">
        <v>268</v>
      </c>
      <c r="AO94">
        <v>106</v>
      </c>
      <c r="AQ94">
        <v>270</v>
      </c>
      <c r="AR94">
        <v>266</v>
      </c>
      <c r="AS94">
        <v>104</v>
      </c>
      <c r="AV94">
        <v>315</v>
      </c>
      <c r="AW94">
        <v>289</v>
      </c>
      <c r="AX94">
        <v>316</v>
      </c>
      <c r="AZ94">
        <v>315</v>
      </c>
      <c r="BA94">
        <v>289</v>
      </c>
      <c r="BB94">
        <v>316</v>
      </c>
    </row>
    <row r="95" spans="2:54" x14ac:dyDescent="0.25">
      <c r="B95">
        <v>45</v>
      </c>
      <c r="C95">
        <v>53</v>
      </c>
      <c r="D95">
        <v>61</v>
      </c>
      <c r="F95">
        <v>45</v>
      </c>
      <c r="G95">
        <v>54</v>
      </c>
      <c r="H95">
        <v>62</v>
      </c>
      <c r="K95">
        <v>135</v>
      </c>
      <c r="L95">
        <v>98</v>
      </c>
      <c r="M95">
        <v>196</v>
      </c>
      <c r="O95">
        <v>135</v>
      </c>
      <c r="P95">
        <v>108</v>
      </c>
      <c r="Q95">
        <v>194</v>
      </c>
      <c r="T95">
        <v>180</v>
      </c>
      <c r="U95">
        <v>139</v>
      </c>
      <c r="V95">
        <v>227</v>
      </c>
      <c r="X95">
        <v>180</v>
      </c>
      <c r="Y95">
        <v>139</v>
      </c>
      <c r="Z95">
        <v>227</v>
      </c>
      <c r="AC95">
        <v>225</v>
      </c>
      <c r="AD95">
        <v>225</v>
      </c>
      <c r="AE95">
        <v>288</v>
      </c>
      <c r="AH95">
        <v>225</v>
      </c>
      <c r="AI95">
        <v>216</v>
      </c>
      <c r="AJ95">
        <v>290</v>
      </c>
      <c r="AM95">
        <v>270</v>
      </c>
      <c r="AN95">
        <v>265</v>
      </c>
      <c r="AO95">
        <v>103</v>
      </c>
      <c r="AQ95">
        <v>270</v>
      </c>
      <c r="AR95">
        <v>265</v>
      </c>
      <c r="AS95">
        <v>103</v>
      </c>
      <c r="AV95">
        <v>315</v>
      </c>
      <c r="AW95">
        <v>289</v>
      </c>
      <c r="AX95">
        <v>315</v>
      </c>
      <c r="AZ95">
        <v>315</v>
      </c>
      <c r="BA95">
        <v>289</v>
      </c>
      <c r="BB95">
        <v>316</v>
      </c>
    </row>
    <row r="96" spans="2:54" x14ac:dyDescent="0.25">
      <c r="B96">
        <v>45</v>
      </c>
      <c r="C96">
        <v>59</v>
      </c>
      <c r="D96">
        <v>64</v>
      </c>
      <c r="F96">
        <v>45</v>
      </c>
      <c r="G96">
        <v>50</v>
      </c>
      <c r="H96">
        <v>61</v>
      </c>
      <c r="K96">
        <v>135</v>
      </c>
      <c r="L96">
        <v>109</v>
      </c>
      <c r="M96">
        <v>193</v>
      </c>
      <c r="O96">
        <v>135</v>
      </c>
      <c r="P96">
        <v>110</v>
      </c>
      <c r="Q96">
        <v>191</v>
      </c>
      <c r="T96">
        <v>180</v>
      </c>
      <c r="U96">
        <v>139</v>
      </c>
      <c r="V96">
        <v>227</v>
      </c>
      <c r="X96">
        <v>180</v>
      </c>
      <c r="Y96">
        <v>142</v>
      </c>
      <c r="Z96">
        <v>228</v>
      </c>
      <c r="AC96">
        <v>225</v>
      </c>
      <c r="AD96">
        <v>203</v>
      </c>
      <c r="AE96">
        <v>291</v>
      </c>
      <c r="AH96">
        <v>225</v>
      </c>
      <c r="AI96">
        <v>223</v>
      </c>
      <c r="AJ96">
        <v>291</v>
      </c>
      <c r="AM96">
        <v>270</v>
      </c>
      <c r="AN96">
        <v>265</v>
      </c>
      <c r="AO96">
        <v>106</v>
      </c>
      <c r="AQ96">
        <v>270</v>
      </c>
      <c r="AR96">
        <v>265</v>
      </c>
      <c r="AS96">
        <v>102</v>
      </c>
      <c r="AV96">
        <v>315</v>
      </c>
      <c r="AW96">
        <v>289</v>
      </c>
      <c r="AX96">
        <v>316</v>
      </c>
      <c r="AZ96">
        <v>315</v>
      </c>
      <c r="BA96">
        <v>289</v>
      </c>
      <c r="BB96">
        <v>316</v>
      </c>
    </row>
    <row r="97" spans="2:54" x14ac:dyDescent="0.25">
      <c r="B97">
        <v>45</v>
      </c>
      <c r="C97">
        <v>51</v>
      </c>
      <c r="D97">
        <v>62</v>
      </c>
      <c r="F97">
        <v>45</v>
      </c>
      <c r="G97">
        <v>48</v>
      </c>
      <c r="H97">
        <v>61</v>
      </c>
      <c r="K97">
        <v>135</v>
      </c>
      <c r="L97">
        <v>109</v>
      </c>
      <c r="M97">
        <v>201</v>
      </c>
      <c r="O97">
        <v>135</v>
      </c>
      <c r="P97">
        <v>113</v>
      </c>
      <c r="Q97">
        <v>187</v>
      </c>
      <c r="T97">
        <v>180</v>
      </c>
      <c r="U97">
        <v>141</v>
      </c>
      <c r="V97">
        <v>230</v>
      </c>
      <c r="X97">
        <v>180</v>
      </c>
      <c r="Y97">
        <v>144</v>
      </c>
      <c r="Z97">
        <v>230</v>
      </c>
      <c r="AC97">
        <v>225</v>
      </c>
      <c r="AD97">
        <v>223</v>
      </c>
      <c r="AE97">
        <v>299</v>
      </c>
      <c r="AH97">
        <v>225</v>
      </c>
      <c r="AI97">
        <v>223</v>
      </c>
      <c r="AJ97">
        <v>291</v>
      </c>
      <c r="AM97">
        <v>270</v>
      </c>
      <c r="AN97">
        <v>265</v>
      </c>
      <c r="AO97">
        <v>103</v>
      </c>
      <c r="AQ97">
        <v>270</v>
      </c>
      <c r="AR97">
        <v>264</v>
      </c>
      <c r="AS97">
        <v>101</v>
      </c>
      <c r="AV97">
        <v>315</v>
      </c>
      <c r="AW97">
        <v>290</v>
      </c>
      <c r="AX97">
        <v>318</v>
      </c>
      <c r="AZ97">
        <v>315</v>
      </c>
      <c r="BA97">
        <v>289</v>
      </c>
      <c r="BB97">
        <v>316</v>
      </c>
    </row>
    <row r="98" spans="2:54" x14ac:dyDescent="0.25">
      <c r="B98">
        <v>45</v>
      </c>
      <c r="C98">
        <v>47</v>
      </c>
      <c r="D98">
        <v>62</v>
      </c>
      <c r="F98">
        <v>45</v>
      </c>
      <c r="G98">
        <v>45</v>
      </c>
      <c r="H98">
        <v>61</v>
      </c>
      <c r="K98">
        <v>135</v>
      </c>
      <c r="L98">
        <v>113</v>
      </c>
      <c r="M98">
        <v>184</v>
      </c>
      <c r="O98">
        <v>135</v>
      </c>
      <c r="P98">
        <v>115</v>
      </c>
      <c r="Q98">
        <v>173</v>
      </c>
      <c r="T98">
        <v>180</v>
      </c>
      <c r="U98">
        <v>146</v>
      </c>
      <c r="V98">
        <v>230</v>
      </c>
      <c r="X98">
        <v>180</v>
      </c>
      <c r="Y98">
        <v>144</v>
      </c>
      <c r="Z98">
        <v>230</v>
      </c>
      <c r="AC98">
        <v>225</v>
      </c>
      <c r="AD98">
        <v>223</v>
      </c>
      <c r="AE98">
        <v>291</v>
      </c>
      <c r="AH98">
        <v>225</v>
      </c>
      <c r="AI98">
        <v>223</v>
      </c>
      <c r="AJ98">
        <v>292</v>
      </c>
      <c r="AM98">
        <v>270</v>
      </c>
      <c r="AN98">
        <v>265</v>
      </c>
      <c r="AO98">
        <v>103</v>
      </c>
      <c r="AQ98">
        <v>270</v>
      </c>
      <c r="AR98">
        <v>263</v>
      </c>
      <c r="AS98">
        <v>98</v>
      </c>
      <c r="AV98">
        <v>315</v>
      </c>
      <c r="AW98">
        <v>289</v>
      </c>
      <c r="AX98">
        <v>316</v>
      </c>
      <c r="AZ98">
        <v>315</v>
      </c>
      <c r="BA98">
        <v>289</v>
      </c>
      <c r="BB98">
        <v>316</v>
      </c>
    </row>
    <row r="99" spans="2:54" x14ac:dyDescent="0.25">
      <c r="B99">
        <v>45</v>
      </c>
      <c r="C99">
        <v>46</v>
      </c>
      <c r="D99">
        <v>59</v>
      </c>
      <c r="F99">
        <v>45</v>
      </c>
      <c r="G99">
        <v>44</v>
      </c>
      <c r="H99">
        <v>61</v>
      </c>
      <c r="K99">
        <v>135</v>
      </c>
      <c r="L99">
        <v>117</v>
      </c>
      <c r="M99">
        <v>152</v>
      </c>
      <c r="O99">
        <v>135</v>
      </c>
      <c r="P99">
        <v>118</v>
      </c>
      <c r="Q99">
        <v>173</v>
      </c>
      <c r="T99">
        <v>180</v>
      </c>
      <c r="U99">
        <v>148</v>
      </c>
      <c r="V99">
        <v>231</v>
      </c>
      <c r="X99">
        <v>180</v>
      </c>
      <c r="Y99">
        <v>142</v>
      </c>
      <c r="Z99">
        <v>231</v>
      </c>
      <c r="AC99">
        <v>225</v>
      </c>
      <c r="AD99">
        <v>223</v>
      </c>
      <c r="AE99">
        <v>114</v>
      </c>
      <c r="AH99">
        <v>225</v>
      </c>
      <c r="AI99">
        <v>224</v>
      </c>
      <c r="AJ99">
        <v>294</v>
      </c>
      <c r="AM99">
        <v>270</v>
      </c>
      <c r="AN99">
        <v>263</v>
      </c>
      <c r="AO99">
        <v>98</v>
      </c>
      <c r="AQ99">
        <v>270</v>
      </c>
      <c r="AR99">
        <v>263</v>
      </c>
      <c r="AS99">
        <v>95</v>
      </c>
      <c r="AV99">
        <v>315</v>
      </c>
      <c r="AW99">
        <v>289</v>
      </c>
      <c r="AX99">
        <v>317</v>
      </c>
      <c r="AZ99">
        <v>315</v>
      </c>
      <c r="BA99">
        <v>289</v>
      </c>
      <c r="BB99">
        <v>316</v>
      </c>
    </row>
    <row r="100" spans="2:54" x14ac:dyDescent="0.25">
      <c r="B100">
        <v>45</v>
      </c>
      <c r="C100">
        <v>43</v>
      </c>
      <c r="D100">
        <v>64</v>
      </c>
      <c r="F100">
        <v>45</v>
      </c>
      <c r="G100">
        <v>44</v>
      </c>
      <c r="H100">
        <v>60</v>
      </c>
      <c r="K100">
        <v>135</v>
      </c>
      <c r="L100">
        <v>117</v>
      </c>
      <c r="M100">
        <v>184</v>
      </c>
      <c r="O100">
        <v>135</v>
      </c>
      <c r="P100">
        <v>119</v>
      </c>
      <c r="Q100">
        <v>160</v>
      </c>
      <c r="T100">
        <v>180</v>
      </c>
      <c r="U100">
        <v>139</v>
      </c>
      <c r="V100">
        <v>231</v>
      </c>
      <c r="X100">
        <v>180</v>
      </c>
      <c r="Y100">
        <v>140</v>
      </c>
      <c r="Z100">
        <v>229</v>
      </c>
      <c r="AC100">
        <v>225</v>
      </c>
      <c r="AD100">
        <v>225</v>
      </c>
      <c r="AE100">
        <v>296</v>
      </c>
      <c r="AH100">
        <v>225</v>
      </c>
      <c r="AI100">
        <v>224</v>
      </c>
      <c r="AJ100">
        <v>295</v>
      </c>
      <c r="AM100">
        <v>270</v>
      </c>
      <c r="AN100">
        <v>263</v>
      </c>
      <c r="AO100">
        <v>94</v>
      </c>
      <c r="AQ100">
        <v>270</v>
      </c>
      <c r="AR100">
        <v>264</v>
      </c>
      <c r="AS100">
        <v>94</v>
      </c>
      <c r="AV100">
        <v>315</v>
      </c>
      <c r="AW100">
        <v>289</v>
      </c>
      <c r="AX100">
        <v>316</v>
      </c>
      <c r="AZ100">
        <v>315</v>
      </c>
      <c r="BA100">
        <v>289</v>
      </c>
      <c r="BB100">
        <v>315</v>
      </c>
    </row>
    <row r="101" spans="2:54" x14ac:dyDescent="0.25">
      <c r="B101">
        <v>45</v>
      </c>
      <c r="C101">
        <v>40</v>
      </c>
      <c r="D101">
        <v>61</v>
      </c>
      <c r="F101">
        <v>45</v>
      </c>
      <c r="G101">
        <v>46</v>
      </c>
      <c r="H101">
        <v>60</v>
      </c>
      <c r="K101">
        <v>135</v>
      </c>
      <c r="L101">
        <v>120</v>
      </c>
      <c r="M101">
        <v>146</v>
      </c>
      <c r="O101">
        <v>135</v>
      </c>
      <c r="P101">
        <v>120</v>
      </c>
      <c r="Q101">
        <v>159</v>
      </c>
      <c r="T101">
        <v>180</v>
      </c>
      <c r="U101">
        <v>141</v>
      </c>
      <c r="V101">
        <v>231</v>
      </c>
      <c r="X101">
        <v>180</v>
      </c>
      <c r="Y101">
        <v>139</v>
      </c>
      <c r="Z101">
        <v>228</v>
      </c>
      <c r="AC101">
        <v>225</v>
      </c>
      <c r="AD101">
        <v>225</v>
      </c>
      <c r="AE101">
        <v>296</v>
      </c>
      <c r="AH101">
        <v>225</v>
      </c>
      <c r="AI101">
        <v>223</v>
      </c>
      <c r="AJ101">
        <v>294</v>
      </c>
      <c r="AM101">
        <v>270</v>
      </c>
      <c r="AN101">
        <v>265</v>
      </c>
      <c r="AO101">
        <v>94</v>
      </c>
      <c r="AQ101">
        <v>270</v>
      </c>
      <c r="AR101">
        <v>265</v>
      </c>
      <c r="AS101">
        <v>95</v>
      </c>
      <c r="AV101">
        <v>315</v>
      </c>
      <c r="AW101">
        <v>289</v>
      </c>
      <c r="AX101">
        <v>283</v>
      </c>
      <c r="AZ101">
        <v>315</v>
      </c>
      <c r="BA101">
        <v>289</v>
      </c>
      <c r="BB101">
        <v>315</v>
      </c>
    </row>
    <row r="102" spans="2:54" x14ac:dyDescent="0.25">
      <c r="B102">
        <v>45</v>
      </c>
      <c r="C102">
        <v>57</v>
      </c>
      <c r="D102">
        <v>60</v>
      </c>
      <c r="F102">
        <v>45</v>
      </c>
      <c r="G102">
        <v>48</v>
      </c>
      <c r="H102">
        <v>60</v>
      </c>
      <c r="K102">
        <v>135</v>
      </c>
      <c r="L102">
        <v>120</v>
      </c>
      <c r="M102">
        <v>201</v>
      </c>
      <c r="O102">
        <v>135</v>
      </c>
      <c r="P102">
        <v>119</v>
      </c>
      <c r="Q102">
        <v>143</v>
      </c>
      <c r="T102">
        <v>180</v>
      </c>
      <c r="U102">
        <v>139</v>
      </c>
      <c r="V102">
        <v>227</v>
      </c>
      <c r="X102">
        <v>180</v>
      </c>
      <c r="Y102">
        <v>140</v>
      </c>
      <c r="Z102">
        <v>226</v>
      </c>
      <c r="AC102">
        <v>225</v>
      </c>
      <c r="AD102">
        <v>223</v>
      </c>
      <c r="AE102">
        <v>294</v>
      </c>
      <c r="AH102">
        <v>225</v>
      </c>
      <c r="AI102">
        <v>217</v>
      </c>
      <c r="AJ102">
        <v>294</v>
      </c>
      <c r="AM102">
        <v>270</v>
      </c>
      <c r="AN102">
        <v>265</v>
      </c>
      <c r="AO102">
        <v>94</v>
      </c>
      <c r="AQ102">
        <v>270</v>
      </c>
      <c r="AR102">
        <v>266</v>
      </c>
      <c r="AS102">
        <v>98</v>
      </c>
      <c r="AV102">
        <v>315</v>
      </c>
      <c r="AW102">
        <v>289</v>
      </c>
      <c r="AX102">
        <v>316</v>
      </c>
      <c r="AZ102">
        <v>315</v>
      </c>
      <c r="BA102">
        <v>289</v>
      </c>
      <c r="BB102">
        <v>315</v>
      </c>
    </row>
    <row r="103" spans="2:54" x14ac:dyDescent="0.25">
      <c r="B103">
        <v>45</v>
      </c>
      <c r="C103">
        <v>48</v>
      </c>
      <c r="D103">
        <v>60</v>
      </c>
      <c r="F103">
        <v>45</v>
      </c>
      <c r="G103">
        <v>49</v>
      </c>
      <c r="H103">
        <v>60</v>
      </c>
      <c r="K103">
        <v>135</v>
      </c>
      <c r="L103">
        <v>122</v>
      </c>
      <c r="M103">
        <v>125</v>
      </c>
      <c r="O103">
        <v>135</v>
      </c>
      <c r="P103">
        <v>118</v>
      </c>
      <c r="Q103">
        <v>140</v>
      </c>
      <c r="T103">
        <v>180</v>
      </c>
      <c r="U103">
        <v>154</v>
      </c>
      <c r="V103">
        <v>227</v>
      </c>
      <c r="X103">
        <v>180</v>
      </c>
      <c r="Y103">
        <v>140</v>
      </c>
      <c r="Z103">
        <v>226</v>
      </c>
      <c r="AC103">
        <v>225</v>
      </c>
      <c r="AD103">
        <v>207</v>
      </c>
      <c r="AE103">
        <v>294</v>
      </c>
      <c r="AH103">
        <v>225</v>
      </c>
      <c r="AI103">
        <v>147</v>
      </c>
      <c r="AJ103">
        <v>294</v>
      </c>
      <c r="AM103">
        <v>270</v>
      </c>
      <c r="AN103">
        <v>265</v>
      </c>
      <c r="AO103">
        <v>98</v>
      </c>
      <c r="AQ103">
        <v>270</v>
      </c>
      <c r="AR103">
        <v>267</v>
      </c>
      <c r="AS103">
        <v>101</v>
      </c>
      <c r="AV103">
        <v>315</v>
      </c>
      <c r="AW103">
        <v>289</v>
      </c>
      <c r="AX103">
        <v>315</v>
      </c>
      <c r="AZ103">
        <v>315</v>
      </c>
      <c r="BA103">
        <v>289</v>
      </c>
      <c r="BB103">
        <v>315</v>
      </c>
    </row>
    <row r="104" spans="2:54" x14ac:dyDescent="0.25">
      <c r="B104">
        <v>45</v>
      </c>
      <c r="C104">
        <v>42</v>
      </c>
      <c r="D104">
        <v>60</v>
      </c>
      <c r="K104">
        <v>135</v>
      </c>
      <c r="L104">
        <v>117</v>
      </c>
      <c r="M104">
        <v>147</v>
      </c>
      <c r="T104">
        <v>180</v>
      </c>
      <c r="U104">
        <v>139</v>
      </c>
      <c r="V104">
        <v>227</v>
      </c>
      <c r="AC104">
        <v>225</v>
      </c>
      <c r="AD104">
        <v>225</v>
      </c>
      <c r="AE104">
        <v>294</v>
      </c>
      <c r="AM104">
        <v>270</v>
      </c>
      <c r="AN104">
        <v>272</v>
      </c>
      <c r="AO104">
        <v>117</v>
      </c>
      <c r="AV104">
        <v>315</v>
      </c>
      <c r="AW104">
        <v>289</v>
      </c>
      <c r="AX104">
        <v>317</v>
      </c>
    </row>
    <row r="105" spans="2:54" x14ac:dyDescent="0.25">
      <c r="B105">
        <v>45</v>
      </c>
      <c r="C105">
        <v>53</v>
      </c>
      <c r="D105">
        <v>62</v>
      </c>
      <c r="K105">
        <v>135</v>
      </c>
      <c r="L105">
        <v>117</v>
      </c>
      <c r="M105">
        <v>137</v>
      </c>
      <c r="T105">
        <v>180</v>
      </c>
      <c r="U105">
        <v>141</v>
      </c>
      <c r="V105">
        <v>225</v>
      </c>
      <c r="AC105">
        <v>225</v>
      </c>
      <c r="AD105">
        <v>13</v>
      </c>
      <c r="AE105">
        <v>294</v>
      </c>
      <c r="AM105">
        <v>270</v>
      </c>
      <c r="AN105">
        <v>268</v>
      </c>
      <c r="AO105">
        <v>103</v>
      </c>
      <c r="AV105">
        <v>315</v>
      </c>
      <c r="AW105">
        <v>289</v>
      </c>
      <c r="AX105">
        <v>315</v>
      </c>
    </row>
    <row r="108" spans="2:54" x14ac:dyDescent="0.25">
      <c r="B108" s="13"/>
      <c r="C108" s="14"/>
      <c r="D108" s="14"/>
      <c r="F108" s="13"/>
      <c r="G108" s="14"/>
      <c r="H108" s="14"/>
      <c r="K108" s="13"/>
      <c r="L108" s="14"/>
      <c r="M108" s="14"/>
      <c r="O108" s="13"/>
      <c r="P108" s="14"/>
      <c r="Q108" s="14"/>
      <c r="T108" s="13"/>
      <c r="U108" s="14"/>
      <c r="V108" s="14"/>
      <c r="X108" s="13"/>
      <c r="Y108" s="14"/>
      <c r="Z108" s="14"/>
      <c r="AC108" s="13"/>
      <c r="AD108" s="14"/>
      <c r="AE108" s="14"/>
      <c r="AH108" s="13"/>
      <c r="AI108" s="14"/>
      <c r="AJ108" s="14"/>
      <c r="AK108" s="24"/>
      <c r="AM108" s="13"/>
      <c r="AN108" s="14"/>
      <c r="AO108" s="14"/>
      <c r="AQ108" s="13"/>
      <c r="AR108" s="14"/>
      <c r="AS108" s="14"/>
      <c r="AV108" s="13"/>
      <c r="AW108" s="14"/>
      <c r="AX108" s="14"/>
      <c r="AZ108" s="13"/>
      <c r="BA108" s="14"/>
      <c r="BB108" s="14"/>
    </row>
    <row r="109" spans="2:54" x14ac:dyDescent="0.25">
      <c r="B109" s="16" t="s">
        <v>39</v>
      </c>
      <c r="C109" s="17">
        <f>STDEV(Tabela456577[R1])</f>
        <v>15.747409599388369</v>
      </c>
      <c r="D109" s="17">
        <f>STDEV(Tabela456577[R2])</f>
        <v>3.2575630725616316</v>
      </c>
      <c r="F109" s="16" t="s">
        <v>39</v>
      </c>
      <c r="G109" s="17">
        <f>STDEV(Tabela4570[R1])</f>
        <v>2.8515593454477028</v>
      </c>
      <c r="H109" s="17">
        <f>STDEV(Tabela4570[R2])</f>
        <v>2.2340441092923418</v>
      </c>
      <c r="K109" s="16" t="s">
        <v>39</v>
      </c>
      <c r="L109" s="17">
        <f>STDEV(Tabela466778[R1])</f>
        <v>10.410251357836335</v>
      </c>
      <c r="M109" s="17">
        <f>STDEV(Tabela466778[R2])</f>
        <v>46.486596308652615</v>
      </c>
      <c r="O109" s="16" t="s">
        <v>39</v>
      </c>
      <c r="P109" s="17">
        <f>STDEV(Tabela4672[R1])</f>
        <v>5.0719211941039157</v>
      </c>
      <c r="Q109" s="17">
        <f>STDEV(Tabela4672[R2])</f>
        <v>33.946449827965466</v>
      </c>
      <c r="T109" s="16" t="s">
        <v>39</v>
      </c>
      <c r="U109" s="17">
        <f>STDEV(Tabela4771[R1])</f>
        <v>43.017614433103468</v>
      </c>
      <c r="V109" s="17">
        <f>STDEV(Tabela4771[R2])</f>
        <v>56.595615884746174</v>
      </c>
      <c r="X109" s="16" t="s">
        <v>39</v>
      </c>
      <c r="Y109" s="17">
        <f>STDEV(Tabela4773[R1])</f>
        <v>20.958114982779083</v>
      </c>
      <c r="Z109" s="17">
        <f>STDEV(Tabela4773[R2])</f>
        <v>22.576165588569634</v>
      </c>
      <c r="AC109" s="16" t="s">
        <v>39</v>
      </c>
      <c r="AD109" s="17">
        <f>STDEV(Tabela4875[R1])</f>
        <v>44.81992139144549</v>
      </c>
      <c r="AE109" s="17">
        <f>STDEV(Tabela4875[R2])</f>
        <v>83.505845074558451</v>
      </c>
      <c r="AH109" s="16" t="s">
        <v>39</v>
      </c>
      <c r="AI109" s="17">
        <f>STDEV(Tabela4874[R1])</f>
        <v>15.295246363811431</v>
      </c>
      <c r="AJ109" s="17">
        <f>STDEV(Tabela4874[R2])</f>
        <v>69.826034919185005</v>
      </c>
      <c r="AK109" s="25"/>
      <c r="AM109" s="16" t="s">
        <v>39</v>
      </c>
      <c r="AN109" s="17">
        <f>STDEV(Tabela487578[R1])</f>
        <v>13.345918303119328</v>
      </c>
      <c r="AO109" s="17">
        <f>STDEV(Tabela487578[R2])</f>
        <v>51.647910574065492</v>
      </c>
      <c r="AQ109" s="16" t="s">
        <v>39</v>
      </c>
      <c r="AR109" s="17">
        <f>STDEV(Tabela4975[R1])</f>
        <v>10.279396889934096</v>
      </c>
      <c r="AS109" s="17">
        <f>STDEV(Tabela4975[R2])</f>
        <v>43.341588196673854</v>
      </c>
      <c r="AV109" s="16" t="s">
        <v>39</v>
      </c>
      <c r="AW109" s="17">
        <f>STDEV(Tabela48757880[R1])</f>
        <v>4.9785296600259077</v>
      </c>
      <c r="AX109" s="17">
        <f>STDEV(Tabela48757880[R2])</f>
        <v>55.481368243962883</v>
      </c>
      <c r="AZ109" s="16" t="s">
        <v>39</v>
      </c>
      <c r="BA109" s="17">
        <f>STDEV(Tabela5076[R1])</f>
        <v>4.2611594063869482</v>
      </c>
      <c r="BB109" s="17">
        <f>STDEV(Tabela5076[R2])</f>
        <v>49.547068029775062</v>
      </c>
    </row>
    <row r="110" spans="2:54" x14ac:dyDescent="0.25">
      <c r="B110" s="19" t="s">
        <v>40</v>
      </c>
      <c r="C110" s="20">
        <f>SQRT(SUMSQ(C6:C105) / (COUNT(C6:C105)-1))</f>
        <v>54.265434428716901</v>
      </c>
      <c r="D110" s="20">
        <f>SQRT(SUMSQ(D6:D105) / (COUNT(D6:D105)-1))</f>
        <v>63.280679867116191</v>
      </c>
      <c r="F110" s="19" t="s">
        <v>40</v>
      </c>
      <c r="G110" s="20">
        <f>SQRT(SUMSQ(G6:G103) / (COUNT(G6:G103)-1))</f>
        <v>49.385606651431317</v>
      </c>
      <c r="H110" s="20">
        <f>SQRT(SUMSQ(H6:H103) / (COUNT(H6:H103)-1))</f>
        <v>63.117302021181082</v>
      </c>
      <c r="K110" s="19" t="s">
        <v>40</v>
      </c>
      <c r="L110" s="20">
        <f>SQRT(SUMSQ(L6:L105) / (COUNT(L6:L105)-1))</f>
        <v>113.52497166667426</v>
      </c>
      <c r="M110" s="20">
        <f>SQRT(SUMSQ(M6:M105) / (COUNT(M6:M105)-1))</f>
        <v>193.52780188130617</v>
      </c>
      <c r="O110" s="19" t="s">
        <v>40</v>
      </c>
      <c r="P110" s="20">
        <f>SQRT(SUMSQ(P6:P103) / (COUNT(P6:P103)-1))</f>
        <v>113.07939004791389</v>
      </c>
      <c r="Q110" s="20">
        <f>SQRT(SUMSQ(Q6:Q103) / (COUNT(Q6:Q103)-1))</f>
        <v>189.24630762171719</v>
      </c>
      <c r="T110" s="19" t="s">
        <v>40</v>
      </c>
      <c r="U110" s="20">
        <f>SQRT(SUMSQ(U4:U105) / (COUNT(U4:U105)-1))</f>
        <v>163.45270838621144</v>
      </c>
      <c r="V110" s="20">
        <f>SQRT(SUMSQ(V4:V105) / (COUNT(V4:V105)-1))</f>
        <v>220.09706306926762</v>
      </c>
      <c r="X110" s="19" t="s">
        <v>40</v>
      </c>
      <c r="Y110" s="20">
        <f>SQRT(SUMSQ(Y4:Y103) / (COUNT(Y4:Y103)-1))</f>
        <v>155.33011072863198</v>
      </c>
      <c r="Z110" s="20">
        <f>SQRT(SUMSQ(Z4:Z103) / (COUNT(Z4:Z103)-1))</f>
        <v>219.14832805823923</v>
      </c>
      <c r="AC110" s="19" t="s">
        <v>40</v>
      </c>
      <c r="AD110" s="20">
        <f>SQRT(SUMSQ(AD4:AD105) / (COUNT(AD4:AD105)-1))</f>
        <v>221.44025803540757</v>
      </c>
      <c r="AE110" s="20">
        <f>SQRT(SUMSQ(AE4:AE105) / (COUNT(AE4:AE105)-1))</f>
        <v>265.06829689761469</v>
      </c>
      <c r="AH110" s="19" t="s">
        <v>40</v>
      </c>
      <c r="AI110" s="20">
        <f>SQRT(SUMSQ(AI4:AI103) / (COUNT(AI4:AI103)-1))</f>
        <v>222.40640334177135</v>
      </c>
      <c r="AJ110" s="20">
        <f>SQRT(SUMSQ(AJ4:AJ103) / (COUNT(AJ4:AJ103)-1))</f>
        <v>266.14692477466332</v>
      </c>
      <c r="AM110" s="19" t="s">
        <v>40</v>
      </c>
      <c r="AN110" s="20">
        <f>SQRT(SUMSQ(AN4:AN105) / (COUNT(AN4:AN105)-1))</f>
        <v>265.40443694768021</v>
      </c>
      <c r="AO110" s="20">
        <f>SQRT(SUMSQ(AO4:AO105) / (COUNT(AO4:AO105)-1))</f>
        <v>128.6344754831623</v>
      </c>
      <c r="AQ110" s="19" t="s">
        <v>40</v>
      </c>
      <c r="AR110" s="20">
        <f>SQRT(SUMSQ(AR4:AR103) / (COUNT(AR4:AR103)-1))</f>
        <v>265.79208601779459</v>
      </c>
      <c r="AS110" s="20">
        <f>SQRT(SUMSQ(AS4:AS103) / (COUNT(AS4:AS103)-1))</f>
        <v>121.1766623783418</v>
      </c>
      <c r="AV110" s="19" t="s">
        <v>40</v>
      </c>
      <c r="AW110" s="20">
        <f>SQRT(SUMSQ(AW4:AW105) / (COUNT(AW4:AW105)-1))</f>
        <v>289.60424057947796</v>
      </c>
      <c r="AX110" s="20">
        <f>SQRT(SUMSQ(AX4:AX105) / (COUNT(AX4:AX105)-1))</f>
        <v>306.7118214450519</v>
      </c>
      <c r="AZ110" s="19" t="s">
        <v>40</v>
      </c>
      <c r="BA110" s="20">
        <f>SQRT(SUMSQ(BA4:BA103) / (COUNT(BA4:BA103)-1))</f>
        <v>289.64541066194329</v>
      </c>
      <c r="BB110" s="20">
        <f>SQRT(SUMSQ(BB4:BB103) / (COUNT(BB4:BB103)-1))</f>
        <v>308.04553485871492</v>
      </c>
    </row>
    <row r="111" spans="2:54" x14ac:dyDescent="0.25">
      <c r="B111" s="16" t="s">
        <v>41</v>
      </c>
      <c r="C111" s="17">
        <f>SKEW(Tabela456577[R1])</f>
        <v>7.3862152129795282</v>
      </c>
      <c r="D111" s="17">
        <f>SKEW(Tabela456577[R2])</f>
        <v>0.38832565279761805</v>
      </c>
      <c r="F111" s="16" t="s">
        <v>41</v>
      </c>
      <c r="G111" s="17">
        <f>SKEW(Tabela4570[R1])</f>
        <v>0.29332131853307269</v>
      </c>
      <c r="H111" s="17">
        <f>SKEW(Tabela4570[R2])</f>
        <v>1.0166523083492307</v>
      </c>
      <c r="K111" s="16" t="s">
        <v>41</v>
      </c>
      <c r="L111" s="17">
        <f>SKEW(Tabela466778[R1])</f>
        <v>-5.2285458882897764</v>
      </c>
      <c r="M111" s="17">
        <f>SKEW(Tabela466778[R2])</f>
        <v>-0.51562189090051291</v>
      </c>
      <c r="O111" s="16" t="s">
        <v>41</v>
      </c>
      <c r="P111" s="17">
        <f>SKEW(Tabela4672[R1])</f>
        <v>-0.90085599368189695</v>
      </c>
      <c r="Q111" s="17">
        <f>SKEW(Tabela4672[R2])</f>
        <v>-2.5265495079667297</v>
      </c>
      <c r="T111" s="16" t="s">
        <v>41</v>
      </c>
      <c r="U111" s="17">
        <f>SKEW(Tabela4771[R1])</f>
        <v>1.2496266692531286</v>
      </c>
      <c r="V111" s="17">
        <f>SKEW(Tabela4771[R2])</f>
        <v>-1.2269521217079136</v>
      </c>
      <c r="X111" s="16" t="s">
        <v>41</v>
      </c>
      <c r="Y111" s="17">
        <f>SKEW(Tabela4773[R1])</f>
        <v>1.6986110711823748</v>
      </c>
      <c r="Z111" s="17">
        <f>SKEW(Tabela4773[R2])</f>
        <v>-0.40425626173784429</v>
      </c>
      <c r="AC111" s="16" t="s">
        <v>41</v>
      </c>
      <c r="AD111" s="17">
        <f>SKEW(Tabela4875[R1])</f>
        <v>-2.7344589750864965</v>
      </c>
      <c r="AE111" s="17">
        <f>SKEW(Tabela4875[R2])</f>
        <v>-1.8656786578431988</v>
      </c>
      <c r="AH111" s="16" t="s">
        <v>41</v>
      </c>
      <c r="AI111" s="17">
        <f>SKEW(Tabela4874[R1])</f>
        <v>-1.8130531179368983</v>
      </c>
      <c r="AJ111" s="17">
        <f>SKEW(Tabela4874[R2])</f>
        <v>-2.2381195887420495</v>
      </c>
      <c r="AK111" s="25"/>
      <c r="AM111" s="16" t="s">
        <v>41</v>
      </c>
      <c r="AN111" s="17">
        <f>SKEW(Tabela487578[R1])</f>
        <v>-3.0572395549420643</v>
      </c>
      <c r="AO111" s="17">
        <f>SKEW(Tabela487578[R2])</f>
        <v>2.910926674775498</v>
      </c>
      <c r="AQ111" s="16" t="s">
        <v>41</v>
      </c>
      <c r="AR111" s="17">
        <f>SKEW(Tabela4975[R1])</f>
        <v>-3.5488663457673648</v>
      </c>
      <c r="AS111" s="17">
        <f>SKEW(Tabela4975[R2])</f>
        <v>3.6555130886590859</v>
      </c>
      <c r="AV111" s="16" t="s">
        <v>41</v>
      </c>
      <c r="AW111" s="17">
        <f>SKEW(Tabela48757880[R1])</f>
        <v>-2.8998542417722697</v>
      </c>
      <c r="AX111" s="17">
        <f>SKEW(Tabela48757880[R2])</f>
        <v>-3.3837810985438739</v>
      </c>
      <c r="AZ111" s="16" t="s">
        <v>41</v>
      </c>
      <c r="BA111" s="17">
        <f>SKEW(Tabela5076[R1])</f>
        <v>-3.5775929402489628</v>
      </c>
      <c r="BB111" s="17">
        <f>SKEW(Tabela5076[R2])</f>
        <v>-3.7099341639132724</v>
      </c>
    </row>
    <row r="112" spans="2:54" x14ac:dyDescent="0.25">
      <c r="B112" s="19" t="s">
        <v>42</v>
      </c>
      <c r="C112" s="20">
        <f>KURT(Tabela456577[R1])</f>
        <v>63.377896071689285</v>
      </c>
      <c r="D112" s="20">
        <f>KURT(Tabela456577[R2])</f>
        <v>1.4383199403123892</v>
      </c>
      <c r="F112" s="19" t="s">
        <v>42</v>
      </c>
      <c r="G112" s="20">
        <f>KURT(Tabela4570[R1])</f>
        <v>-6.0196765733236735E-2</v>
      </c>
      <c r="H112" s="20">
        <f>KURT(Tabela4570[R2])</f>
        <v>2.1999796574004127</v>
      </c>
      <c r="K112" s="19" t="s">
        <v>42</v>
      </c>
      <c r="L112" s="20">
        <f>KURT(Tabela466778[R1])</f>
        <v>41.78977002540811</v>
      </c>
      <c r="M112" s="20">
        <f>KURT(Tabela466778[R2])</f>
        <v>3.7126545631750658</v>
      </c>
      <c r="O112" s="19" t="s">
        <v>42</v>
      </c>
      <c r="P112" s="20">
        <f>KURT(Tabela4672[R1])</f>
        <v>1.7674777999245257</v>
      </c>
      <c r="Q112" s="20">
        <f>KURT(Tabela4672[R2])</f>
        <v>6.6301066325100635</v>
      </c>
      <c r="T112" s="19" t="s">
        <v>42</v>
      </c>
      <c r="U112" s="20">
        <f>KURT(Tabela4771[R1])</f>
        <v>5.0490799912461384</v>
      </c>
      <c r="V112" s="20">
        <f>KURT(Tabela4771[R2])</f>
        <v>4.9826019461698898</v>
      </c>
      <c r="X112" s="19" t="s">
        <v>42</v>
      </c>
      <c r="Y112" s="20">
        <f>KURT(Tabela4773[R1])</f>
        <v>6.5769105290258096</v>
      </c>
      <c r="Z112" s="20">
        <f>KURT(Tabela4773[R2])</f>
        <v>0.74787414564652321</v>
      </c>
      <c r="AC112" s="19" t="s">
        <v>42</v>
      </c>
      <c r="AD112" s="20">
        <f>KURT(Tabela4875[R1])</f>
        <v>11.793758428136629</v>
      </c>
      <c r="AE112" s="20">
        <f>KURT(Tabela4875[R2])</f>
        <v>2.0526406278945841</v>
      </c>
      <c r="AH112" s="19" t="s">
        <v>42</v>
      </c>
      <c r="AI112" s="20">
        <f>KURT(Tabela4874[R1])</f>
        <v>18.148181539898786</v>
      </c>
      <c r="AJ112" s="20">
        <f>KURT(Tabela4874[R2])</f>
        <v>4.1555338352699884</v>
      </c>
      <c r="AM112" s="19" t="s">
        <v>42</v>
      </c>
      <c r="AN112" s="20">
        <f>KURT(Tabela487578[R1])</f>
        <v>8.7743134208840949</v>
      </c>
      <c r="AO112" s="20">
        <f>KURT(Tabela487578[R2])</f>
        <v>6.8944997663619993</v>
      </c>
      <c r="AQ112" s="19" t="s">
        <v>42</v>
      </c>
      <c r="AR112" s="20">
        <f>KURT(Tabela4975[R1])</f>
        <v>11.600844157093219</v>
      </c>
      <c r="AS112" s="20">
        <f>KURT(Tabela4975[R2])</f>
        <v>12.089930531754504</v>
      </c>
      <c r="AV112" s="19" t="s">
        <v>42</v>
      </c>
      <c r="AW112" s="20">
        <f>KURT(Tabela48757880[R1])</f>
        <v>8.2363868982448079</v>
      </c>
      <c r="AX112" s="20">
        <f>KURT(Tabela48757880[R2])</f>
        <v>9.7386479171852436</v>
      </c>
      <c r="AZ112" s="19" t="s">
        <v>42</v>
      </c>
      <c r="BA112" s="20">
        <f>KURT(Tabela5076[R1])</f>
        <v>12.276193226714872</v>
      </c>
      <c r="BB112" s="20">
        <f>KURT(Tabela5076[R2])</f>
        <v>12.36331589013577</v>
      </c>
    </row>
  </sheetData>
  <mergeCells count="18">
    <mergeCell ref="AN4:AO4"/>
    <mergeCell ref="AR4:AS4"/>
    <mergeCell ref="AW4:AX4"/>
    <mergeCell ref="BA4:BB4"/>
    <mergeCell ref="G4:H4"/>
    <mergeCell ref="C4:D4"/>
    <mergeCell ref="P4:Q4"/>
    <mergeCell ref="U4:V4"/>
    <mergeCell ref="Y4:Z4"/>
    <mergeCell ref="AI4:AJ4"/>
    <mergeCell ref="L4:M4"/>
    <mergeCell ref="AD4:AE4"/>
    <mergeCell ref="AD3:AE3"/>
    <mergeCell ref="G3:H3"/>
    <mergeCell ref="L3:M3"/>
    <mergeCell ref="U3:V3"/>
    <mergeCell ref="X3:Y3"/>
    <mergeCell ref="AA3:AB3"/>
  </mergeCells>
  <phoneticPr fontId="5" type="noConversion"/>
  <pageMargins left="0.7" right="0.7" top="0.75" bottom="0.75" header="0.3" footer="0.3"/>
  <drawing r:id="rId1"/>
  <tableParts count="12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CD9C6-EDD8-E442-A44B-359F113E1D95}">
  <dimension ref="B1:FX109"/>
  <sheetViews>
    <sheetView topLeftCell="ER88" zoomScale="70" zoomScaleNormal="70" workbookViewId="0">
      <selection activeCell="FD18" sqref="FD18"/>
    </sheetView>
  </sheetViews>
  <sheetFormatPr defaultColWidth="11" defaultRowHeight="15.75" x14ac:dyDescent="0.25"/>
  <cols>
    <col min="1" max="1" width="13.5" bestFit="1" customWidth="1"/>
    <col min="2" max="4" width="13.5" customWidth="1"/>
    <col min="6" max="6" width="12.75" customWidth="1"/>
    <col min="7" max="7" width="12.25" customWidth="1"/>
    <col min="8" max="8" width="11.375" bestFit="1" customWidth="1"/>
    <col min="18" max="19" width="15.25" customWidth="1"/>
    <col min="31" max="32" width="15.375" customWidth="1"/>
    <col min="44" max="45" width="15.375" customWidth="1"/>
    <col min="59" max="60" width="15.375" customWidth="1"/>
    <col min="75" max="76" width="15.375" customWidth="1"/>
    <col min="88" max="89" width="15.375" customWidth="1"/>
    <col min="102" max="103" width="15.375" customWidth="1"/>
    <col min="117" max="118" width="15.375" customWidth="1"/>
    <col min="130" max="131" width="15.375" customWidth="1"/>
    <col min="139" max="140" width="15.375" customWidth="1"/>
    <col min="146" max="147" width="15.375" customWidth="1"/>
  </cols>
  <sheetData>
    <row r="1" spans="2:180" x14ac:dyDescent="0.25">
      <c r="BP1" s="11" t="s">
        <v>60</v>
      </c>
      <c r="ER1" s="11" t="s">
        <v>61</v>
      </c>
    </row>
    <row r="2" spans="2:180" x14ac:dyDescent="0.25">
      <c r="B2" t="s">
        <v>62</v>
      </c>
      <c r="F2" t="s">
        <v>63</v>
      </c>
      <c r="J2" t="s">
        <v>64</v>
      </c>
      <c r="M2" t="s">
        <v>62</v>
      </c>
      <c r="R2" t="s">
        <v>63</v>
      </c>
      <c r="Z2" t="s">
        <v>62</v>
      </c>
      <c r="AE2" t="s">
        <v>63</v>
      </c>
      <c r="AM2" t="s">
        <v>62</v>
      </c>
      <c r="AR2" t="s">
        <v>63</v>
      </c>
      <c r="BB2" t="s">
        <v>62</v>
      </c>
      <c r="BG2" t="s">
        <v>63</v>
      </c>
      <c r="BP2" s="11"/>
      <c r="BR2" t="s">
        <v>62</v>
      </c>
      <c r="BW2" t="s">
        <v>63</v>
      </c>
      <c r="CE2" t="s">
        <v>62</v>
      </c>
      <c r="CJ2" t="s">
        <v>63</v>
      </c>
      <c r="CS2" t="s">
        <v>62</v>
      </c>
      <c r="CX2" t="s">
        <v>63</v>
      </c>
      <c r="DH2" t="s">
        <v>62</v>
      </c>
      <c r="DM2" t="s">
        <v>63</v>
      </c>
      <c r="ER2" s="11"/>
      <c r="ET2" t="s">
        <v>62</v>
      </c>
      <c r="EY2" t="s">
        <v>63</v>
      </c>
      <c r="FE2" t="s">
        <v>62</v>
      </c>
      <c r="FJ2" t="s">
        <v>63</v>
      </c>
      <c r="FP2" t="s">
        <v>62</v>
      </c>
      <c r="FU2" t="s">
        <v>63</v>
      </c>
    </row>
    <row r="3" spans="2:180" x14ac:dyDescent="0.25">
      <c r="B3" t="s">
        <v>65</v>
      </c>
      <c r="C3" t="s">
        <v>58</v>
      </c>
      <c r="D3" t="s">
        <v>59</v>
      </c>
      <c r="F3" t="s">
        <v>65</v>
      </c>
      <c r="G3" t="s">
        <v>58</v>
      </c>
      <c r="H3" t="s">
        <v>59</v>
      </c>
      <c r="J3" t="s">
        <v>66</v>
      </c>
      <c r="M3" t="s">
        <v>67</v>
      </c>
      <c r="N3" t="s">
        <v>68</v>
      </c>
      <c r="O3" t="s">
        <v>58</v>
      </c>
      <c r="P3" t="s">
        <v>59</v>
      </c>
      <c r="R3" t="s">
        <v>67</v>
      </c>
      <c r="S3" t="s">
        <v>68</v>
      </c>
      <c r="T3" t="s">
        <v>58</v>
      </c>
      <c r="U3" t="s">
        <v>59</v>
      </c>
      <c r="Z3" t="s">
        <v>67</v>
      </c>
      <c r="AA3" t="s">
        <v>68</v>
      </c>
      <c r="AB3" t="s">
        <v>58</v>
      </c>
      <c r="AC3" t="s">
        <v>59</v>
      </c>
      <c r="AE3" t="s">
        <v>67</v>
      </c>
      <c r="AF3" t="s">
        <v>68</v>
      </c>
      <c r="AG3" t="s">
        <v>58</v>
      </c>
      <c r="AH3" t="s">
        <v>59</v>
      </c>
      <c r="AM3" t="s">
        <v>67</v>
      </c>
      <c r="AN3" t="s">
        <v>68</v>
      </c>
      <c r="AO3" t="s">
        <v>58</v>
      </c>
      <c r="AP3" t="s">
        <v>59</v>
      </c>
      <c r="AR3" t="s">
        <v>67</v>
      </c>
      <c r="AS3" t="s">
        <v>68</v>
      </c>
      <c r="AT3" t="s">
        <v>58</v>
      </c>
      <c r="AU3" t="s">
        <v>59</v>
      </c>
      <c r="BB3" t="s">
        <v>67</v>
      </c>
      <c r="BC3" t="s">
        <v>68</v>
      </c>
      <c r="BD3" t="s">
        <v>58</v>
      </c>
      <c r="BE3" t="s">
        <v>59</v>
      </c>
      <c r="BG3" t="s">
        <v>67</v>
      </c>
      <c r="BH3" t="s">
        <v>68</v>
      </c>
      <c r="BI3" t="s">
        <v>58</v>
      </c>
      <c r="BJ3" t="s">
        <v>59</v>
      </c>
      <c r="BO3" s="9"/>
      <c r="BP3" s="11"/>
      <c r="BR3" t="s">
        <v>67</v>
      </c>
      <c r="BS3" t="s">
        <v>68</v>
      </c>
      <c r="BT3" t="s">
        <v>58</v>
      </c>
      <c r="BU3" t="s">
        <v>59</v>
      </c>
      <c r="BW3" t="s">
        <v>67</v>
      </c>
      <c r="BX3" t="s">
        <v>68</v>
      </c>
      <c r="BY3" t="s">
        <v>58</v>
      </c>
      <c r="BZ3" t="s">
        <v>59</v>
      </c>
      <c r="CB3" s="9"/>
      <c r="CE3" t="s">
        <v>67</v>
      </c>
      <c r="CF3" t="s">
        <v>68</v>
      </c>
      <c r="CG3" t="s">
        <v>58</v>
      </c>
      <c r="CH3" t="s">
        <v>59</v>
      </c>
      <c r="CJ3" t="s">
        <v>67</v>
      </c>
      <c r="CK3" t="s">
        <v>68</v>
      </c>
      <c r="CL3" t="s">
        <v>58</v>
      </c>
      <c r="CM3" t="s">
        <v>59</v>
      </c>
      <c r="CO3" s="9"/>
      <c r="CS3" t="s">
        <v>67</v>
      </c>
      <c r="CT3" t="s">
        <v>68</v>
      </c>
      <c r="CU3" t="s">
        <v>58</v>
      </c>
      <c r="CV3" t="s">
        <v>59</v>
      </c>
      <c r="CX3" t="s">
        <v>67</v>
      </c>
      <c r="CY3" t="s">
        <v>68</v>
      </c>
      <c r="CZ3" t="s">
        <v>58</v>
      </c>
      <c r="DA3" t="s">
        <v>59</v>
      </c>
      <c r="DC3" s="9"/>
      <c r="DH3" t="s">
        <v>67</v>
      </c>
      <c r="DI3" t="s">
        <v>68</v>
      </c>
      <c r="DJ3" t="s">
        <v>58</v>
      </c>
      <c r="DK3" t="s">
        <v>59</v>
      </c>
      <c r="DM3" t="s">
        <v>67</v>
      </c>
      <c r="DN3" t="s">
        <v>68</v>
      </c>
      <c r="DO3" t="s">
        <v>58</v>
      </c>
      <c r="DP3" t="s">
        <v>59</v>
      </c>
      <c r="DR3" s="9"/>
      <c r="ER3" s="11"/>
      <c r="ET3" t="s">
        <v>67</v>
      </c>
      <c r="EU3" t="s">
        <v>68</v>
      </c>
      <c r="EV3" t="s">
        <v>58</v>
      </c>
      <c r="EW3" t="s">
        <v>59</v>
      </c>
      <c r="EY3" t="s">
        <v>67</v>
      </c>
      <c r="EZ3" t="s">
        <v>68</v>
      </c>
      <c r="FA3" t="s">
        <v>58</v>
      </c>
      <c r="FB3" t="s">
        <v>59</v>
      </c>
      <c r="FE3" t="s">
        <v>67</v>
      </c>
      <c r="FF3" t="s">
        <v>68</v>
      </c>
      <c r="FG3" t="s">
        <v>58</v>
      </c>
      <c r="FH3" t="s">
        <v>59</v>
      </c>
      <c r="FJ3" t="s">
        <v>67</v>
      </c>
      <c r="FK3" t="s">
        <v>68</v>
      </c>
      <c r="FL3" t="s">
        <v>58</v>
      </c>
      <c r="FM3" t="s">
        <v>59</v>
      </c>
      <c r="FP3" t="s">
        <v>67</v>
      </c>
      <c r="FQ3" t="s">
        <v>68</v>
      </c>
      <c r="FR3" t="s">
        <v>58</v>
      </c>
      <c r="FS3" t="s">
        <v>59</v>
      </c>
      <c r="FU3" t="s">
        <v>67</v>
      </c>
      <c r="FV3" t="s">
        <v>68</v>
      </c>
      <c r="FW3" t="s">
        <v>58</v>
      </c>
      <c r="FX3" t="s">
        <v>59</v>
      </c>
    </row>
    <row r="4" spans="2:180" x14ac:dyDescent="0.25">
      <c r="B4">
        <v>270</v>
      </c>
      <c r="C4">
        <v>273</v>
      </c>
      <c r="D4">
        <v>252</v>
      </c>
      <c r="F4">
        <v>270</v>
      </c>
      <c r="G4">
        <v>273</v>
      </c>
      <c r="H4">
        <v>252</v>
      </c>
      <c r="M4">
        <v>255</v>
      </c>
      <c r="N4">
        <v>285</v>
      </c>
      <c r="O4">
        <v>243</v>
      </c>
      <c r="P4">
        <v>63</v>
      </c>
      <c r="R4">
        <v>255</v>
      </c>
      <c r="S4">
        <v>285</v>
      </c>
      <c r="T4">
        <v>243</v>
      </c>
      <c r="U4">
        <v>63</v>
      </c>
      <c r="Z4">
        <v>240</v>
      </c>
      <c r="AA4">
        <v>300</v>
      </c>
      <c r="AB4">
        <v>74</v>
      </c>
      <c r="AC4">
        <v>278</v>
      </c>
      <c r="AE4">
        <v>240</v>
      </c>
      <c r="AF4">
        <v>300</v>
      </c>
      <c r="AG4">
        <v>74</v>
      </c>
      <c r="AH4">
        <v>278</v>
      </c>
      <c r="AM4">
        <v>225</v>
      </c>
      <c r="AN4">
        <v>315</v>
      </c>
      <c r="AO4">
        <v>227</v>
      </c>
      <c r="AP4">
        <v>288</v>
      </c>
      <c r="AR4">
        <v>225</v>
      </c>
      <c r="AS4">
        <v>315</v>
      </c>
      <c r="AT4">
        <v>227</v>
      </c>
      <c r="AU4">
        <v>288</v>
      </c>
      <c r="AZ4" s="9"/>
      <c r="BB4">
        <v>210</v>
      </c>
      <c r="BC4">
        <v>330</v>
      </c>
      <c r="BD4">
        <v>249</v>
      </c>
      <c r="BE4">
        <v>313</v>
      </c>
      <c r="BG4">
        <v>210</v>
      </c>
      <c r="BH4">
        <v>330</v>
      </c>
      <c r="BI4">
        <v>249</v>
      </c>
      <c r="BJ4">
        <v>313</v>
      </c>
      <c r="BP4" s="11"/>
      <c r="BR4">
        <v>285</v>
      </c>
      <c r="BS4">
        <v>255</v>
      </c>
      <c r="BT4">
        <v>177</v>
      </c>
      <c r="BU4">
        <v>326</v>
      </c>
      <c r="BW4">
        <v>285</v>
      </c>
      <c r="BX4">
        <v>255</v>
      </c>
      <c r="BY4">
        <v>177</v>
      </c>
      <c r="BZ4">
        <v>326</v>
      </c>
      <c r="CE4">
        <v>300</v>
      </c>
      <c r="CF4">
        <v>240</v>
      </c>
      <c r="CG4">
        <v>272</v>
      </c>
      <c r="CH4">
        <v>258</v>
      </c>
      <c r="CJ4">
        <v>300</v>
      </c>
      <c r="CK4">
        <v>240</v>
      </c>
      <c r="CL4">
        <v>272</v>
      </c>
      <c r="CM4">
        <v>258</v>
      </c>
      <c r="CS4">
        <v>315</v>
      </c>
      <c r="CT4">
        <v>225</v>
      </c>
      <c r="CU4">
        <v>289</v>
      </c>
      <c r="CV4">
        <v>212</v>
      </c>
      <c r="CX4">
        <v>315</v>
      </c>
      <c r="CY4">
        <v>225</v>
      </c>
      <c r="CZ4">
        <v>289</v>
      </c>
      <c r="DA4">
        <v>212</v>
      </c>
      <c r="DH4">
        <v>330</v>
      </c>
      <c r="DI4">
        <v>210</v>
      </c>
      <c r="DJ4">
        <v>234</v>
      </c>
      <c r="DK4">
        <v>271</v>
      </c>
      <c r="DM4">
        <v>330</v>
      </c>
      <c r="DN4">
        <v>210</v>
      </c>
      <c r="DO4">
        <v>234</v>
      </c>
      <c r="DP4">
        <v>271</v>
      </c>
      <c r="ER4" s="11"/>
      <c r="ET4">
        <v>90</v>
      </c>
      <c r="EU4">
        <v>90</v>
      </c>
      <c r="EV4">
        <v>285</v>
      </c>
      <c r="EW4">
        <v>188</v>
      </c>
      <c r="EY4">
        <v>90</v>
      </c>
      <c r="EZ4">
        <v>90</v>
      </c>
      <c r="FA4">
        <v>285</v>
      </c>
      <c r="FB4">
        <v>188</v>
      </c>
      <c r="FE4">
        <v>75</v>
      </c>
      <c r="FF4">
        <v>105</v>
      </c>
      <c r="FG4">
        <v>82</v>
      </c>
      <c r="FH4">
        <v>77</v>
      </c>
      <c r="FJ4">
        <v>75</v>
      </c>
      <c r="FK4">
        <v>105</v>
      </c>
      <c r="FL4">
        <v>82</v>
      </c>
      <c r="FM4">
        <v>77</v>
      </c>
      <c r="FP4">
        <v>105</v>
      </c>
      <c r="FQ4">
        <v>75</v>
      </c>
      <c r="FR4">
        <v>46</v>
      </c>
      <c r="FS4">
        <v>108</v>
      </c>
      <c r="FU4">
        <v>105</v>
      </c>
      <c r="FV4">
        <v>75</v>
      </c>
      <c r="FW4">
        <v>46</v>
      </c>
      <c r="FX4">
        <v>108</v>
      </c>
    </row>
    <row r="5" spans="2:180" x14ac:dyDescent="0.25">
      <c r="B5">
        <v>270</v>
      </c>
      <c r="C5">
        <v>269</v>
      </c>
      <c r="D5">
        <v>262</v>
      </c>
      <c r="F5">
        <v>270</v>
      </c>
      <c r="G5">
        <v>273</v>
      </c>
      <c r="H5">
        <v>252</v>
      </c>
      <c r="J5" s="9"/>
      <c r="M5">
        <v>255</v>
      </c>
      <c r="N5">
        <v>285</v>
      </c>
      <c r="O5">
        <v>243</v>
      </c>
      <c r="P5">
        <v>63</v>
      </c>
      <c r="R5">
        <v>255</v>
      </c>
      <c r="S5">
        <v>285</v>
      </c>
      <c r="T5">
        <v>243</v>
      </c>
      <c r="U5">
        <v>63</v>
      </c>
      <c r="X5" s="9"/>
      <c r="Z5">
        <v>240</v>
      </c>
      <c r="AA5">
        <v>300</v>
      </c>
      <c r="AB5">
        <v>74</v>
      </c>
      <c r="AC5">
        <v>98</v>
      </c>
      <c r="AE5">
        <v>240</v>
      </c>
      <c r="AF5">
        <v>300</v>
      </c>
      <c r="AG5">
        <v>74</v>
      </c>
      <c r="AH5">
        <v>274</v>
      </c>
      <c r="AK5" s="9"/>
      <c r="AM5">
        <v>225</v>
      </c>
      <c r="AN5">
        <v>315</v>
      </c>
      <c r="AO5">
        <v>237</v>
      </c>
      <c r="AP5">
        <v>286</v>
      </c>
      <c r="AR5">
        <v>225</v>
      </c>
      <c r="AS5">
        <v>315</v>
      </c>
      <c r="AT5">
        <v>227</v>
      </c>
      <c r="AU5">
        <v>288</v>
      </c>
      <c r="BB5">
        <v>210</v>
      </c>
      <c r="BC5">
        <v>330</v>
      </c>
      <c r="BD5">
        <v>217</v>
      </c>
      <c r="BE5">
        <v>297</v>
      </c>
      <c r="BG5">
        <v>210</v>
      </c>
      <c r="BH5">
        <v>330</v>
      </c>
      <c r="BI5">
        <v>217</v>
      </c>
      <c r="BJ5">
        <v>297</v>
      </c>
      <c r="BP5" s="11"/>
      <c r="BR5">
        <v>285</v>
      </c>
      <c r="BS5">
        <v>255</v>
      </c>
      <c r="BT5">
        <v>175</v>
      </c>
      <c r="BU5">
        <v>313</v>
      </c>
      <c r="BW5">
        <v>285</v>
      </c>
      <c r="BX5">
        <v>255</v>
      </c>
      <c r="BY5">
        <v>175</v>
      </c>
      <c r="BZ5">
        <v>326</v>
      </c>
      <c r="CE5">
        <v>300</v>
      </c>
      <c r="CF5">
        <v>240</v>
      </c>
      <c r="CG5">
        <v>274</v>
      </c>
      <c r="CH5">
        <v>256</v>
      </c>
      <c r="CJ5">
        <v>300</v>
      </c>
      <c r="CK5">
        <v>240</v>
      </c>
      <c r="CL5">
        <v>274</v>
      </c>
      <c r="CM5">
        <v>256</v>
      </c>
      <c r="CS5">
        <v>315</v>
      </c>
      <c r="CT5">
        <v>225</v>
      </c>
      <c r="CU5">
        <v>299</v>
      </c>
      <c r="CV5">
        <v>217</v>
      </c>
      <c r="CX5">
        <v>315</v>
      </c>
      <c r="CY5">
        <v>225</v>
      </c>
      <c r="CZ5">
        <v>293</v>
      </c>
      <c r="DA5">
        <v>217</v>
      </c>
      <c r="DH5">
        <v>330</v>
      </c>
      <c r="DI5">
        <v>210</v>
      </c>
      <c r="DJ5">
        <v>237</v>
      </c>
      <c r="DK5">
        <v>282</v>
      </c>
      <c r="DM5">
        <v>330</v>
      </c>
      <c r="DN5">
        <v>210</v>
      </c>
      <c r="DO5">
        <v>234</v>
      </c>
      <c r="DP5">
        <v>274</v>
      </c>
      <c r="ER5" s="11"/>
      <c r="ET5">
        <v>90</v>
      </c>
      <c r="EU5">
        <v>90</v>
      </c>
      <c r="EV5">
        <v>285</v>
      </c>
      <c r="EW5">
        <v>184</v>
      </c>
      <c r="EY5">
        <v>90</v>
      </c>
      <c r="EZ5">
        <v>90</v>
      </c>
      <c r="FA5">
        <v>285</v>
      </c>
      <c r="FB5">
        <v>184</v>
      </c>
      <c r="FE5">
        <v>75</v>
      </c>
      <c r="FF5">
        <v>105</v>
      </c>
      <c r="FG5">
        <v>86</v>
      </c>
      <c r="FH5">
        <v>82</v>
      </c>
      <c r="FJ5">
        <v>75</v>
      </c>
      <c r="FK5">
        <v>105</v>
      </c>
      <c r="FL5">
        <v>86</v>
      </c>
      <c r="FM5">
        <v>77</v>
      </c>
      <c r="FP5">
        <v>105</v>
      </c>
      <c r="FQ5">
        <v>75</v>
      </c>
      <c r="FR5">
        <v>40</v>
      </c>
      <c r="FS5">
        <v>103</v>
      </c>
      <c r="FU5">
        <v>105</v>
      </c>
      <c r="FV5">
        <v>75</v>
      </c>
      <c r="FW5">
        <v>46</v>
      </c>
      <c r="FX5">
        <v>108</v>
      </c>
    </row>
    <row r="6" spans="2:180" x14ac:dyDescent="0.25">
      <c r="B6">
        <v>270</v>
      </c>
      <c r="C6">
        <v>273</v>
      </c>
      <c r="D6">
        <v>250</v>
      </c>
      <c r="F6">
        <v>270</v>
      </c>
      <c r="G6">
        <v>269</v>
      </c>
      <c r="H6">
        <v>250</v>
      </c>
      <c r="M6">
        <v>255</v>
      </c>
      <c r="N6">
        <v>285</v>
      </c>
      <c r="O6">
        <v>243</v>
      </c>
      <c r="P6">
        <v>56</v>
      </c>
      <c r="R6">
        <v>255</v>
      </c>
      <c r="S6">
        <v>285</v>
      </c>
      <c r="T6">
        <v>243</v>
      </c>
      <c r="U6">
        <v>58</v>
      </c>
      <c r="Z6">
        <v>240</v>
      </c>
      <c r="AA6">
        <v>300</v>
      </c>
      <c r="AB6">
        <v>317</v>
      </c>
      <c r="AC6">
        <v>274</v>
      </c>
      <c r="AE6">
        <v>240</v>
      </c>
      <c r="AF6">
        <v>300</v>
      </c>
      <c r="AG6">
        <v>86</v>
      </c>
      <c r="AH6">
        <v>122</v>
      </c>
      <c r="AM6">
        <v>225</v>
      </c>
      <c r="AN6">
        <v>315</v>
      </c>
      <c r="AO6">
        <v>225</v>
      </c>
      <c r="AP6">
        <v>288</v>
      </c>
      <c r="AR6">
        <v>225</v>
      </c>
      <c r="AS6">
        <v>315</v>
      </c>
      <c r="AT6">
        <v>225</v>
      </c>
      <c r="AU6">
        <v>288</v>
      </c>
      <c r="BB6">
        <v>210</v>
      </c>
      <c r="BC6">
        <v>330</v>
      </c>
      <c r="BD6">
        <v>212</v>
      </c>
      <c r="BE6">
        <v>0</v>
      </c>
      <c r="BG6">
        <v>210</v>
      </c>
      <c r="BH6">
        <v>330</v>
      </c>
      <c r="BI6">
        <v>217</v>
      </c>
      <c r="BJ6">
        <v>297</v>
      </c>
      <c r="BP6" s="11"/>
      <c r="BR6">
        <v>285</v>
      </c>
      <c r="BS6">
        <v>255</v>
      </c>
      <c r="BT6">
        <v>175</v>
      </c>
      <c r="BU6">
        <v>326</v>
      </c>
      <c r="BW6">
        <v>285</v>
      </c>
      <c r="BX6">
        <v>255</v>
      </c>
      <c r="BY6">
        <v>175</v>
      </c>
      <c r="BZ6">
        <v>326</v>
      </c>
      <c r="CE6">
        <v>300</v>
      </c>
      <c r="CF6">
        <v>240</v>
      </c>
      <c r="CG6">
        <v>276</v>
      </c>
      <c r="CH6">
        <v>59</v>
      </c>
      <c r="CJ6">
        <v>300</v>
      </c>
      <c r="CK6">
        <v>240</v>
      </c>
      <c r="CL6">
        <v>276</v>
      </c>
      <c r="CM6">
        <v>59</v>
      </c>
      <c r="CS6">
        <v>315</v>
      </c>
      <c r="CT6">
        <v>225</v>
      </c>
      <c r="CU6">
        <v>293</v>
      </c>
      <c r="CV6">
        <v>217</v>
      </c>
      <c r="CX6">
        <v>315</v>
      </c>
      <c r="CY6">
        <v>225</v>
      </c>
      <c r="CZ6">
        <v>299</v>
      </c>
      <c r="DA6">
        <v>217</v>
      </c>
      <c r="DH6">
        <v>330</v>
      </c>
      <c r="DI6">
        <v>210</v>
      </c>
      <c r="DJ6">
        <v>223</v>
      </c>
      <c r="DK6">
        <v>274</v>
      </c>
      <c r="DM6">
        <v>330</v>
      </c>
      <c r="DN6">
        <v>210</v>
      </c>
      <c r="DO6">
        <v>237</v>
      </c>
      <c r="DP6">
        <v>281</v>
      </c>
      <c r="ER6" s="11"/>
      <c r="ET6">
        <v>90</v>
      </c>
      <c r="EU6">
        <v>90</v>
      </c>
      <c r="EV6">
        <v>288</v>
      </c>
      <c r="EW6">
        <v>184</v>
      </c>
      <c r="EY6">
        <v>90</v>
      </c>
      <c r="EZ6">
        <v>90</v>
      </c>
      <c r="FA6">
        <v>288</v>
      </c>
      <c r="FB6">
        <v>184</v>
      </c>
      <c r="FE6">
        <v>75</v>
      </c>
      <c r="FF6">
        <v>105</v>
      </c>
      <c r="FG6">
        <v>88</v>
      </c>
      <c r="FH6">
        <v>74</v>
      </c>
      <c r="FJ6">
        <v>75</v>
      </c>
      <c r="FK6">
        <v>105</v>
      </c>
      <c r="FL6">
        <v>88</v>
      </c>
      <c r="FM6">
        <v>74</v>
      </c>
      <c r="FP6">
        <v>105</v>
      </c>
      <c r="FQ6">
        <v>75</v>
      </c>
      <c r="FR6">
        <v>46</v>
      </c>
      <c r="FS6">
        <v>108</v>
      </c>
      <c r="FU6">
        <v>105</v>
      </c>
      <c r="FV6">
        <v>75</v>
      </c>
      <c r="FW6">
        <v>46</v>
      </c>
      <c r="FX6">
        <v>103</v>
      </c>
    </row>
    <row r="7" spans="2:180" x14ac:dyDescent="0.25">
      <c r="B7">
        <v>270</v>
      </c>
      <c r="C7">
        <v>262</v>
      </c>
      <c r="D7">
        <v>250</v>
      </c>
      <c r="F7">
        <v>270</v>
      </c>
      <c r="G7">
        <v>266</v>
      </c>
      <c r="H7">
        <v>250</v>
      </c>
      <c r="M7">
        <v>255</v>
      </c>
      <c r="N7">
        <v>285</v>
      </c>
      <c r="O7">
        <v>243</v>
      </c>
      <c r="P7">
        <v>58</v>
      </c>
      <c r="R7">
        <v>255</v>
      </c>
      <c r="S7">
        <v>285</v>
      </c>
      <c r="T7">
        <v>243</v>
      </c>
      <c r="U7">
        <v>58</v>
      </c>
      <c r="Z7">
        <v>240</v>
      </c>
      <c r="AA7">
        <v>300</v>
      </c>
      <c r="AB7">
        <v>86</v>
      </c>
      <c r="AC7">
        <v>122</v>
      </c>
      <c r="AE7">
        <v>240</v>
      </c>
      <c r="AF7">
        <v>300</v>
      </c>
      <c r="AG7">
        <v>86</v>
      </c>
      <c r="AH7">
        <v>122</v>
      </c>
      <c r="AM7">
        <v>225</v>
      </c>
      <c r="AN7">
        <v>315</v>
      </c>
      <c r="AO7">
        <v>223</v>
      </c>
      <c r="AP7">
        <v>292</v>
      </c>
      <c r="AR7">
        <v>225</v>
      </c>
      <c r="AS7">
        <v>315</v>
      </c>
      <c r="AT7">
        <v>225</v>
      </c>
      <c r="AU7">
        <v>292</v>
      </c>
      <c r="BB7">
        <v>210</v>
      </c>
      <c r="BC7">
        <v>330</v>
      </c>
      <c r="BD7">
        <v>249</v>
      </c>
      <c r="BE7">
        <v>302</v>
      </c>
      <c r="BG7">
        <v>210</v>
      </c>
      <c r="BH7">
        <v>330</v>
      </c>
      <c r="BI7">
        <v>249</v>
      </c>
      <c r="BJ7">
        <v>289</v>
      </c>
      <c r="BK7" s="10"/>
      <c r="BL7" t="s">
        <v>69</v>
      </c>
      <c r="BP7" s="11"/>
      <c r="BR7">
        <v>285</v>
      </c>
      <c r="BS7">
        <v>255</v>
      </c>
      <c r="BT7">
        <v>184</v>
      </c>
      <c r="BU7">
        <v>326</v>
      </c>
      <c r="BW7">
        <v>285</v>
      </c>
      <c r="BX7">
        <v>255</v>
      </c>
      <c r="BY7">
        <v>183</v>
      </c>
      <c r="BZ7">
        <v>326</v>
      </c>
      <c r="CB7" t="s">
        <v>70</v>
      </c>
      <c r="CC7" s="10"/>
      <c r="CE7">
        <v>300</v>
      </c>
      <c r="CF7">
        <v>240</v>
      </c>
      <c r="CG7">
        <v>279</v>
      </c>
      <c r="CH7">
        <v>56</v>
      </c>
      <c r="CJ7">
        <v>300</v>
      </c>
      <c r="CK7">
        <v>240</v>
      </c>
      <c r="CL7">
        <v>276</v>
      </c>
      <c r="CM7">
        <v>59</v>
      </c>
      <c r="CP7" t="s">
        <v>71</v>
      </c>
      <c r="CQ7" s="10"/>
      <c r="CS7">
        <v>315</v>
      </c>
      <c r="CT7">
        <v>225</v>
      </c>
      <c r="CU7">
        <v>299</v>
      </c>
      <c r="CV7">
        <v>212</v>
      </c>
      <c r="CX7">
        <v>315</v>
      </c>
      <c r="CY7">
        <v>225</v>
      </c>
      <c r="CZ7">
        <v>293</v>
      </c>
      <c r="DA7">
        <v>212</v>
      </c>
      <c r="DE7" t="s">
        <v>72</v>
      </c>
      <c r="DF7" s="10"/>
      <c r="DH7">
        <v>330</v>
      </c>
      <c r="DI7">
        <v>210</v>
      </c>
      <c r="DJ7">
        <v>237</v>
      </c>
      <c r="DK7">
        <v>281</v>
      </c>
      <c r="DM7">
        <v>330</v>
      </c>
      <c r="DN7">
        <v>210</v>
      </c>
      <c r="DO7">
        <v>237</v>
      </c>
      <c r="DP7">
        <v>278</v>
      </c>
      <c r="DU7" t="s">
        <v>69</v>
      </c>
      <c r="DV7" s="10"/>
      <c r="ER7" s="11"/>
      <c r="ET7">
        <v>90</v>
      </c>
      <c r="EU7">
        <v>90</v>
      </c>
      <c r="EV7">
        <v>295</v>
      </c>
      <c r="EW7">
        <v>184</v>
      </c>
      <c r="EY7">
        <v>90</v>
      </c>
      <c r="EZ7">
        <v>90</v>
      </c>
      <c r="FA7">
        <v>288</v>
      </c>
      <c r="FB7">
        <v>184</v>
      </c>
      <c r="FE7">
        <v>75</v>
      </c>
      <c r="FF7">
        <v>105</v>
      </c>
      <c r="FG7">
        <v>89</v>
      </c>
      <c r="FH7">
        <v>74</v>
      </c>
      <c r="FJ7">
        <v>75</v>
      </c>
      <c r="FK7">
        <v>105</v>
      </c>
      <c r="FL7">
        <v>88</v>
      </c>
      <c r="FM7">
        <v>74</v>
      </c>
      <c r="FP7">
        <v>105</v>
      </c>
      <c r="FQ7">
        <v>75</v>
      </c>
      <c r="FR7">
        <v>46</v>
      </c>
      <c r="FS7">
        <v>103</v>
      </c>
      <c r="FU7">
        <v>105</v>
      </c>
      <c r="FV7">
        <v>75</v>
      </c>
      <c r="FW7">
        <v>46</v>
      </c>
      <c r="FX7">
        <v>105</v>
      </c>
    </row>
    <row r="8" spans="2:180" x14ac:dyDescent="0.25">
      <c r="B8">
        <v>270</v>
      </c>
      <c r="C8">
        <v>266</v>
      </c>
      <c r="D8">
        <v>250</v>
      </c>
      <c r="F8">
        <v>270</v>
      </c>
      <c r="G8">
        <v>266</v>
      </c>
      <c r="H8">
        <v>250</v>
      </c>
      <c r="M8">
        <v>255</v>
      </c>
      <c r="N8">
        <v>285</v>
      </c>
      <c r="O8">
        <v>225</v>
      </c>
      <c r="P8">
        <v>289</v>
      </c>
      <c r="R8">
        <v>255</v>
      </c>
      <c r="S8">
        <v>285</v>
      </c>
      <c r="T8">
        <v>243</v>
      </c>
      <c r="U8">
        <v>284</v>
      </c>
      <c r="Z8">
        <v>240</v>
      </c>
      <c r="AA8">
        <v>300</v>
      </c>
      <c r="AB8">
        <v>74</v>
      </c>
      <c r="AC8">
        <v>122</v>
      </c>
      <c r="AE8">
        <v>240</v>
      </c>
      <c r="AF8">
        <v>300</v>
      </c>
      <c r="AG8">
        <v>74</v>
      </c>
      <c r="AH8">
        <v>122</v>
      </c>
      <c r="AM8">
        <v>225</v>
      </c>
      <c r="AN8">
        <v>315</v>
      </c>
      <c r="AO8">
        <v>236</v>
      </c>
      <c r="AP8">
        <v>296</v>
      </c>
      <c r="AR8">
        <v>225</v>
      </c>
      <c r="AS8">
        <v>315</v>
      </c>
      <c r="AT8">
        <v>236</v>
      </c>
      <c r="AU8">
        <v>292</v>
      </c>
      <c r="AW8" s="10"/>
      <c r="AX8" t="s">
        <v>72</v>
      </c>
      <c r="BB8">
        <v>210</v>
      </c>
      <c r="BC8">
        <v>330</v>
      </c>
      <c r="BD8">
        <v>253</v>
      </c>
      <c r="BE8">
        <v>289</v>
      </c>
      <c r="BG8">
        <v>210</v>
      </c>
      <c r="BH8">
        <v>330</v>
      </c>
      <c r="BI8">
        <v>249</v>
      </c>
      <c r="BJ8">
        <v>289</v>
      </c>
      <c r="BP8" s="11"/>
      <c r="BR8">
        <v>285</v>
      </c>
      <c r="BS8">
        <v>255</v>
      </c>
      <c r="BT8">
        <v>183</v>
      </c>
      <c r="BU8">
        <v>328</v>
      </c>
      <c r="BW8">
        <v>285</v>
      </c>
      <c r="BX8">
        <v>255</v>
      </c>
      <c r="BY8">
        <v>183</v>
      </c>
      <c r="BZ8">
        <v>326</v>
      </c>
      <c r="CE8">
        <v>300</v>
      </c>
      <c r="CF8">
        <v>240</v>
      </c>
      <c r="CG8">
        <v>268</v>
      </c>
      <c r="CH8">
        <v>255</v>
      </c>
      <c r="CJ8">
        <v>300</v>
      </c>
      <c r="CK8">
        <v>240</v>
      </c>
      <c r="CL8">
        <v>278</v>
      </c>
      <c r="CM8">
        <v>56</v>
      </c>
      <c r="CS8">
        <v>315</v>
      </c>
      <c r="CT8">
        <v>225</v>
      </c>
      <c r="CU8">
        <v>44</v>
      </c>
      <c r="CV8">
        <v>14</v>
      </c>
      <c r="CX8">
        <v>315</v>
      </c>
      <c r="CY8">
        <v>225</v>
      </c>
      <c r="CZ8">
        <v>291</v>
      </c>
      <c r="DA8">
        <v>212</v>
      </c>
      <c r="DH8">
        <v>330</v>
      </c>
      <c r="DI8">
        <v>210</v>
      </c>
      <c r="DJ8">
        <v>238</v>
      </c>
      <c r="DK8">
        <v>278</v>
      </c>
      <c r="DM8">
        <v>330</v>
      </c>
      <c r="DN8">
        <v>210</v>
      </c>
      <c r="DO8">
        <v>237</v>
      </c>
      <c r="DP8">
        <v>281</v>
      </c>
      <c r="ER8" s="11"/>
      <c r="ET8">
        <v>90</v>
      </c>
      <c r="EU8">
        <v>90</v>
      </c>
      <c r="EV8">
        <v>288</v>
      </c>
      <c r="EW8">
        <v>181</v>
      </c>
      <c r="EY8">
        <v>90</v>
      </c>
      <c r="EZ8">
        <v>90</v>
      </c>
      <c r="FA8">
        <v>288</v>
      </c>
      <c r="FB8">
        <v>181</v>
      </c>
      <c r="FE8">
        <v>75</v>
      </c>
      <c r="FF8">
        <v>105</v>
      </c>
      <c r="FG8">
        <v>87</v>
      </c>
      <c r="FH8">
        <v>77</v>
      </c>
      <c r="FJ8">
        <v>75</v>
      </c>
      <c r="FK8">
        <v>105</v>
      </c>
      <c r="FL8">
        <v>87</v>
      </c>
      <c r="FM8">
        <v>77</v>
      </c>
      <c r="FP8">
        <v>105</v>
      </c>
      <c r="FQ8">
        <v>75</v>
      </c>
      <c r="FR8">
        <v>46</v>
      </c>
      <c r="FS8">
        <v>105</v>
      </c>
      <c r="FU8">
        <v>105</v>
      </c>
      <c r="FV8">
        <v>75</v>
      </c>
      <c r="FW8">
        <v>46</v>
      </c>
      <c r="FX8">
        <v>103</v>
      </c>
    </row>
    <row r="9" spans="2:180" x14ac:dyDescent="0.25">
      <c r="B9">
        <v>270</v>
      </c>
      <c r="C9">
        <v>266</v>
      </c>
      <c r="D9">
        <v>258</v>
      </c>
      <c r="F9">
        <v>270</v>
      </c>
      <c r="G9">
        <v>266</v>
      </c>
      <c r="H9">
        <v>253</v>
      </c>
      <c r="J9" s="10"/>
      <c r="K9" t="s">
        <v>73</v>
      </c>
      <c r="M9">
        <v>255</v>
      </c>
      <c r="N9">
        <v>285</v>
      </c>
      <c r="O9">
        <v>251</v>
      </c>
      <c r="P9">
        <v>284</v>
      </c>
      <c r="R9">
        <v>255</v>
      </c>
      <c r="S9">
        <v>285</v>
      </c>
      <c r="T9">
        <v>227</v>
      </c>
      <c r="U9">
        <v>289</v>
      </c>
      <c r="W9" s="10"/>
      <c r="X9" t="s">
        <v>70</v>
      </c>
      <c r="Z9">
        <v>240</v>
      </c>
      <c r="AA9">
        <v>300</v>
      </c>
      <c r="AB9">
        <v>47</v>
      </c>
      <c r="AC9">
        <v>122</v>
      </c>
      <c r="AE9">
        <v>240</v>
      </c>
      <c r="AF9">
        <v>300</v>
      </c>
      <c r="AG9">
        <v>71</v>
      </c>
      <c r="AH9">
        <v>122</v>
      </c>
      <c r="AI9" s="10"/>
      <c r="AJ9" t="s">
        <v>71</v>
      </c>
      <c r="AM9">
        <v>225</v>
      </c>
      <c r="AN9">
        <v>315</v>
      </c>
      <c r="AO9">
        <v>243</v>
      </c>
      <c r="AP9">
        <v>291</v>
      </c>
      <c r="AR9">
        <v>225</v>
      </c>
      <c r="AS9">
        <v>315</v>
      </c>
      <c r="AT9">
        <v>236</v>
      </c>
      <c r="AU9">
        <v>291</v>
      </c>
      <c r="BB9">
        <v>210</v>
      </c>
      <c r="BC9">
        <v>330</v>
      </c>
      <c r="BD9">
        <v>213</v>
      </c>
      <c r="BE9">
        <v>43</v>
      </c>
      <c r="BG9">
        <v>210</v>
      </c>
      <c r="BH9">
        <v>330</v>
      </c>
      <c r="BI9">
        <v>213</v>
      </c>
      <c r="BJ9">
        <v>43</v>
      </c>
      <c r="BP9" s="11"/>
      <c r="BR9">
        <v>285</v>
      </c>
      <c r="BS9">
        <v>255</v>
      </c>
      <c r="BT9">
        <v>172</v>
      </c>
      <c r="BU9">
        <v>317</v>
      </c>
      <c r="BW9">
        <v>285</v>
      </c>
      <c r="BX9">
        <v>255</v>
      </c>
      <c r="BY9">
        <v>183</v>
      </c>
      <c r="BZ9">
        <v>317</v>
      </c>
      <c r="CE9">
        <v>300</v>
      </c>
      <c r="CF9">
        <v>240</v>
      </c>
      <c r="CG9">
        <v>278</v>
      </c>
      <c r="CH9">
        <v>56</v>
      </c>
      <c r="CJ9">
        <v>300</v>
      </c>
      <c r="CK9">
        <v>240</v>
      </c>
      <c r="CL9">
        <v>272</v>
      </c>
      <c r="CM9">
        <v>56</v>
      </c>
      <c r="CS9">
        <v>315</v>
      </c>
      <c r="CT9">
        <v>225</v>
      </c>
      <c r="CU9">
        <v>291</v>
      </c>
      <c r="CV9">
        <v>214</v>
      </c>
      <c r="CX9">
        <v>315</v>
      </c>
      <c r="CY9">
        <v>225</v>
      </c>
      <c r="CZ9">
        <v>291</v>
      </c>
      <c r="DA9">
        <v>209</v>
      </c>
      <c r="DH9">
        <v>330</v>
      </c>
      <c r="DI9">
        <v>210</v>
      </c>
      <c r="DJ9">
        <v>227</v>
      </c>
      <c r="DK9">
        <v>289</v>
      </c>
      <c r="DM9">
        <v>330</v>
      </c>
      <c r="DN9">
        <v>210</v>
      </c>
      <c r="DO9">
        <v>234</v>
      </c>
      <c r="DP9">
        <v>289</v>
      </c>
      <c r="ER9" s="11"/>
      <c r="ET9">
        <v>90</v>
      </c>
      <c r="EU9">
        <v>90</v>
      </c>
      <c r="EV9">
        <v>86</v>
      </c>
      <c r="EW9">
        <v>181</v>
      </c>
      <c r="EY9">
        <v>90</v>
      </c>
      <c r="EZ9">
        <v>90</v>
      </c>
      <c r="FA9">
        <v>288</v>
      </c>
      <c r="FB9">
        <v>181</v>
      </c>
      <c r="FE9">
        <v>75</v>
      </c>
      <c r="FF9">
        <v>105</v>
      </c>
      <c r="FG9">
        <v>86</v>
      </c>
      <c r="FH9">
        <v>77</v>
      </c>
      <c r="FJ9">
        <v>75</v>
      </c>
      <c r="FK9">
        <v>105</v>
      </c>
      <c r="FL9">
        <v>87</v>
      </c>
      <c r="FM9">
        <v>77</v>
      </c>
      <c r="FP9">
        <v>105</v>
      </c>
      <c r="FQ9">
        <v>75</v>
      </c>
      <c r="FR9">
        <v>46</v>
      </c>
      <c r="FS9">
        <v>92</v>
      </c>
      <c r="FU9">
        <v>105</v>
      </c>
      <c r="FV9">
        <v>75</v>
      </c>
      <c r="FW9">
        <v>46</v>
      </c>
      <c r="FX9">
        <v>105</v>
      </c>
    </row>
    <row r="10" spans="2:180" x14ac:dyDescent="0.25">
      <c r="B10">
        <v>270</v>
      </c>
      <c r="C10">
        <v>269</v>
      </c>
      <c r="D10">
        <v>253</v>
      </c>
      <c r="F10">
        <v>270</v>
      </c>
      <c r="G10">
        <v>269</v>
      </c>
      <c r="H10">
        <v>255</v>
      </c>
      <c r="M10">
        <v>255</v>
      </c>
      <c r="N10">
        <v>285</v>
      </c>
      <c r="O10">
        <v>227</v>
      </c>
      <c r="P10">
        <v>289</v>
      </c>
      <c r="R10">
        <v>255</v>
      </c>
      <c r="S10">
        <v>285</v>
      </c>
      <c r="T10">
        <v>243</v>
      </c>
      <c r="U10">
        <v>284</v>
      </c>
      <c r="Z10">
        <v>240</v>
      </c>
      <c r="AA10">
        <v>300</v>
      </c>
      <c r="AB10">
        <v>71</v>
      </c>
      <c r="AC10">
        <v>271</v>
      </c>
      <c r="AE10">
        <v>240</v>
      </c>
      <c r="AF10">
        <v>300</v>
      </c>
      <c r="AG10">
        <v>71</v>
      </c>
      <c r="AH10">
        <v>271</v>
      </c>
      <c r="AM10">
        <v>225</v>
      </c>
      <c r="AN10">
        <v>315</v>
      </c>
      <c r="AO10">
        <v>234</v>
      </c>
      <c r="AP10">
        <v>162</v>
      </c>
      <c r="AR10">
        <v>225</v>
      </c>
      <c r="AS10">
        <v>315</v>
      </c>
      <c r="AT10">
        <v>234</v>
      </c>
      <c r="AU10">
        <v>291</v>
      </c>
      <c r="BB10">
        <v>210</v>
      </c>
      <c r="BC10">
        <v>330</v>
      </c>
      <c r="BD10">
        <v>213</v>
      </c>
      <c r="BE10">
        <v>26</v>
      </c>
      <c r="BG10">
        <v>210</v>
      </c>
      <c r="BH10">
        <v>330</v>
      </c>
      <c r="BI10">
        <v>213</v>
      </c>
      <c r="BJ10">
        <v>43</v>
      </c>
      <c r="BP10" s="11"/>
      <c r="BR10">
        <v>285</v>
      </c>
      <c r="BS10">
        <v>255</v>
      </c>
      <c r="BT10">
        <v>183</v>
      </c>
      <c r="BU10">
        <v>317</v>
      </c>
      <c r="BW10">
        <v>285</v>
      </c>
      <c r="BX10">
        <v>255</v>
      </c>
      <c r="BY10">
        <v>183</v>
      </c>
      <c r="BZ10">
        <v>317</v>
      </c>
      <c r="CE10">
        <v>300</v>
      </c>
      <c r="CF10">
        <v>240</v>
      </c>
      <c r="CG10">
        <v>272</v>
      </c>
      <c r="CH10">
        <v>56</v>
      </c>
      <c r="CJ10">
        <v>300</v>
      </c>
      <c r="CK10">
        <v>240</v>
      </c>
      <c r="CL10">
        <v>278</v>
      </c>
      <c r="CM10">
        <v>56</v>
      </c>
      <c r="CS10">
        <v>315</v>
      </c>
      <c r="CT10">
        <v>225</v>
      </c>
      <c r="CU10">
        <v>314</v>
      </c>
      <c r="CV10">
        <v>209</v>
      </c>
      <c r="CX10">
        <v>315</v>
      </c>
      <c r="CY10">
        <v>225</v>
      </c>
      <c r="CZ10">
        <v>291</v>
      </c>
      <c r="DA10">
        <v>209</v>
      </c>
      <c r="DH10">
        <v>330</v>
      </c>
      <c r="DI10">
        <v>210</v>
      </c>
      <c r="DJ10">
        <v>234</v>
      </c>
      <c r="DK10">
        <v>289</v>
      </c>
      <c r="DM10">
        <v>330</v>
      </c>
      <c r="DN10">
        <v>210</v>
      </c>
      <c r="DO10">
        <v>227</v>
      </c>
      <c r="DP10">
        <v>289</v>
      </c>
      <c r="ER10" s="11"/>
      <c r="ET10">
        <v>90</v>
      </c>
      <c r="EU10">
        <v>90</v>
      </c>
      <c r="EV10">
        <v>289</v>
      </c>
      <c r="EW10">
        <v>184</v>
      </c>
      <c r="EY10">
        <v>90</v>
      </c>
      <c r="EZ10">
        <v>90</v>
      </c>
      <c r="FA10">
        <v>86</v>
      </c>
      <c r="FB10">
        <v>181</v>
      </c>
      <c r="FE10">
        <v>75</v>
      </c>
      <c r="FF10">
        <v>105</v>
      </c>
      <c r="FG10">
        <v>89</v>
      </c>
      <c r="FH10">
        <v>238</v>
      </c>
      <c r="FJ10">
        <v>75</v>
      </c>
      <c r="FK10">
        <v>105</v>
      </c>
      <c r="FL10">
        <v>86</v>
      </c>
      <c r="FM10">
        <v>103</v>
      </c>
      <c r="FP10">
        <v>105</v>
      </c>
      <c r="FQ10">
        <v>75</v>
      </c>
      <c r="FR10">
        <v>46</v>
      </c>
      <c r="FS10">
        <v>108</v>
      </c>
      <c r="FU10">
        <v>105</v>
      </c>
      <c r="FV10">
        <v>75</v>
      </c>
      <c r="FW10">
        <v>46</v>
      </c>
      <c r="FX10">
        <v>92</v>
      </c>
    </row>
    <row r="11" spans="2:180" x14ac:dyDescent="0.25">
      <c r="B11">
        <v>270</v>
      </c>
      <c r="C11">
        <v>273</v>
      </c>
      <c r="D11">
        <v>255</v>
      </c>
      <c r="F11">
        <v>270</v>
      </c>
      <c r="G11">
        <v>269</v>
      </c>
      <c r="H11">
        <v>254</v>
      </c>
      <c r="M11">
        <v>255</v>
      </c>
      <c r="N11">
        <v>285</v>
      </c>
      <c r="O11">
        <v>243</v>
      </c>
      <c r="P11">
        <v>283</v>
      </c>
      <c r="R11">
        <v>255</v>
      </c>
      <c r="S11">
        <v>285</v>
      </c>
      <c r="T11">
        <v>243</v>
      </c>
      <c r="U11">
        <v>286</v>
      </c>
      <c r="Z11">
        <v>240</v>
      </c>
      <c r="AA11">
        <v>300</v>
      </c>
      <c r="AB11">
        <v>109</v>
      </c>
      <c r="AC11">
        <v>281</v>
      </c>
      <c r="AE11">
        <v>240</v>
      </c>
      <c r="AF11">
        <v>300</v>
      </c>
      <c r="AG11">
        <v>109</v>
      </c>
      <c r="AH11">
        <v>281</v>
      </c>
      <c r="AM11">
        <v>225</v>
      </c>
      <c r="AN11">
        <v>315</v>
      </c>
      <c r="AO11">
        <v>188</v>
      </c>
      <c r="AP11">
        <v>355</v>
      </c>
      <c r="AR11">
        <v>225</v>
      </c>
      <c r="AS11">
        <v>315</v>
      </c>
      <c r="AT11">
        <v>223</v>
      </c>
      <c r="AU11">
        <v>320</v>
      </c>
      <c r="BB11">
        <v>210</v>
      </c>
      <c r="BC11">
        <v>330</v>
      </c>
      <c r="BD11">
        <v>131</v>
      </c>
      <c r="BE11">
        <v>356</v>
      </c>
      <c r="BG11">
        <v>210</v>
      </c>
      <c r="BH11">
        <v>330</v>
      </c>
      <c r="BI11">
        <v>133</v>
      </c>
      <c r="BJ11">
        <v>341</v>
      </c>
      <c r="BO11" s="9"/>
      <c r="BP11" s="11"/>
      <c r="BR11">
        <v>285</v>
      </c>
      <c r="BS11">
        <v>255</v>
      </c>
      <c r="BT11">
        <v>271</v>
      </c>
      <c r="BU11">
        <v>271</v>
      </c>
      <c r="BW11">
        <v>285</v>
      </c>
      <c r="BX11">
        <v>255</v>
      </c>
      <c r="BY11">
        <v>271</v>
      </c>
      <c r="BZ11">
        <v>271</v>
      </c>
      <c r="CB11" s="9"/>
      <c r="CE11">
        <v>300</v>
      </c>
      <c r="CF11">
        <v>240</v>
      </c>
      <c r="CG11">
        <v>296</v>
      </c>
      <c r="CH11">
        <v>212</v>
      </c>
      <c r="CJ11">
        <v>300</v>
      </c>
      <c r="CK11">
        <v>240</v>
      </c>
      <c r="CL11">
        <v>294</v>
      </c>
      <c r="CM11">
        <v>212</v>
      </c>
      <c r="CO11" s="9"/>
      <c r="CS11">
        <v>315</v>
      </c>
      <c r="CT11">
        <v>225</v>
      </c>
      <c r="CU11">
        <v>284</v>
      </c>
      <c r="CV11">
        <v>176</v>
      </c>
      <c r="CX11">
        <v>315</v>
      </c>
      <c r="CY11">
        <v>225</v>
      </c>
      <c r="CZ11">
        <v>284</v>
      </c>
      <c r="DA11">
        <v>176</v>
      </c>
      <c r="DC11" s="9"/>
      <c r="DH11">
        <v>330</v>
      </c>
      <c r="DI11">
        <v>210</v>
      </c>
      <c r="DJ11">
        <v>82</v>
      </c>
      <c r="DK11">
        <v>181</v>
      </c>
      <c r="DM11">
        <v>330</v>
      </c>
      <c r="DN11">
        <v>210</v>
      </c>
      <c r="DO11">
        <v>234</v>
      </c>
      <c r="DP11">
        <v>204</v>
      </c>
      <c r="DR11" s="9"/>
      <c r="ER11" s="11"/>
      <c r="ET11">
        <v>90</v>
      </c>
      <c r="EU11">
        <v>90</v>
      </c>
      <c r="EV11">
        <v>86</v>
      </c>
      <c r="EW11">
        <v>71</v>
      </c>
      <c r="EY11">
        <v>90</v>
      </c>
      <c r="EZ11">
        <v>90</v>
      </c>
      <c r="FA11">
        <v>86</v>
      </c>
      <c r="FB11">
        <v>77</v>
      </c>
      <c r="FE11">
        <v>75</v>
      </c>
      <c r="FF11">
        <v>105</v>
      </c>
      <c r="FG11">
        <v>40</v>
      </c>
      <c r="FH11">
        <v>103</v>
      </c>
      <c r="FJ11">
        <v>75</v>
      </c>
      <c r="FK11">
        <v>105</v>
      </c>
      <c r="FL11">
        <v>49</v>
      </c>
      <c r="FM11">
        <v>103</v>
      </c>
      <c r="FP11">
        <v>105</v>
      </c>
      <c r="FQ11">
        <v>75</v>
      </c>
      <c r="FR11">
        <v>98</v>
      </c>
      <c r="FS11">
        <v>51</v>
      </c>
      <c r="FU11">
        <v>105</v>
      </c>
      <c r="FV11">
        <v>75</v>
      </c>
      <c r="FW11">
        <v>91</v>
      </c>
      <c r="FX11">
        <v>51</v>
      </c>
    </row>
    <row r="12" spans="2:180" x14ac:dyDescent="0.25">
      <c r="B12">
        <v>270</v>
      </c>
      <c r="C12">
        <v>269</v>
      </c>
      <c r="D12">
        <v>254</v>
      </c>
      <c r="F12">
        <v>270</v>
      </c>
      <c r="G12">
        <v>269</v>
      </c>
      <c r="H12">
        <v>255</v>
      </c>
      <c r="M12">
        <v>255</v>
      </c>
      <c r="N12">
        <v>285</v>
      </c>
      <c r="O12">
        <v>243</v>
      </c>
      <c r="P12">
        <v>286</v>
      </c>
      <c r="R12">
        <v>255</v>
      </c>
      <c r="S12">
        <v>285</v>
      </c>
      <c r="T12">
        <v>243</v>
      </c>
      <c r="U12">
        <v>286</v>
      </c>
      <c r="Z12">
        <v>240</v>
      </c>
      <c r="AA12">
        <v>300</v>
      </c>
      <c r="AB12">
        <v>109</v>
      </c>
      <c r="AC12">
        <v>290</v>
      </c>
      <c r="AE12">
        <v>240</v>
      </c>
      <c r="AF12">
        <v>300</v>
      </c>
      <c r="AG12">
        <v>109</v>
      </c>
      <c r="AH12">
        <v>290</v>
      </c>
      <c r="AM12">
        <v>225</v>
      </c>
      <c r="AN12">
        <v>315</v>
      </c>
      <c r="AO12">
        <v>223</v>
      </c>
      <c r="AP12">
        <v>320</v>
      </c>
      <c r="AR12">
        <v>225</v>
      </c>
      <c r="AS12">
        <v>315</v>
      </c>
      <c r="AT12">
        <v>217</v>
      </c>
      <c r="AU12">
        <v>320</v>
      </c>
      <c r="AZ12" s="9"/>
      <c r="BB12">
        <v>210</v>
      </c>
      <c r="BC12">
        <v>330</v>
      </c>
      <c r="BD12">
        <v>133</v>
      </c>
      <c r="BE12">
        <v>341</v>
      </c>
      <c r="BG12">
        <v>210</v>
      </c>
      <c r="BH12">
        <v>330</v>
      </c>
      <c r="BI12">
        <v>133</v>
      </c>
      <c r="BJ12">
        <v>341</v>
      </c>
      <c r="BP12" s="11"/>
      <c r="BR12">
        <v>285</v>
      </c>
      <c r="BS12">
        <v>255</v>
      </c>
      <c r="BT12">
        <v>271</v>
      </c>
      <c r="BU12">
        <v>22</v>
      </c>
      <c r="BW12">
        <v>285</v>
      </c>
      <c r="BX12">
        <v>255</v>
      </c>
      <c r="BY12">
        <v>271</v>
      </c>
      <c r="BZ12">
        <v>271</v>
      </c>
      <c r="CE12">
        <v>300</v>
      </c>
      <c r="CF12">
        <v>240</v>
      </c>
      <c r="CG12">
        <v>294</v>
      </c>
      <c r="CH12">
        <v>212</v>
      </c>
      <c r="CJ12">
        <v>300</v>
      </c>
      <c r="CK12">
        <v>240</v>
      </c>
      <c r="CL12">
        <v>296</v>
      </c>
      <c r="CM12">
        <v>212</v>
      </c>
      <c r="CS12">
        <v>315</v>
      </c>
      <c r="CT12">
        <v>225</v>
      </c>
      <c r="CU12">
        <v>282</v>
      </c>
      <c r="CV12">
        <v>176</v>
      </c>
      <c r="CX12">
        <v>315</v>
      </c>
      <c r="CY12">
        <v>225</v>
      </c>
      <c r="CZ12">
        <v>284</v>
      </c>
      <c r="DA12">
        <v>176</v>
      </c>
      <c r="DH12">
        <v>330</v>
      </c>
      <c r="DI12">
        <v>210</v>
      </c>
      <c r="DJ12">
        <v>288</v>
      </c>
      <c r="DK12">
        <v>204</v>
      </c>
      <c r="DM12">
        <v>330</v>
      </c>
      <c r="DN12">
        <v>210</v>
      </c>
      <c r="DO12">
        <v>284</v>
      </c>
      <c r="DP12">
        <v>204</v>
      </c>
      <c r="ER12" s="11"/>
      <c r="ET12">
        <v>90</v>
      </c>
      <c r="EU12">
        <v>90</v>
      </c>
      <c r="EV12">
        <v>86</v>
      </c>
      <c r="EW12">
        <v>77</v>
      </c>
      <c r="EY12">
        <v>90</v>
      </c>
      <c r="EZ12">
        <v>90</v>
      </c>
      <c r="FA12">
        <v>86</v>
      </c>
      <c r="FB12">
        <v>71</v>
      </c>
      <c r="FE12">
        <v>75</v>
      </c>
      <c r="FF12">
        <v>105</v>
      </c>
      <c r="FG12">
        <v>49</v>
      </c>
      <c r="FH12">
        <v>101</v>
      </c>
      <c r="FJ12">
        <v>75</v>
      </c>
      <c r="FK12">
        <v>105</v>
      </c>
      <c r="FL12">
        <v>49</v>
      </c>
      <c r="FM12">
        <v>101</v>
      </c>
      <c r="FP12">
        <v>105</v>
      </c>
      <c r="FQ12">
        <v>75</v>
      </c>
      <c r="FR12">
        <v>91</v>
      </c>
      <c r="FS12">
        <v>43</v>
      </c>
      <c r="FU12">
        <v>105</v>
      </c>
      <c r="FV12">
        <v>75</v>
      </c>
      <c r="FW12">
        <v>98</v>
      </c>
      <c r="FX12">
        <v>44</v>
      </c>
    </row>
    <row r="13" spans="2:180" x14ac:dyDescent="0.25">
      <c r="B13">
        <v>270</v>
      </c>
      <c r="C13">
        <v>269</v>
      </c>
      <c r="D13">
        <v>257</v>
      </c>
      <c r="F13">
        <v>270</v>
      </c>
      <c r="G13">
        <v>269</v>
      </c>
      <c r="H13">
        <v>256</v>
      </c>
      <c r="J13" s="9"/>
      <c r="M13">
        <v>255</v>
      </c>
      <c r="N13">
        <v>285</v>
      </c>
      <c r="O13">
        <v>238</v>
      </c>
      <c r="P13">
        <v>296</v>
      </c>
      <c r="R13">
        <v>255</v>
      </c>
      <c r="S13">
        <v>285</v>
      </c>
      <c r="T13">
        <v>239</v>
      </c>
      <c r="U13">
        <v>296</v>
      </c>
      <c r="X13" s="9"/>
      <c r="Z13">
        <v>240</v>
      </c>
      <c r="AA13">
        <v>300</v>
      </c>
      <c r="AB13">
        <v>243</v>
      </c>
      <c r="AC13">
        <v>300</v>
      </c>
      <c r="AE13">
        <v>240</v>
      </c>
      <c r="AF13">
        <v>300</v>
      </c>
      <c r="AG13">
        <v>109</v>
      </c>
      <c r="AH13">
        <v>294</v>
      </c>
      <c r="AK13" s="9"/>
      <c r="AM13">
        <v>225</v>
      </c>
      <c r="AN13">
        <v>315</v>
      </c>
      <c r="AO13">
        <v>217</v>
      </c>
      <c r="AP13">
        <v>220</v>
      </c>
      <c r="AR13">
        <v>225</v>
      </c>
      <c r="AS13">
        <v>315</v>
      </c>
      <c r="AT13">
        <v>221</v>
      </c>
      <c r="AU13">
        <v>221</v>
      </c>
      <c r="BB13">
        <v>210</v>
      </c>
      <c r="BC13">
        <v>330</v>
      </c>
      <c r="BD13">
        <v>165</v>
      </c>
      <c r="BE13">
        <v>341</v>
      </c>
      <c r="BG13">
        <v>210</v>
      </c>
      <c r="BH13">
        <v>330</v>
      </c>
      <c r="BI13">
        <v>165</v>
      </c>
      <c r="BJ13">
        <v>341</v>
      </c>
      <c r="BP13" s="11"/>
      <c r="BR13">
        <v>285</v>
      </c>
      <c r="BS13">
        <v>255</v>
      </c>
      <c r="BT13">
        <v>267</v>
      </c>
      <c r="BU13">
        <v>271</v>
      </c>
      <c r="BW13">
        <v>285</v>
      </c>
      <c r="BX13">
        <v>255</v>
      </c>
      <c r="BY13">
        <v>271</v>
      </c>
      <c r="BZ13">
        <v>271</v>
      </c>
      <c r="CE13">
        <v>300</v>
      </c>
      <c r="CF13">
        <v>240</v>
      </c>
      <c r="CG13">
        <v>299</v>
      </c>
      <c r="CH13">
        <v>212</v>
      </c>
      <c r="CJ13">
        <v>300</v>
      </c>
      <c r="CK13">
        <v>240</v>
      </c>
      <c r="CL13">
        <v>294</v>
      </c>
      <c r="CM13">
        <v>212</v>
      </c>
      <c r="CS13">
        <v>315</v>
      </c>
      <c r="CT13">
        <v>225</v>
      </c>
      <c r="CU13">
        <v>297</v>
      </c>
      <c r="CV13">
        <v>185</v>
      </c>
      <c r="CX13">
        <v>315</v>
      </c>
      <c r="CY13">
        <v>225</v>
      </c>
      <c r="CZ13">
        <v>283</v>
      </c>
      <c r="DA13">
        <v>185</v>
      </c>
      <c r="DH13">
        <v>330</v>
      </c>
      <c r="DI13">
        <v>210</v>
      </c>
      <c r="DJ13">
        <v>284</v>
      </c>
      <c r="DK13">
        <v>204</v>
      </c>
      <c r="DM13">
        <v>330</v>
      </c>
      <c r="DN13">
        <v>210</v>
      </c>
      <c r="DO13">
        <v>284</v>
      </c>
      <c r="DP13">
        <v>204</v>
      </c>
      <c r="ER13" s="11"/>
      <c r="ET13">
        <v>90</v>
      </c>
      <c r="EU13">
        <v>90</v>
      </c>
      <c r="EV13">
        <v>88</v>
      </c>
      <c r="EW13">
        <v>69</v>
      </c>
      <c r="EY13">
        <v>90</v>
      </c>
      <c r="EZ13">
        <v>90</v>
      </c>
      <c r="FA13">
        <v>88</v>
      </c>
      <c r="FB13">
        <v>69</v>
      </c>
      <c r="FE13">
        <v>75</v>
      </c>
      <c r="FF13">
        <v>105</v>
      </c>
      <c r="FG13">
        <v>49</v>
      </c>
      <c r="FH13">
        <v>99</v>
      </c>
      <c r="FJ13">
        <v>75</v>
      </c>
      <c r="FK13">
        <v>105</v>
      </c>
      <c r="FL13">
        <v>49</v>
      </c>
      <c r="FM13">
        <v>101</v>
      </c>
      <c r="FP13">
        <v>105</v>
      </c>
      <c r="FQ13">
        <v>75</v>
      </c>
      <c r="FR13">
        <v>98</v>
      </c>
      <c r="FS13">
        <v>44</v>
      </c>
      <c r="FU13">
        <v>105</v>
      </c>
      <c r="FV13">
        <v>75</v>
      </c>
      <c r="FW13">
        <v>91</v>
      </c>
      <c r="FX13">
        <v>44</v>
      </c>
    </row>
    <row r="14" spans="2:180" x14ac:dyDescent="0.25">
      <c r="B14">
        <v>270</v>
      </c>
      <c r="C14">
        <v>275</v>
      </c>
      <c r="D14">
        <v>256</v>
      </c>
      <c r="F14">
        <v>270</v>
      </c>
      <c r="G14">
        <v>269</v>
      </c>
      <c r="H14">
        <v>257</v>
      </c>
      <c r="M14">
        <v>255</v>
      </c>
      <c r="N14">
        <v>285</v>
      </c>
      <c r="O14">
        <v>239</v>
      </c>
      <c r="P14">
        <v>304</v>
      </c>
      <c r="R14">
        <v>255</v>
      </c>
      <c r="S14">
        <v>285</v>
      </c>
      <c r="T14">
        <v>239</v>
      </c>
      <c r="U14">
        <v>296</v>
      </c>
      <c r="Z14">
        <v>240</v>
      </c>
      <c r="AA14">
        <v>300</v>
      </c>
      <c r="AB14">
        <v>1</v>
      </c>
      <c r="AC14">
        <v>294</v>
      </c>
      <c r="AE14">
        <v>240</v>
      </c>
      <c r="AF14">
        <v>300</v>
      </c>
      <c r="AG14">
        <v>243</v>
      </c>
      <c r="AH14">
        <v>294</v>
      </c>
      <c r="AM14">
        <v>225</v>
      </c>
      <c r="AN14">
        <v>315</v>
      </c>
      <c r="AO14">
        <v>221</v>
      </c>
      <c r="AP14">
        <v>221</v>
      </c>
      <c r="AR14">
        <v>225</v>
      </c>
      <c r="AS14">
        <v>315</v>
      </c>
      <c r="AT14">
        <v>221</v>
      </c>
      <c r="AU14">
        <v>221</v>
      </c>
      <c r="BB14">
        <v>210</v>
      </c>
      <c r="BC14">
        <v>330</v>
      </c>
      <c r="BD14">
        <v>196</v>
      </c>
      <c r="BE14">
        <v>352</v>
      </c>
      <c r="BG14">
        <v>210</v>
      </c>
      <c r="BH14">
        <v>330</v>
      </c>
      <c r="BI14">
        <v>165</v>
      </c>
      <c r="BJ14">
        <v>346</v>
      </c>
      <c r="BP14" s="11"/>
      <c r="BR14">
        <v>285</v>
      </c>
      <c r="BS14">
        <v>255</v>
      </c>
      <c r="BT14">
        <v>271</v>
      </c>
      <c r="BU14">
        <v>271</v>
      </c>
      <c r="BW14">
        <v>285</v>
      </c>
      <c r="BX14">
        <v>255</v>
      </c>
      <c r="BY14">
        <v>271</v>
      </c>
      <c r="BZ14">
        <v>271</v>
      </c>
      <c r="CE14">
        <v>300</v>
      </c>
      <c r="CF14">
        <v>240</v>
      </c>
      <c r="CG14">
        <v>294</v>
      </c>
      <c r="CH14">
        <v>221</v>
      </c>
      <c r="CJ14">
        <v>300</v>
      </c>
      <c r="CK14">
        <v>240</v>
      </c>
      <c r="CL14">
        <v>294</v>
      </c>
      <c r="CM14">
        <v>221</v>
      </c>
      <c r="CS14">
        <v>315</v>
      </c>
      <c r="CT14">
        <v>225</v>
      </c>
      <c r="CU14">
        <v>283</v>
      </c>
      <c r="CV14">
        <v>189</v>
      </c>
      <c r="CX14">
        <v>315</v>
      </c>
      <c r="CY14">
        <v>225</v>
      </c>
      <c r="CZ14">
        <v>283</v>
      </c>
      <c r="DA14">
        <v>185</v>
      </c>
      <c r="DH14">
        <v>330</v>
      </c>
      <c r="DI14">
        <v>210</v>
      </c>
      <c r="DJ14">
        <v>282</v>
      </c>
      <c r="DK14">
        <v>196</v>
      </c>
      <c r="DM14">
        <v>330</v>
      </c>
      <c r="DN14">
        <v>210</v>
      </c>
      <c r="DO14">
        <v>284</v>
      </c>
      <c r="DP14">
        <v>204</v>
      </c>
      <c r="ER14" s="11"/>
      <c r="ET14">
        <v>90</v>
      </c>
      <c r="EU14">
        <v>90</v>
      </c>
      <c r="EV14">
        <v>89</v>
      </c>
      <c r="EW14">
        <v>69</v>
      </c>
      <c r="EY14">
        <v>90</v>
      </c>
      <c r="EZ14">
        <v>90</v>
      </c>
      <c r="FA14">
        <v>88</v>
      </c>
      <c r="FB14">
        <v>69</v>
      </c>
      <c r="FE14">
        <v>75</v>
      </c>
      <c r="FF14">
        <v>105</v>
      </c>
      <c r="FG14">
        <v>49</v>
      </c>
      <c r="FH14">
        <v>103</v>
      </c>
      <c r="FJ14">
        <v>75</v>
      </c>
      <c r="FK14">
        <v>105</v>
      </c>
      <c r="FL14">
        <v>49</v>
      </c>
      <c r="FM14">
        <v>103</v>
      </c>
      <c r="FP14">
        <v>105</v>
      </c>
      <c r="FQ14">
        <v>75</v>
      </c>
      <c r="FR14">
        <v>91</v>
      </c>
      <c r="FS14">
        <v>47</v>
      </c>
      <c r="FU14">
        <v>105</v>
      </c>
      <c r="FV14">
        <v>75</v>
      </c>
      <c r="FW14">
        <v>91</v>
      </c>
      <c r="FX14">
        <v>44</v>
      </c>
    </row>
    <row r="15" spans="2:180" x14ac:dyDescent="0.25">
      <c r="B15">
        <v>270</v>
      </c>
      <c r="C15">
        <v>269</v>
      </c>
      <c r="D15">
        <v>257</v>
      </c>
      <c r="F15">
        <v>270</v>
      </c>
      <c r="G15">
        <v>269</v>
      </c>
      <c r="H15">
        <v>256</v>
      </c>
      <c r="J15" t="s">
        <v>74</v>
      </c>
      <c r="M15">
        <v>255</v>
      </c>
      <c r="N15">
        <v>285</v>
      </c>
      <c r="O15">
        <v>240</v>
      </c>
      <c r="P15">
        <v>286</v>
      </c>
      <c r="R15">
        <v>255</v>
      </c>
      <c r="S15">
        <v>285</v>
      </c>
      <c r="T15">
        <v>239</v>
      </c>
      <c r="U15">
        <v>286</v>
      </c>
      <c r="Z15">
        <v>240</v>
      </c>
      <c r="AA15">
        <v>300</v>
      </c>
      <c r="AB15">
        <v>243</v>
      </c>
      <c r="AC15">
        <v>292</v>
      </c>
      <c r="AE15">
        <v>240</v>
      </c>
      <c r="AF15">
        <v>300</v>
      </c>
      <c r="AG15">
        <v>109</v>
      </c>
      <c r="AH15">
        <v>292</v>
      </c>
      <c r="AM15">
        <v>225</v>
      </c>
      <c r="AN15">
        <v>315</v>
      </c>
      <c r="AO15">
        <v>221</v>
      </c>
      <c r="AP15">
        <v>314</v>
      </c>
      <c r="AR15">
        <v>225</v>
      </c>
      <c r="AS15">
        <v>315</v>
      </c>
      <c r="AT15">
        <v>221</v>
      </c>
      <c r="AU15">
        <v>307</v>
      </c>
      <c r="BB15">
        <v>210</v>
      </c>
      <c r="BC15">
        <v>330</v>
      </c>
      <c r="BD15">
        <v>160</v>
      </c>
      <c r="BE15">
        <v>346</v>
      </c>
      <c r="BG15">
        <v>210</v>
      </c>
      <c r="BH15">
        <v>330</v>
      </c>
      <c r="BI15">
        <v>176</v>
      </c>
      <c r="BJ15">
        <v>352</v>
      </c>
      <c r="BP15" s="11"/>
      <c r="BR15">
        <v>285</v>
      </c>
      <c r="BS15">
        <v>255</v>
      </c>
      <c r="BT15">
        <v>271</v>
      </c>
      <c r="BU15">
        <v>278</v>
      </c>
      <c r="BW15">
        <v>285</v>
      </c>
      <c r="BX15">
        <v>255</v>
      </c>
      <c r="BY15">
        <v>271</v>
      </c>
      <c r="BZ15">
        <v>278</v>
      </c>
      <c r="CE15">
        <v>300</v>
      </c>
      <c r="CF15">
        <v>240</v>
      </c>
      <c r="CG15">
        <v>292</v>
      </c>
      <c r="CH15">
        <v>256</v>
      </c>
      <c r="CJ15">
        <v>300</v>
      </c>
      <c r="CK15">
        <v>240</v>
      </c>
      <c r="CL15">
        <v>294</v>
      </c>
      <c r="CM15">
        <v>221</v>
      </c>
      <c r="CS15">
        <v>315</v>
      </c>
      <c r="CT15">
        <v>225</v>
      </c>
      <c r="CU15">
        <v>87</v>
      </c>
      <c r="CV15">
        <v>172</v>
      </c>
      <c r="CX15">
        <v>315</v>
      </c>
      <c r="CY15">
        <v>225</v>
      </c>
      <c r="CZ15">
        <v>105</v>
      </c>
      <c r="DA15">
        <v>189</v>
      </c>
      <c r="DH15">
        <v>330</v>
      </c>
      <c r="DI15">
        <v>210</v>
      </c>
      <c r="DJ15">
        <v>285</v>
      </c>
      <c r="DK15">
        <v>204</v>
      </c>
      <c r="DM15">
        <v>330</v>
      </c>
      <c r="DN15">
        <v>210</v>
      </c>
      <c r="DO15">
        <v>285</v>
      </c>
      <c r="DP15">
        <v>199</v>
      </c>
      <c r="ER15" s="11"/>
      <c r="ET15">
        <v>90</v>
      </c>
      <c r="EU15">
        <v>90</v>
      </c>
      <c r="EV15">
        <v>86</v>
      </c>
      <c r="EW15">
        <v>77</v>
      </c>
      <c r="EY15">
        <v>90</v>
      </c>
      <c r="EZ15">
        <v>90</v>
      </c>
      <c r="FA15">
        <v>89</v>
      </c>
      <c r="FB15">
        <v>74</v>
      </c>
      <c r="FE15">
        <v>75</v>
      </c>
      <c r="FF15">
        <v>105</v>
      </c>
      <c r="FG15">
        <v>46</v>
      </c>
      <c r="FH15">
        <v>111</v>
      </c>
      <c r="FJ15">
        <v>75</v>
      </c>
      <c r="FK15">
        <v>105</v>
      </c>
      <c r="FL15">
        <v>46</v>
      </c>
      <c r="FM15">
        <v>108</v>
      </c>
      <c r="FP15">
        <v>105</v>
      </c>
      <c r="FQ15">
        <v>75</v>
      </c>
      <c r="FR15">
        <v>91</v>
      </c>
      <c r="FS15">
        <v>43</v>
      </c>
      <c r="FU15">
        <v>105</v>
      </c>
      <c r="FV15">
        <v>75</v>
      </c>
      <c r="FW15">
        <v>91</v>
      </c>
      <c r="FX15">
        <v>47</v>
      </c>
    </row>
    <row r="16" spans="2:180" x14ac:dyDescent="0.25">
      <c r="B16">
        <v>270</v>
      </c>
      <c r="C16">
        <v>269</v>
      </c>
      <c r="D16">
        <v>251</v>
      </c>
      <c r="F16">
        <v>270</v>
      </c>
      <c r="G16">
        <v>269</v>
      </c>
      <c r="H16">
        <v>257</v>
      </c>
      <c r="J16" t="s">
        <v>75</v>
      </c>
      <c r="M16">
        <v>255</v>
      </c>
      <c r="N16">
        <v>285</v>
      </c>
      <c r="O16">
        <v>233</v>
      </c>
      <c r="P16">
        <v>283</v>
      </c>
      <c r="R16">
        <v>255</v>
      </c>
      <c r="S16">
        <v>285</v>
      </c>
      <c r="T16">
        <v>238</v>
      </c>
      <c r="U16">
        <v>283</v>
      </c>
      <c r="Z16">
        <v>240</v>
      </c>
      <c r="AA16">
        <v>300</v>
      </c>
      <c r="AB16">
        <v>109</v>
      </c>
      <c r="AC16">
        <v>289</v>
      </c>
      <c r="AE16">
        <v>240</v>
      </c>
      <c r="AF16">
        <v>300</v>
      </c>
      <c r="AG16">
        <v>109</v>
      </c>
      <c r="AH16">
        <v>292</v>
      </c>
      <c r="AM16">
        <v>225</v>
      </c>
      <c r="AN16">
        <v>315</v>
      </c>
      <c r="AO16">
        <v>231</v>
      </c>
      <c r="AP16">
        <v>307</v>
      </c>
      <c r="AR16">
        <v>225</v>
      </c>
      <c r="AS16">
        <v>315</v>
      </c>
      <c r="AT16">
        <v>221</v>
      </c>
      <c r="AU16">
        <v>307</v>
      </c>
      <c r="BB16">
        <v>210</v>
      </c>
      <c r="BC16">
        <v>330</v>
      </c>
      <c r="BD16">
        <v>176</v>
      </c>
      <c r="BE16">
        <v>352</v>
      </c>
      <c r="BG16">
        <v>210</v>
      </c>
      <c r="BH16">
        <v>330</v>
      </c>
      <c r="BI16">
        <v>166</v>
      </c>
      <c r="BJ16">
        <v>346</v>
      </c>
      <c r="BP16" s="11"/>
      <c r="BR16">
        <v>285</v>
      </c>
      <c r="BS16">
        <v>255</v>
      </c>
      <c r="BT16">
        <v>271</v>
      </c>
      <c r="BU16">
        <v>278</v>
      </c>
      <c r="BW16">
        <v>285</v>
      </c>
      <c r="BX16">
        <v>255</v>
      </c>
      <c r="BY16">
        <v>271</v>
      </c>
      <c r="BZ16">
        <v>278</v>
      </c>
      <c r="CE16">
        <v>300</v>
      </c>
      <c r="CF16">
        <v>240</v>
      </c>
      <c r="CG16">
        <v>297</v>
      </c>
      <c r="CH16">
        <v>209</v>
      </c>
      <c r="CJ16">
        <v>300</v>
      </c>
      <c r="CK16">
        <v>240</v>
      </c>
      <c r="CL16">
        <v>296</v>
      </c>
      <c r="CM16">
        <v>212</v>
      </c>
      <c r="CS16">
        <v>315</v>
      </c>
      <c r="CT16">
        <v>225</v>
      </c>
      <c r="CU16">
        <v>105</v>
      </c>
      <c r="CV16">
        <v>195</v>
      </c>
      <c r="CX16">
        <v>315</v>
      </c>
      <c r="CY16">
        <v>225</v>
      </c>
      <c r="CZ16">
        <v>105</v>
      </c>
      <c r="DA16">
        <v>178</v>
      </c>
      <c r="DH16">
        <v>330</v>
      </c>
      <c r="DI16">
        <v>210</v>
      </c>
      <c r="DJ16">
        <v>292</v>
      </c>
      <c r="DK16">
        <v>199</v>
      </c>
      <c r="DM16">
        <v>330</v>
      </c>
      <c r="DN16">
        <v>210</v>
      </c>
      <c r="DO16">
        <v>292</v>
      </c>
      <c r="DP16">
        <v>201</v>
      </c>
      <c r="ER16" s="11"/>
      <c r="ET16">
        <v>90</v>
      </c>
      <c r="EU16">
        <v>90</v>
      </c>
      <c r="EV16">
        <v>89</v>
      </c>
      <c r="EW16">
        <v>74</v>
      </c>
      <c r="EY16">
        <v>90</v>
      </c>
      <c r="EZ16">
        <v>90</v>
      </c>
      <c r="FA16">
        <v>88</v>
      </c>
      <c r="FB16">
        <v>74</v>
      </c>
      <c r="FE16">
        <v>75</v>
      </c>
      <c r="FF16">
        <v>105</v>
      </c>
      <c r="FG16">
        <v>46</v>
      </c>
      <c r="FH16">
        <v>108</v>
      </c>
      <c r="FJ16">
        <v>75</v>
      </c>
      <c r="FK16">
        <v>105</v>
      </c>
      <c r="FL16">
        <v>46</v>
      </c>
      <c r="FM16">
        <v>108</v>
      </c>
      <c r="FP16">
        <v>105</v>
      </c>
      <c r="FQ16">
        <v>75</v>
      </c>
      <c r="FR16">
        <v>96</v>
      </c>
      <c r="FS16">
        <v>47</v>
      </c>
      <c r="FU16">
        <v>105</v>
      </c>
      <c r="FV16">
        <v>75</v>
      </c>
      <c r="FW16">
        <v>96</v>
      </c>
      <c r="FX16">
        <v>47</v>
      </c>
    </row>
    <row r="17" spans="2:180" x14ac:dyDescent="0.25">
      <c r="B17">
        <v>270</v>
      </c>
      <c r="C17">
        <v>269</v>
      </c>
      <c r="D17">
        <v>257</v>
      </c>
      <c r="F17">
        <v>270</v>
      </c>
      <c r="G17">
        <v>269</v>
      </c>
      <c r="H17">
        <v>257</v>
      </c>
      <c r="M17">
        <v>255</v>
      </c>
      <c r="N17">
        <v>285</v>
      </c>
      <c r="O17">
        <v>238</v>
      </c>
      <c r="P17">
        <v>283</v>
      </c>
      <c r="R17">
        <v>255</v>
      </c>
      <c r="S17">
        <v>285</v>
      </c>
      <c r="T17">
        <v>238</v>
      </c>
      <c r="U17">
        <v>283</v>
      </c>
      <c r="Z17">
        <v>240</v>
      </c>
      <c r="AA17">
        <v>300</v>
      </c>
      <c r="AB17">
        <v>0</v>
      </c>
      <c r="AC17">
        <v>297</v>
      </c>
      <c r="AE17">
        <v>240</v>
      </c>
      <c r="AF17">
        <v>300</v>
      </c>
      <c r="AG17">
        <v>109</v>
      </c>
      <c r="AH17">
        <v>289</v>
      </c>
      <c r="AM17">
        <v>225</v>
      </c>
      <c r="AN17">
        <v>315</v>
      </c>
      <c r="AO17">
        <v>217</v>
      </c>
      <c r="AP17">
        <v>215</v>
      </c>
      <c r="AR17">
        <v>225</v>
      </c>
      <c r="AS17">
        <v>315</v>
      </c>
      <c r="AT17">
        <v>221</v>
      </c>
      <c r="AU17">
        <v>223</v>
      </c>
      <c r="BB17">
        <v>210</v>
      </c>
      <c r="BC17">
        <v>330</v>
      </c>
      <c r="BD17">
        <v>166</v>
      </c>
      <c r="BE17">
        <v>341</v>
      </c>
      <c r="BG17">
        <v>210</v>
      </c>
      <c r="BH17">
        <v>330</v>
      </c>
      <c r="BI17">
        <v>166</v>
      </c>
      <c r="BJ17">
        <v>341</v>
      </c>
      <c r="BP17" s="11"/>
      <c r="BR17">
        <v>285</v>
      </c>
      <c r="BS17">
        <v>255</v>
      </c>
      <c r="BT17">
        <v>255</v>
      </c>
      <c r="BU17">
        <v>265</v>
      </c>
      <c r="BW17">
        <v>285</v>
      </c>
      <c r="BX17">
        <v>255</v>
      </c>
      <c r="BY17">
        <v>271</v>
      </c>
      <c r="BZ17">
        <v>278</v>
      </c>
      <c r="CE17">
        <v>300</v>
      </c>
      <c r="CF17">
        <v>240</v>
      </c>
      <c r="CG17">
        <v>296</v>
      </c>
      <c r="CH17">
        <v>212</v>
      </c>
      <c r="CJ17">
        <v>300</v>
      </c>
      <c r="CK17">
        <v>240</v>
      </c>
      <c r="CL17">
        <v>296</v>
      </c>
      <c r="CM17">
        <v>212</v>
      </c>
      <c r="CS17">
        <v>315</v>
      </c>
      <c r="CT17">
        <v>225</v>
      </c>
      <c r="CU17">
        <v>331</v>
      </c>
      <c r="CV17">
        <v>178</v>
      </c>
      <c r="CX17">
        <v>315</v>
      </c>
      <c r="CY17">
        <v>225</v>
      </c>
      <c r="CZ17">
        <v>284</v>
      </c>
      <c r="DA17">
        <v>178</v>
      </c>
      <c r="DH17">
        <v>330</v>
      </c>
      <c r="DI17">
        <v>210</v>
      </c>
      <c r="DJ17">
        <v>295</v>
      </c>
      <c r="DK17">
        <v>201</v>
      </c>
      <c r="DM17">
        <v>330</v>
      </c>
      <c r="DN17">
        <v>210</v>
      </c>
      <c r="DO17">
        <v>295</v>
      </c>
      <c r="DP17">
        <v>199</v>
      </c>
      <c r="ER17" s="11"/>
      <c r="ET17">
        <v>90</v>
      </c>
      <c r="EU17">
        <v>90</v>
      </c>
      <c r="EV17">
        <v>88</v>
      </c>
      <c r="EW17">
        <v>69</v>
      </c>
      <c r="EY17">
        <v>90</v>
      </c>
      <c r="EZ17">
        <v>90</v>
      </c>
      <c r="FA17">
        <v>88</v>
      </c>
      <c r="FB17">
        <v>69</v>
      </c>
      <c r="FE17">
        <v>75</v>
      </c>
      <c r="FF17">
        <v>105</v>
      </c>
      <c r="FG17">
        <v>33</v>
      </c>
      <c r="FH17">
        <v>108</v>
      </c>
      <c r="FJ17">
        <v>75</v>
      </c>
      <c r="FK17">
        <v>105</v>
      </c>
      <c r="FL17">
        <v>33</v>
      </c>
      <c r="FM17">
        <v>108</v>
      </c>
      <c r="FP17">
        <v>105</v>
      </c>
      <c r="FQ17">
        <v>75</v>
      </c>
      <c r="FR17">
        <v>98</v>
      </c>
      <c r="FS17">
        <v>48</v>
      </c>
      <c r="FU17">
        <v>105</v>
      </c>
      <c r="FV17">
        <v>75</v>
      </c>
      <c r="FW17">
        <v>96</v>
      </c>
      <c r="FX17">
        <v>47</v>
      </c>
    </row>
    <row r="18" spans="2:180" x14ac:dyDescent="0.25">
      <c r="B18">
        <v>270</v>
      </c>
      <c r="C18">
        <v>269</v>
      </c>
      <c r="D18">
        <v>257</v>
      </c>
      <c r="F18">
        <v>270</v>
      </c>
      <c r="G18">
        <v>269</v>
      </c>
      <c r="H18">
        <v>257</v>
      </c>
      <c r="M18">
        <v>255</v>
      </c>
      <c r="N18">
        <v>285</v>
      </c>
      <c r="O18">
        <v>238</v>
      </c>
      <c r="P18">
        <v>288</v>
      </c>
      <c r="R18">
        <v>255</v>
      </c>
      <c r="S18">
        <v>285</v>
      </c>
      <c r="T18">
        <v>238</v>
      </c>
      <c r="U18">
        <v>283</v>
      </c>
      <c r="Z18">
        <v>240</v>
      </c>
      <c r="AA18">
        <v>300</v>
      </c>
      <c r="AB18">
        <v>251</v>
      </c>
      <c r="AC18">
        <v>284</v>
      </c>
      <c r="AE18">
        <v>240</v>
      </c>
      <c r="AF18">
        <v>300</v>
      </c>
      <c r="AG18">
        <v>251</v>
      </c>
      <c r="AH18">
        <v>289</v>
      </c>
      <c r="AM18">
        <v>225</v>
      </c>
      <c r="AN18">
        <v>315</v>
      </c>
      <c r="AO18">
        <v>221</v>
      </c>
      <c r="AP18">
        <v>223</v>
      </c>
      <c r="AR18">
        <v>225</v>
      </c>
      <c r="AS18">
        <v>315</v>
      </c>
      <c r="AT18">
        <v>217</v>
      </c>
      <c r="AU18">
        <v>223</v>
      </c>
      <c r="BB18">
        <v>210</v>
      </c>
      <c r="BC18">
        <v>330</v>
      </c>
      <c r="BD18">
        <v>165</v>
      </c>
      <c r="BE18">
        <v>341</v>
      </c>
      <c r="BG18">
        <v>210</v>
      </c>
      <c r="BH18">
        <v>330</v>
      </c>
      <c r="BI18">
        <v>166</v>
      </c>
      <c r="BJ18">
        <v>341</v>
      </c>
      <c r="BP18" s="11"/>
      <c r="BR18">
        <v>285</v>
      </c>
      <c r="BS18">
        <v>255</v>
      </c>
      <c r="BT18">
        <v>271</v>
      </c>
      <c r="BU18">
        <v>278</v>
      </c>
      <c r="BW18">
        <v>285</v>
      </c>
      <c r="BX18">
        <v>255</v>
      </c>
      <c r="BY18">
        <v>267</v>
      </c>
      <c r="BZ18">
        <v>271</v>
      </c>
      <c r="CE18">
        <v>300</v>
      </c>
      <c r="CF18">
        <v>240</v>
      </c>
      <c r="CG18">
        <v>293</v>
      </c>
      <c r="CH18">
        <v>217</v>
      </c>
      <c r="CJ18">
        <v>300</v>
      </c>
      <c r="CK18">
        <v>240</v>
      </c>
      <c r="CL18">
        <v>296</v>
      </c>
      <c r="CM18">
        <v>212</v>
      </c>
      <c r="CS18">
        <v>315</v>
      </c>
      <c r="CT18">
        <v>225</v>
      </c>
      <c r="CU18">
        <v>284</v>
      </c>
      <c r="CV18">
        <v>175</v>
      </c>
      <c r="CX18">
        <v>315</v>
      </c>
      <c r="CY18">
        <v>225</v>
      </c>
      <c r="CZ18">
        <v>300</v>
      </c>
      <c r="DA18">
        <v>176</v>
      </c>
      <c r="DH18">
        <v>330</v>
      </c>
      <c r="DI18">
        <v>210</v>
      </c>
      <c r="DJ18">
        <v>296</v>
      </c>
      <c r="DK18">
        <v>175</v>
      </c>
      <c r="DM18">
        <v>330</v>
      </c>
      <c r="DN18">
        <v>210</v>
      </c>
      <c r="DO18">
        <v>295</v>
      </c>
      <c r="DP18">
        <v>188</v>
      </c>
      <c r="ER18" s="11"/>
      <c r="ET18">
        <v>90</v>
      </c>
      <c r="EU18">
        <v>90</v>
      </c>
      <c r="EV18">
        <v>86</v>
      </c>
      <c r="EW18">
        <v>56</v>
      </c>
      <c r="EY18">
        <v>90</v>
      </c>
      <c r="EZ18">
        <v>90</v>
      </c>
      <c r="FA18">
        <v>88</v>
      </c>
      <c r="FB18">
        <v>64</v>
      </c>
      <c r="FE18">
        <v>75</v>
      </c>
      <c r="FF18">
        <v>105</v>
      </c>
      <c r="FG18">
        <v>33</v>
      </c>
      <c r="FH18">
        <v>103</v>
      </c>
      <c r="FJ18">
        <v>75</v>
      </c>
      <c r="FK18">
        <v>105</v>
      </c>
      <c r="FL18">
        <v>33</v>
      </c>
      <c r="FM18">
        <v>106</v>
      </c>
      <c r="FP18">
        <v>105</v>
      </c>
      <c r="FQ18">
        <v>75</v>
      </c>
      <c r="FR18">
        <v>75</v>
      </c>
      <c r="FS18">
        <v>45</v>
      </c>
      <c r="FU18">
        <v>105</v>
      </c>
      <c r="FV18">
        <v>75</v>
      </c>
      <c r="FW18">
        <v>90</v>
      </c>
      <c r="FX18">
        <v>46</v>
      </c>
    </row>
    <row r="19" spans="2:180" x14ac:dyDescent="0.25">
      <c r="B19">
        <v>270</v>
      </c>
      <c r="C19">
        <v>269</v>
      </c>
      <c r="D19">
        <v>255</v>
      </c>
      <c r="F19">
        <v>270</v>
      </c>
      <c r="G19">
        <v>269</v>
      </c>
      <c r="H19">
        <v>257</v>
      </c>
      <c r="M19">
        <v>255</v>
      </c>
      <c r="N19">
        <v>285</v>
      </c>
      <c r="O19">
        <v>243</v>
      </c>
      <c r="P19">
        <v>283</v>
      </c>
      <c r="R19">
        <v>255</v>
      </c>
      <c r="S19">
        <v>285</v>
      </c>
      <c r="T19">
        <v>243</v>
      </c>
      <c r="U19">
        <v>286</v>
      </c>
      <c r="Z19">
        <v>240</v>
      </c>
      <c r="AA19">
        <v>300</v>
      </c>
      <c r="AB19">
        <v>251</v>
      </c>
      <c r="AC19">
        <v>289</v>
      </c>
      <c r="AE19">
        <v>240</v>
      </c>
      <c r="AF19">
        <v>300</v>
      </c>
      <c r="AG19">
        <v>251</v>
      </c>
      <c r="AH19">
        <v>289</v>
      </c>
      <c r="AM19">
        <v>225</v>
      </c>
      <c r="AN19">
        <v>315</v>
      </c>
      <c r="AO19">
        <v>217</v>
      </c>
      <c r="AP19">
        <v>314</v>
      </c>
      <c r="AR19">
        <v>225</v>
      </c>
      <c r="AS19">
        <v>315</v>
      </c>
      <c r="AT19">
        <v>217</v>
      </c>
      <c r="AU19">
        <v>314</v>
      </c>
      <c r="BB19">
        <v>210</v>
      </c>
      <c r="BC19">
        <v>330</v>
      </c>
      <c r="BD19">
        <v>169</v>
      </c>
      <c r="BE19">
        <v>208</v>
      </c>
      <c r="BG19">
        <v>210</v>
      </c>
      <c r="BH19">
        <v>330</v>
      </c>
      <c r="BI19">
        <v>169</v>
      </c>
      <c r="BJ19">
        <v>208</v>
      </c>
      <c r="BP19" s="11"/>
      <c r="BR19">
        <v>285</v>
      </c>
      <c r="BS19">
        <v>255</v>
      </c>
      <c r="BT19">
        <v>267</v>
      </c>
      <c r="BU19">
        <v>271</v>
      </c>
      <c r="BW19">
        <v>285</v>
      </c>
      <c r="BX19">
        <v>255</v>
      </c>
      <c r="BY19">
        <v>271</v>
      </c>
      <c r="BZ19">
        <v>278</v>
      </c>
      <c r="CE19">
        <v>300</v>
      </c>
      <c r="CF19">
        <v>240</v>
      </c>
      <c r="CG19">
        <v>310</v>
      </c>
      <c r="CH19">
        <v>212</v>
      </c>
      <c r="CJ19">
        <v>300</v>
      </c>
      <c r="CK19">
        <v>240</v>
      </c>
      <c r="CL19">
        <v>310</v>
      </c>
      <c r="CM19">
        <v>212</v>
      </c>
      <c r="CS19">
        <v>315</v>
      </c>
      <c r="CT19">
        <v>225</v>
      </c>
      <c r="CU19">
        <v>300</v>
      </c>
      <c r="CV19">
        <v>176</v>
      </c>
      <c r="CX19">
        <v>315</v>
      </c>
      <c r="CY19">
        <v>225</v>
      </c>
      <c r="CZ19">
        <v>286</v>
      </c>
      <c r="DA19">
        <v>175</v>
      </c>
      <c r="DH19">
        <v>330</v>
      </c>
      <c r="DI19">
        <v>210</v>
      </c>
      <c r="DJ19">
        <v>285</v>
      </c>
      <c r="DK19">
        <v>188</v>
      </c>
      <c r="DM19">
        <v>330</v>
      </c>
      <c r="DN19">
        <v>210</v>
      </c>
      <c r="DO19">
        <v>295</v>
      </c>
      <c r="DP19">
        <v>184</v>
      </c>
      <c r="ER19" s="11"/>
      <c r="ET19">
        <v>90</v>
      </c>
      <c r="EU19">
        <v>90</v>
      </c>
      <c r="EV19">
        <v>89</v>
      </c>
      <c r="EW19">
        <v>64</v>
      </c>
      <c r="EY19">
        <v>90</v>
      </c>
      <c r="EZ19">
        <v>90</v>
      </c>
      <c r="FA19">
        <v>89</v>
      </c>
      <c r="FB19">
        <v>61</v>
      </c>
      <c r="FE19">
        <v>75</v>
      </c>
      <c r="FF19">
        <v>105</v>
      </c>
      <c r="FG19">
        <v>46</v>
      </c>
      <c r="FH19">
        <v>106</v>
      </c>
      <c r="FJ19">
        <v>75</v>
      </c>
      <c r="FK19">
        <v>105</v>
      </c>
      <c r="FL19">
        <v>46</v>
      </c>
      <c r="FM19">
        <v>106</v>
      </c>
      <c r="FP19">
        <v>105</v>
      </c>
      <c r="FQ19">
        <v>75</v>
      </c>
      <c r="FR19">
        <v>90</v>
      </c>
      <c r="FS19">
        <v>46</v>
      </c>
      <c r="FU19">
        <v>105</v>
      </c>
      <c r="FV19">
        <v>75</v>
      </c>
      <c r="FW19">
        <v>80</v>
      </c>
      <c r="FX19">
        <v>45</v>
      </c>
    </row>
    <row r="20" spans="2:180" x14ac:dyDescent="0.25">
      <c r="B20">
        <v>270</v>
      </c>
      <c r="C20">
        <v>269</v>
      </c>
      <c r="D20">
        <v>257</v>
      </c>
      <c r="F20">
        <v>270</v>
      </c>
      <c r="G20">
        <v>269</v>
      </c>
      <c r="H20">
        <v>255</v>
      </c>
      <c r="M20">
        <v>255</v>
      </c>
      <c r="N20">
        <v>285</v>
      </c>
      <c r="O20">
        <v>243</v>
      </c>
      <c r="P20">
        <v>286</v>
      </c>
      <c r="R20">
        <v>255</v>
      </c>
      <c r="S20">
        <v>285</v>
      </c>
      <c r="T20">
        <v>243</v>
      </c>
      <c r="U20">
        <v>283</v>
      </c>
      <c r="Z20">
        <v>240</v>
      </c>
      <c r="AA20">
        <v>300</v>
      </c>
      <c r="AB20">
        <v>243</v>
      </c>
      <c r="AC20">
        <v>289</v>
      </c>
      <c r="AE20">
        <v>240</v>
      </c>
      <c r="AF20">
        <v>300</v>
      </c>
      <c r="AG20">
        <v>251</v>
      </c>
      <c r="AH20">
        <v>289</v>
      </c>
      <c r="AM20">
        <v>225</v>
      </c>
      <c r="AN20">
        <v>315</v>
      </c>
      <c r="AO20">
        <v>209</v>
      </c>
      <c r="AP20">
        <v>314</v>
      </c>
      <c r="AR20">
        <v>225</v>
      </c>
      <c r="AS20">
        <v>315</v>
      </c>
      <c r="AT20">
        <v>214</v>
      </c>
      <c r="AU20">
        <v>314</v>
      </c>
      <c r="BB20">
        <v>210</v>
      </c>
      <c r="BC20">
        <v>330</v>
      </c>
      <c r="BD20">
        <v>170</v>
      </c>
      <c r="BE20">
        <v>53</v>
      </c>
      <c r="BG20">
        <v>210</v>
      </c>
      <c r="BH20">
        <v>330</v>
      </c>
      <c r="BI20">
        <v>170</v>
      </c>
      <c r="BJ20">
        <v>208</v>
      </c>
      <c r="BP20" s="11"/>
      <c r="BR20">
        <v>285</v>
      </c>
      <c r="BS20">
        <v>255</v>
      </c>
      <c r="BT20">
        <v>271</v>
      </c>
      <c r="BU20">
        <v>283</v>
      </c>
      <c r="BW20">
        <v>285</v>
      </c>
      <c r="BX20">
        <v>255</v>
      </c>
      <c r="BY20">
        <v>271</v>
      </c>
      <c r="BZ20">
        <v>271</v>
      </c>
      <c r="CE20">
        <v>300</v>
      </c>
      <c r="CF20">
        <v>240</v>
      </c>
      <c r="CG20">
        <v>311</v>
      </c>
      <c r="CH20">
        <v>212</v>
      </c>
      <c r="CJ20">
        <v>300</v>
      </c>
      <c r="CK20">
        <v>240</v>
      </c>
      <c r="CL20">
        <v>310</v>
      </c>
      <c r="CM20">
        <v>212</v>
      </c>
      <c r="CS20">
        <v>315</v>
      </c>
      <c r="CT20">
        <v>225</v>
      </c>
      <c r="CU20">
        <v>286</v>
      </c>
      <c r="CV20">
        <v>170</v>
      </c>
      <c r="CX20">
        <v>315</v>
      </c>
      <c r="CY20">
        <v>225</v>
      </c>
      <c r="CZ20">
        <v>290</v>
      </c>
      <c r="DA20">
        <v>176</v>
      </c>
      <c r="DH20">
        <v>330</v>
      </c>
      <c r="DI20">
        <v>210</v>
      </c>
      <c r="DJ20">
        <v>295</v>
      </c>
      <c r="DK20">
        <v>184</v>
      </c>
      <c r="DM20">
        <v>330</v>
      </c>
      <c r="DN20">
        <v>210</v>
      </c>
      <c r="DO20">
        <v>292</v>
      </c>
      <c r="DP20">
        <v>184</v>
      </c>
      <c r="ER20" s="11"/>
      <c r="ET20">
        <v>90</v>
      </c>
      <c r="EU20">
        <v>90</v>
      </c>
      <c r="EV20">
        <v>89</v>
      </c>
      <c r="EW20">
        <v>61</v>
      </c>
      <c r="EY20">
        <v>90</v>
      </c>
      <c r="EZ20">
        <v>90</v>
      </c>
      <c r="FA20">
        <v>89</v>
      </c>
      <c r="FB20">
        <v>64</v>
      </c>
      <c r="FE20">
        <v>75</v>
      </c>
      <c r="FF20">
        <v>105</v>
      </c>
      <c r="FG20">
        <v>46</v>
      </c>
      <c r="FH20">
        <v>108</v>
      </c>
      <c r="FJ20">
        <v>75</v>
      </c>
      <c r="FK20">
        <v>105</v>
      </c>
      <c r="FL20">
        <v>46</v>
      </c>
      <c r="FM20">
        <v>106</v>
      </c>
      <c r="FP20">
        <v>105</v>
      </c>
      <c r="FQ20">
        <v>75</v>
      </c>
      <c r="FR20">
        <v>80</v>
      </c>
      <c r="FS20">
        <v>40</v>
      </c>
      <c r="FU20">
        <v>105</v>
      </c>
      <c r="FV20">
        <v>75</v>
      </c>
      <c r="FW20">
        <v>90</v>
      </c>
      <c r="FX20">
        <v>46</v>
      </c>
    </row>
    <row r="21" spans="2:180" x14ac:dyDescent="0.25">
      <c r="B21">
        <v>270</v>
      </c>
      <c r="C21">
        <v>269</v>
      </c>
      <c r="D21">
        <v>251</v>
      </c>
      <c r="F21">
        <v>270</v>
      </c>
      <c r="G21">
        <v>269</v>
      </c>
      <c r="H21">
        <v>257</v>
      </c>
      <c r="M21">
        <v>255</v>
      </c>
      <c r="N21">
        <v>285</v>
      </c>
      <c r="O21">
        <v>247</v>
      </c>
      <c r="P21">
        <v>283</v>
      </c>
      <c r="R21">
        <v>255</v>
      </c>
      <c r="S21">
        <v>285</v>
      </c>
      <c r="T21">
        <v>246</v>
      </c>
      <c r="U21">
        <v>283</v>
      </c>
      <c r="Z21">
        <v>240</v>
      </c>
      <c r="AA21">
        <v>300</v>
      </c>
      <c r="AB21">
        <v>251</v>
      </c>
      <c r="AC21">
        <v>289</v>
      </c>
      <c r="AE21">
        <v>240</v>
      </c>
      <c r="AF21">
        <v>300</v>
      </c>
      <c r="AG21">
        <v>251</v>
      </c>
      <c r="AH21">
        <v>289</v>
      </c>
      <c r="AM21">
        <v>225</v>
      </c>
      <c r="AN21">
        <v>315</v>
      </c>
      <c r="AO21">
        <v>214</v>
      </c>
      <c r="AP21">
        <v>314</v>
      </c>
      <c r="AR21">
        <v>225</v>
      </c>
      <c r="AS21">
        <v>315</v>
      </c>
      <c r="AT21">
        <v>214</v>
      </c>
      <c r="AU21">
        <v>314</v>
      </c>
      <c r="BB21">
        <v>210</v>
      </c>
      <c r="BC21">
        <v>330</v>
      </c>
      <c r="BD21">
        <v>182</v>
      </c>
      <c r="BE21">
        <v>356</v>
      </c>
      <c r="BG21">
        <v>210</v>
      </c>
      <c r="BH21">
        <v>330</v>
      </c>
      <c r="BI21">
        <v>170</v>
      </c>
      <c r="BJ21">
        <v>194</v>
      </c>
      <c r="BP21" s="11"/>
      <c r="BR21">
        <v>285</v>
      </c>
      <c r="BS21">
        <v>255</v>
      </c>
      <c r="BT21">
        <v>274</v>
      </c>
      <c r="BU21">
        <v>268</v>
      </c>
      <c r="BW21">
        <v>285</v>
      </c>
      <c r="BX21">
        <v>255</v>
      </c>
      <c r="BY21">
        <v>271</v>
      </c>
      <c r="BZ21">
        <v>271</v>
      </c>
      <c r="CE21">
        <v>300</v>
      </c>
      <c r="CF21">
        <v>240</v>
      </c>
      <c r="CG21">
        <v>297</v>
      </c>
      <c r="CH21">
        <v>221</v>
      </c>
      <c r="CJ21">
        <v>300</v>
      </c>
      <c r="CK21">
        <v>240</v>
      </c>
      <c r="CL21">
        <v>300</v>
      </c>
      <c r="CM21">
        <v>212</v>
      </c>
      <c r="CS21">
        <v>315</v>
      </c>
      <c r="CT21">
        <v>225</v>
      </c>
      <c r="CU21">
        <v>290</v>
      </c>
      <c r="CV21">
        <v>176</v>
      </c>
      <c r="CX21">
        <v>315</v>
      </c>
      <c r="CY21">
        <v>225</v>
      </c>
      <c r="CZ21">
        <v>290</v>
      </c>
      <c r="DA21">
        <v>176</v>
      </c>
      <c r="DH21">
        <v>330</v>
      </c>
      <c r="DI21">
        <v>210</v>
      </c>
      <c r="DJ21">
        <v>292</v>
      </c>
      <c r="DK21">
        <v>184</v>
      </c>
      <c r="DM21">
        <v>330</v>
      </c>
      <c r="DN21">
        <v>210</v>
      </c>
      <c r="DO21">
        <v>293</v>
      </c>
      <c r="DP21">
        <v>184</v>
      </c>
      <c r="ER21" s="11"/>
      <c r="ET21">
        <v>90</v>
      </c>
      <c r="EU21">
        <v>90</v>
      </c>
      <c r="EV21">
        <v>86</v>
      </c>
      <c r="EW21">
        <v>69</v>
      </c>
      <c r="EY21">
        <v>90</v>
      </c>
      <c r="EZ21">
        <v>90</v>
      </c>
      <c r="FA21">
        <v>89</v>
      </c>
      <c r="FB21">
        <v>69</v>
      </c>
      <c r="FE21">
        <v>75</v>
      </c>
      <c r="FF21">
        <v>105</v>
      </c>
      <c r="FG21">
        <v>33</v>
      </c>
      <c r="FH21">
        <v>106</v>
      </c>
      <c r="FJ21">
        <v>75</v>
      </c>
      <c r="FK21">
        <v>105</v>
      </c>
      <c r="FL21">
        <v>33</v>
      </c>
      <c r="FM21">
        <v>106</v>
      </c>
      <c r="FP21">
        <v>105</v>
      </c>
      <c r="FQ21">
        <v>75</v>
      </c>
      <c r="FR21">
        <v>101</v>
      </c>
      <c r="FS21">
        <v>47</v>
      </c>
      <c r="FU21">
        <v>105</v>
      </c>
      <c r="FV21">
        <v>75</v>
      </c>
      <c r="FW21">
        <v>80</v>
      </c>
      <c r="FX21">
        <v>47</v>
      </c>
    </row>
    <row r="22" spans="2:180" x14ac:dyDescent="0.25">
      <c r="B22">
        <v>270</v>
      </c>
      <c r="C22">
        <v>269</v>
      </c>
      <c r="D22">
        <v>262</v>
      </c>
      <c r="F22">
        <v>270</v>
      </c>
      <c r="G22">
        <v>269</v>
      </c>
      <c r="H22">
        <v>262</v>
      </c>
      <c r="M22">
        <v>255</v>
      </c>
      <c r="N22">
        <v>285</v>
      </c>
      <c r="O22">
        <v>246</v>
      </c>
      <c r="P22">
        <v>283</v>
      </c>
      <c r="R22">
        <v>255</v>
      </c>
      <c r="S22">
        <v>285</v>
      </c>
      <c r="T22">
        <v>246</v>
      </c>
      <c r="U22">
        <v>283</v>
      </c>
      <c r="Z22">
        <v>240</v>
      </c>
      <c r="AA22">
        <v>300</v>
      </c>
      <c r="AB22">
        <v>251</v>
      </c>
      <c r="AC22">
        <v>293</v>
      </c>
      <c r="AE22">
        <v>240</v>
      </c>
      <c r="AF22">
        <v>300</v>
      </c>
      <c r="AG22">
        <v>251</v>
      </c>
      <c r="AH22">
        <v>289</v>
      </c>
      <c r="AM22">
        <v>225</v>
      </c>
      <c r="AN22">
        <v>315</v>
      </c>
      <c r="AO22">
        <v>215</v>
      </c>
      <c r="AP22">
        <v>314</v>
      </c>
      <c r="AR22">
        <v>225</v>
      </c>
      <c r="AS22">
        <v>315</v>
      </c>
      <c r="AT22">
        <v>214</v>
      </c>
      <c r="AU22">
        <v>314</v>
      </c>
      <c r="BB22">
        <v>210</v>
      </c>
      <c r="BC22">
        <v>330</v>
      </c>
      <c r="BD22">
        <v>166</v>
      </c>
      <c r="BE22">
        <v>194</v>
      </c>
      <c r="BG22">
        <v>210</v>
      </c>
      <c r="BH22">
        <v>330</v>
      </c>
      <c r="BI22">
        <v>172</v>
      </c>
      <c r="BJ22">
        <v>352</v>
      </c>
      <c r="BP22" s="11"/>
      <c r="BR22">
        <v>285</v>
      </c>
      <c r="BS22">
        <v>255</v>
      </c>
      <c r="BT22">
        <v>262</v>
      </c>
      <c r="BU22">
        <v>271</v>
      </c>
      <c r="BW22">
        <v>285</v>
      </c>
      <c r="BX22">
        <v>255</v>
      </c>
      <c r="BY22">
        <v>263</v>
      </c>
      <c r="BZ22">
        <v>268</v>
      </c>
      <c r="CE22">
        <v>300</v>
      </c>
      <c r="CF22">
        <v>240</v>
      </c>
      <c r="CG22">
        <v>300</v>
      </c>
      <c r="CH22">
        <v>212</v>
      </c>
      <c r="CJ22">
        <v>300</v>
      </c>
      <c r="CK22">
        <v>240</v>
      </c>
      <c r="CL22">
        <v>297</v>
      </c>
      <c r="CM22">
        <v>212</v>
      </c>
      <c r="CS22">
        <v>315</v>
      </c>
      <c r="CT22">
        <v>225</v>
      </c>
      <c r="CU22">
        <v>295</v>
      </c>
      <c r="CV22">
        <v>176</v>
      </c>
      <c r="CX22">
        <v>315</v>
      </c>
      <c r="CY22">
        <v>225</v>
      </c>
      <c r="CZ22">
        <v>295</v>
      </c>
      <c r="DA22">
        <v>176</v>
      </c>
      <c r="DH22">
        <v>330</v>
      </c>
      <c r="DI22">
        <v>210</v>
      </c>
      <c r="DJ22">
        <v>293</v>
      </c>
      <c r="DK22">
        <v>181</v>
      </c>
      <c r="DM22">
        <v>330</v>
      </c>
      <c r="DN22">
        <v>210</v>
      </c>
      <c r="DO22">
        <v>293</v>
      </c>
      <c r="DP22">
        <v>181</v>
      </c>
      <c r="ER22" s="11"/>
      <c r="ET22">
        <v>90</v>
      </c>
      <c r="EU22">
        <v>90</v>
      </c>
      <c r="EV22">
        <v>89</v>
      </c>
      <c r="EW22">
        <v>69</v>
      </c>
      <c r="EY22">
        <v>90</v>
      </c>
      <c r="EZ22">
        <v>90</v>
      </c>
      <c r="FA22">
        <v>88</v>
      </c>
      <c r="FB22">
        <v>69</v>
      </c>
      <c r="FE22">
        <v>75</v>
      </c>
      <c r="FF22">
        <v>105</v>
      </c>
      <c r="FG22">
        <v>33</v>
      </c>
      <c r="FH22">
        <v>106</v>
      </c>
      <c r="FJ22">
        <v>75</v>
      </c>
      <c r="FK22">
        <v>105</v>
      </c>
      <c r="FL22">
        <v>33</v>
      </c>
      <c r="FM22">
        <v>106</v>
      </c>
      <c r="FP22">
        <v>105</v>
      </c>
      <c r="FQ22">
        <v>75</v>
      </c>
      <c r="FR22">
        <v>34</v>
      </c>
      <c r="FS22">
        <v>50</v>
      </c>
      <c r="FU22">
        <v>105</v>
      </c>
      <c r="FV22">
        <v>75</v>
      </c>
      <c r="FW22">
        <v>41</v>
      </c>
      <c r="FX22">
        <v>47</v>
      </c>
    </row>
    <row r="23" spans="2:180" x14ac:dyDescent="0.25">
      <c r="B23">
        <v>270</v>
      </c>
      <c r="C23">
        <v>269</v>
      </c>
      <c r="D23">
        <v>284</v>
      </c>
      <c r="F23">
        <v>270</v>
      </c>
      <c r="G23">
        <v>269</v>
      </c>
      <c r="H23">
        <v>262</v>
      </c>
      <c r="M23">
        <v>255</v>
      </c>
      <c r="N23">
        <v>285</v>
      </c>
      <c r="O23">
        <v>246</v>
      </c>
      <c r="P23">
        <v>288</v>
      </c>
      <c r="R23">
        <v>255</v>
      </c>
      <c r="S23">
        <v>285</v>
      </c>
      <c r="T23">
        <v>246</v>
      </c>
      <c r="U23">
        <v>283</v>
      </c>
      <c r="Z23">
        <v>240</v>
      </c>
      <c r="AA23">
        <v>300</v>
      </c>
      <c r="AB23">
        <v>251</v>
      </c>
      <c r="AC23">
        <v>252</v>
      </c>
      <c r="AE23">
        <v>240</v>
      </c>
      <c r="AF23">
        <v>300</v>
      </c>
      <c r="AG23">
        <v>251</v>
      </c>
      <c r="AH23">
        <v>286</v>
      </c>
      <c r="AM23">
        <v>225</v>
      </c>
      <c r="AN23">
        <v>315</v>
      </c>
      <c r="AO23">
        <v>214</v>
      </c>
      <c r="AP23">
        <v>314</v>
      </c>
      <c r="AR23">
        <v>225</v>
      </c>
      <c r="AS23">
        <v>315</v>
      </c>
      <c r="AT23">
        <v>214</v>
      </c>
      <c r="AU23">
        <v>314</v>
      </c>
      <c r="BB23">
        <v>210</v>
      </c>
      <c r="BC23">
        <v>330</v>
      </c>
      <c r="BD23">
        <v>172</v>
      </c>
      <c r="BE23">
        <v>352</v>
      </c>
      <c r="BG23">
        <v>210</v>
      </c>
      <c r="BH23">
        <v>330</v>
      </c>
      <c r="BI23">
        <v>166</v>
      </c>
      <c r="BJ23">
        <v>352</v>
      </c>
      <c r="BP23" s="11"/>
      <c r="BR23">
        <v>285</v>
      </c>
      <c r="BS23">
        <v>255</v>
      </c>
      <c r="BT23">
        <v>263</v>
      </c>
      <c r="BU23">
        <v>258</v>
      </c>
      <c r="BW23">
        <v>285</v>
      </c>
      <c r="BX23">
        <v>255</v>
      </c>
      <c r="BY23">
        <v>262</v>
      </c>
      <c r="BZ23">
        <v>258</v>
      </c>
      <c r="CE23">
        <v>300</v>
      </c>
      <c r="CF23">
        <v>240</v>
      </c>
      <c r="CG23">
        <v>286</v>
      </c>
      <c r="CH23">
        <v>212</v>
      </c>
      <c r="CJ23">
        <v>300</v>
      </c>
      <c r="CK23">
        <v>240</v>
      </c>
      <c r="CL23">
        <v>297</v>
      </c>
      <c r="CM23">
        <v>212</v>
      </c>
      <c r="CS23">
        <v>315</v>
      </c>
      <c r="CT23">
        <v>225</v>
      </c>
      <c r="CU23">
        <v>303</v>
      </c>
      <c r="CV23">
        <v>172</v>
      </c>
      <c r="CX23">
        <v>315</v>
      </c>
      <c r="CY23">
        <v>225</v>
      </c>
      <c r="CZ23">
        <v>299</v>
      </c>
      <c r="DA23">
        <v>172</v>
      </c>
      <c r="DH23">
        <v>330</v>
      </c>
      <c r="DI23">
        <v>210</v>
      </c>
      <c r="DJ23">
        <v>296</v>
      </c>
      <c r="DK23">
        <v>181</v>
      </c>
      <c r="DM23">
        <v>330</v>
      </c>
      <c r="DN23">
        <v>210</v>
      </c>
      <c r="DO23">
        <v>293</v>
      </c>
      <c r="DP23">
        <v>181</v>
      </c>
      <c r="ER23" s="11"/>
      <c r="ET23">
        <v>90</v>
      </c>
      <c r="EU23">
        <v>90</v>
      </c>
      <c r="EV23">
        <v>88</v>
      </c>
      <c r="EW23">
        <v>74</v>
      </c>
      <c r="EY23">
        <v>90</v>
      </c>
      <c r="EZ23">
        <v>90</v>
      </c>
      <c r="FA23">
        <v>88</v>
      </c>
      <c r="FB23">
        <v>74</v>
      </c>
      <c r="FE23">
        <v>75</v>
      </c>
      <c r="FF23">
        <v>105</v>
      </c>
      <c r="FG23">
        <v>46</v>
      </c>
      <c r="FH23">
        <v>106</v>
      </c>
      <c r="FJ23">
        <v>75</v>
      </c>
      <c r="FK23">
        <v>105</v>
      </c>
      <c r="FL23">
        <v>46</v>
      </c>
      <c r="FM23">
        <v>106</v>
      </c>
      <c r="FP23">
        <v>105</v>
      </c>
      <c r="FQ23">
        <v>75</v>
      </c>
      <c r="FR23">
        <v>41</v>
      </c>
      <c r="FS23">
        <v>44</v>
      </c>
      <c r="FU23">
        <v>105</v>
      </c>
      <c r="FV23">
        <v>75</v>
      </c>
      <c r="FW23">
        <v>41</v>
      </c>
      <c r="FX23">
        <v>50</v>
      </c>
    </row>
    <row r="24" spans="2:180" x14ac:dyDescent="0.25">
      <c r="B24">
        <v>270</v>
      </c>
      <c r="C24">
        <v>269</v>
      </c>
      <c r="D24">
        <v>250</v>
      </c>
      <c r="F24">
        <v>270</v>
      </c>
      <c r="G24">
        <v>269</v>
      </c>
      <c r="H24">
        <v>251</v>
      </c>
      <c r="M24">
        <v>255</v>
      </c>
      <c r="N24">
        <v>285</v>
      </c>
      <c r="O24">
        <v>246</v>
      </c>
      <c r="P24">
        <v>283</v>
      </c>
      <c r="R24">
        <v>255</v>
      </c>
      <c r="S24">
        <v>285</v>
      </c>
      <c r="T24">
        <v>246</v>
      </c>
      <c r="U24">
        <v>283</v>
      </c>
      <c r="Z24">
        <v>240</v>
      </c>
      <c r="AA24">
        <v>300</v>
      </c>
      <c r="AB24">
        <v>243</v>
      </c>
      <c r="AC24">
        <v>286</v>
      </c>
      <c r="AE24">
        <v>240</v>
      </c>
      <c r="AF24">
        <v>300</v>
      </c>
      <c r="AG24">
        <v>243</v>
      </c>
      <c r="AH24">
        <v>286</v>
      </c>
      <c r="AM24">
        <v>225</v>
      </c>
      <c r="AN24">
        <v>315</v>
      </c>
      <c r="AO24">
        <v>212</v>
      </c>
      <c r="AP24">
        <v>312</v>
      </c>
      <c r="AR24">
        <v>225</v>
      </c>
      <c r="AS24">
        <v>315</v>
      </c>
      <c r="AT24">
        <v>214</v>
      </c>
      <c r="AU24">
        <v>314</v>
      </c>
      <c r="BB24">
        <v>210</v>
      </c>
      <c r="BC24">
        <v>330</v>
      </c>
      <c r="BD24">
        <v>148</v>
      </c>
      <c r="BE24">
        <v>356</v>
      </c>
      <c r="BG24">
        <v>210</v>
      </c>
      <c r="BH24">
        <v>330</v>
      </c>
      <c r="BI24">
        <v>154</v>
      </c>
      <c r="BJ24">
        <v>352</v>
      </c>
      <c r="BP24" s="11"/>
      <c r="BR24">
        <v>285</v>
      </c>
      <c r="BS24">
        <v>255</v>
      </c>
      <c r="BT24">
        <v>249</v>
      </c>
      <c r="BU24">
        <v>258</v>
      </c>
      <c r="BW24">
        <v>285</v>
      </c>
      <c r="BX24">
        <v>255</v>
      </c>
      <c r="BY24">
        <v>256</v>
      </c>
      <c r="BZ24">
        <v>258</v>
      </c>
      <c r="CE24">
        <v>300</v>
      </c>
      <c r="CF24">
        <v>240</v>
      </c>
      <c r="CG24">
        <v>297</v>
      </c>
      <c r="CH24">
        <v>212</v>
      </c>
      <c r="CJ24">
        <v>300</v>
      </c>
      <c r="CK24">
        <v>240</v>
      </c>
      <c r="CL24">
        <v>297</v>
      </c>
      <c r="CM24">
        <v>212</v>
      </c>
      <c r="CS24">
        <v>315</v>
      </c>
      <c r="CT24">
        <v>225</v>
      </c>
      <c r="CU24">
        <v>299</v>
      </c>
      <c r="CV24">
        <v>167</v>
      </c>
      <c r="CX24">
        <v>315</v>
      </c>
      <c r="CY24">
        <v>225</v>
      </c>
      <c r="CZ24">
        <v>299</v>
      </c>
      <c r="DA24">
        <v>172</v>
      </c>
      <c r="DH24">
        <v>330</v>
      </c>
      <c r="DI24">
        <v>210</v>
      </c>
      <c r="DJ24">
        <v>292</v>
      </c>
      <c r="DK24">
        <v>181</v>
      </c>
      <c r="DM24">
        <v>330</v>
      </c>
      <c r="DN24">
        <v>210</v>
      </c>
      <c r="DO24">
        <v>292</v>
      </c>
      <c r="DP24">
        <v>181</v>
      </c>
      <c r="ER24" s="11"/>
      <c r="ET24">
        <v>90</v>
      </c>
      <c r="EU24">
        <v>90</v>
      </c>
      <c r="EV24">
        <v>85</v>
      </c>
      <c r="EW24">
        <v>77</v>
      </c>
      <c r="EY24">
        <v>90</v>
      </c>
      <c r="EZ24">
        <v>90</v>
      </c>
      <c r="FA24">
        <v>88</v>
      </c>
      <c r="FB24">
        <v>77</v>
      </c>
      <c r="FE24">
        <v>75</v>
      </c>
      <c r="FF24">
        <v>105</v>
      </c>
      <c r="FG24">
        <v>49</v>
      </c>
      <c r="FH24">
        <v>106</v>
      </c>
      <c r="FJ24">
        <v>75</v>
      </c>
      <c r="FK24">
        <v>105</v>
      </c>
      <c r="FL24">
        <v>46</v>
      </c>
      <c r="FM24">
        <v>106</v>
      </c>
      <c r="FP24">
        <v>105</v>
      </c>
      <c r="FQ24">
        <v>75</v>
      </c>
      <c r="FR24">
        <v>41</v>
      </c>
      <c r="FS24">
        <v>60</v>
      </c>
      <c r="FU24">
        <v>105</v>
      </c>
      <c r="FV24">
        <v>75</v>
      </c>
      <c r="FW24">
        <v>41</v>
      </c>
      <c r="FX24">
        <v>48</v>
      </c>
    </row>
    <row r="25" spans="2:180" x14ac:dyDescent="0.25">
      <c r="B25">
        <v>270</v>
      </c>
      <c r="C25">
        <v>269</v>
      </c>
      <c r="D25">
        <v>251</v>
      </c>
      <c r="F25">
        <v>270</v>
      </c>
      <c r="G25">
        <v>269</v>
      </c>
      <c r="H25">
        <v>251</v>
      </c>
      <c r="M25">
        <v>255</v>
      </c>
      <c r="N25">
        <v>285</v>
      </c>
      <c r="O25">
        <v>236</v>
      </c>
      <c r="P25">
        <v>281</v>
      </c>
      <c r="R25">
        <v>255</v>
      </c>
      <c r="S25">
        <v>285</v>
      </c>
      <c r="T25">
        <v>246</v>
      </c>
      <c r="U25">
        <v>283</v>
      </c>
      <c r="Z25">
        <v>240</v>
      </c>
      <c r="AA25">
        <v>300</v>
      </c>
      <c r="AB25">
        <v>243</v>
      </c>
      <c r="AC25">
        <v>289</v>
      </c>
      <c r="AE25">
        <v>240</v>
      </c>
      <c r="AF25">
        <v>300</v>
      </c>
      <c r="AG25">
        <v>243</v>
      </c>
      <c r="AH25">
        <v>289</v>
      </c>
      <c r="AM25">
        <v>225</v>
      </c>
      <c r="AN25">
        <v>315</v>
      </c>
      <c r="AO25">
        <v>217</v>
      </c>
      <c r="AP25">
        <v>318</v>
      </c>
      <c r="AR25">
        <v>225</v>
      </c>
      <c r="AS25">
        <v>315</v>
      </c>
      <c r="AT25">
        <v>217</v>
      </c>
      <c r="AU25">
        <v>318</v>
      </c>
      <c r="BB25">
        <v>210</v>
      </c>
      <c r="BC25">
        <v>330</v>
      </c>
      <c r="BD25">
        <v>154</v>
      </c>
      <c r="BE25">
        <v>195</v>
      </c>
      <c r="BG25">
        <v>210</v>
      </c>
      <c r="BH25">
        <v>330</v>
      </c>
      <c r="BI25">
        <v>154</v>
      </c>
      <c r="BJ25">
        <v>341</v>
      </c>
      <c r="BP25" s="11"/>
      <c r="BR25">
        <v>285</v>
      </c>
      <c r="BS25">
        <v>255</v>
      </c>
      <c r="BT25">
        <v>256</v>
      </c>
      <c r="BU25">
        <v>256</v>
      </c>
      <c r="BW25">
        <v>285</v>
      </c>
      <c r="BX25">
        <v>255</v>
      </c>
      <c r="BY25">
        <v>256</v>
      </c>
      <c r="BZ25">
        <v>256</v>
      </c>
      <c r="CE25">
        <v>300</v>
      </c>
      <c r="CF25">
        <v>240</v>
      </c>
      <c r="CG25">
        <v>307</v>
      </c>
      <c r="CH25">
        <v>212</v>
      </c>
      <c r="CJ25">
        <v>300</v>
      </c>
      <c r="CK25">
        <v>240</v>
      </c>
      <c r="CL25">
        <v>297</v>
      </c>
      <c r="CM25">
        <v>212</v>
      </c>
      <c r="CS25">
        <v>315</v>
      </c>
      <c r="CT25">
        <v>225</v>
      </c>
      <c r="CU25">
        <v>293</v>
      </c>
      <c r="CV25">
        <v>172</v>
      </c>
      <c r="CX25">
        <v>315</v>
      </c>
      <c r="CY25">
        <v>225</v>
      </c>
      <c r="CZ25">
        <v>297</v>
      </c>
      <c r="DA25">
        <v>167</v>
      </c>
      <c r="DH25">
        <v>330</v>
      </c>
      <c r="DI25">
        <v>210</v>
      </c>
      <c r="DJ25">
        <v>282</v>
      </c>
      <c r="DK25">
        <v>184</v>
      </c>
      <c r="DM25">
        <v>330</v>
      </c>
      <c r="DN25">
        <v>210</v>
      </c>
      <c r="DO25">
        <v>292</v>
      </c>
      <c r="DP25">
        <v>181</v>
      </c>
      <c r="ER25" s="11"/>
      <c r="ET25">
        <v>90</v>
      </c>
      <c r="EU25">
        <v>90</v>
      </c>
      <c r="EV25">
        <v>89</v>
      </c>
      <c r="EW25">
        <v>77</v>
      </c>
      <c r="EY25">
        <v>90</v>
      </c>
      <c r="EZ25">
        <v>90</v>
      </c>
      <c r="FA25">
        <v>89</v>
      </c>
      <c r="FB25">
        <v>77</v>
      </c>
      <c r="FE25">
        <v>75</v>
      </c>
      <c r="FF25">
        <v>105</v>
      </c>
      <c r="FG25">
        <v>46</v>
      </c>
      <c r="FH25">
        <v>103</v>
      </c>
      <c r="FJ25">
        <v>75</v>
      </c>
      <c r="FK25">
        <v>105</v>
      </c>
      <c r="FL25">
        <v>49</v>
      </c>
      <c r="FM25">
        <v>103</v>
      </c>
      <c r="FP25">
        <v>105</v>
      </c>
      <c r="FQ25">
        <v>75</v>
      </c>
      <c r="FR25">
        <v>75</v>
      </c>
      <c r="FS25">
        <v>48</v>
      </c>
      <c r="FU25">
        <v>105</v>
      </c>
      <c r="FV25">
        <v>75</v>
      </c>
      <c r="FW25">
        <v>75</v>
      </c>
      <c r="FX25">
        <v>60</v>
      </c>
    </row>
    <row r="26" spans="2:180" x14ac:dyDescent="0.25">
      <c r="B26">
        <v>270</v>
      </c>
      <c r="C26">
        <v>269</v>
      </c>
      <c r="D26">
        <v>257</v>
      </c>
      <c r="F26">
        <v>270</v>
      </c>
      <c r="G26">
        <v>269</v>
      </c>
      <c r="H26">
        <v>254</v>
      </c>
      <c r="M26">
        <v>255</v>
      </c>
      <c r="N26">
        <v>285</v>
      </c>
      <c r="O26">
        <v>246</v>
      </c>
      <c r="P26">
        <v>295</v>
      </c>
      <c r="R26">
        <v>255</v>
      </c>
      <c r="S26">
        <v>285</v>
      </c>
      <c r="T26">
        <v>238</v>
      </c>
      <c r="U26">
        <v>288</v>
      </c>
      <c r="Z26">
        <v>240</v>
      </c>
      <c r="AA26">
        <v>300</v>
      </c>
      <c r="AB26">
        <v>243</v>
      </c>
      <c r="AC26">
        <v>289</v>
      </c>
      <c r="AE26">
        <v>240</v>
      </c>
      <c r="AF26">
        <v>300</v>
      </c>
      <c r="AG26">
        <v>243</v>
      </c>
      <c r="AH26">
        <v>289</v>
      </c>
      <c r="AM26">
        <v>225</v>
      </c>
      <c r="AN26">
        <v>315</v>
      </c>
      <c r="AO26">
        <v>221</v>
      </c>
      <c r="AP26">
        <v>320</v>
      </c>
      <c r="AR26">
        <v>225</v>
      </c>
      <c r="AS26">
        <v>315</v>
      </c>
      <c r="AT26">
        <v>217</v>
      </c>
      <c r="AU26">
        <v>318</v>
      </c>
      <c r="BB26">
        <v>210</v>
      </c>
      <c r="BC26">
        <v>330</v>
      </c>
      <c r="BD26">
        <v>172</v>
      </c>
      <c r="BE26">
        <v>341</v>
      </c>
      <c r="BG26">
        <v>210</v>
      </c>
      <c r="BH26">
        <v>330</v>
      </c>
      <c r="BI26">
        <v>166</v>
      </c>
      <c r="BJ26">
        <v>195</v>
      </c>
      <c r="BP26" s="11"/>
      <c r="BR26">
        <v>285</v>
      </c>
      <c r="BS26">
        <v>255</v>
      </c>
      <c r="BT26">
        <v>258</v>
      </c>
      <c r="BU26">
        <v>251</v>
      </c>
      <c r="BW26">
        <v>285</v>
      </c>
      <c r="BX26">
        <v>255</v>
      </c>
      <c r="BY26">
        <v>258</v>
      </c>
      <c r="BZ26">
        <v>253</v>
      </c>
      <c r="CE26">
        <v>300</v>
      </c>
      <c r="CF26">
        <v>240</v>
      </c>
      <c r="CG26">
        <v>295</v>
      </c>
      <c r="CH26">
        <v>212</v>
      </c>
      <c r="CJ26">
        <v>300</v>
      </c>
      <c r="CK26">
        <v>240</v>
      </c>
      <c r="CL26">
        <v>297</v>
      </c>
      <c r="CM26">
        <v>212</v>
      </c>
      <c r="CS26">
        <v>315</v>
      </c>
      <c r="CT26">
        <v>225</v>
      </c>
      <c r="CU26">
        <v>297</v>
      </c>
      <c r="CV26">
        <v>163</v>
      </c>
      <c r="CX26">
        <v>315</v>
      </c>
      <c r="CY26">
        <v>225</v>
      </c>
      <c r="CZ26">
        <v>293</v>
      </c>
      <c r="DA26">
        <v>170</v>
      </c>
      <c r="DH26">
        <v>330</v>
      </c>
      <c r="DI26">
        <v>210</v>
      </c>
      <c r="DJ26">
        <v>292</v>
      </c>
      <c r="DK26">
        <v>175</v>
      </c>
      <c r="DM26">
        <v>330</v>
      </c>
      <c r="DN26">
        <v>210</v>
      </c>
      <c r="DO26">
        <v>282</v>
      </c>
      <c r="DP26">
        <v>184</v>
      </c>
      <c r="ER26" s="11"/>
      <c r="ET26">
        <v>90</v>
      </c>
      <c r="EU26">
        <v>90</v>
      </c>
      <c r="EV26">
        <v>89</v>
      </c>
      <c r="EW26">
        <v>74</v>
      </c>
      <c r="EY26">
        <v>90</v>
      </c>
      <c r="EZ26">
        <v>90</v>
      </c>
      <c r="FA26">
        <v>89</v>
      </c>
      <c r="FB26">
        <v>77</v>
      </c>
      <c r="FE26">
        <v>75</v>
      </c>
      <c r="FF26">
        <v>105</v>
      </c>
      <c r="FG26">
        <v>49</v>
      </c>
      <c r="FH26">
        <v>99</v>
      </c>
      <c r="FJ26">
        <v>75</v>
      </c>
      <c r="FK26">
        <v>105</v>
      </c>
      <c r="FL26">
        <v>46</v>
      </c>
      <c r="FM26">
        <v>103</v>
      </c>
      <c r="FP26">
        <v>105</v>
      </c>
      <c r="FQ26">
        <v>75</v>
      </c>
      <c r="FR26">
        <v>91</v>
      </c>
      <c r="FS26">
        <v>71</v>
      </c>
      <c r="FU26">
        <v>105</v>
      </c>
      <c r="FV26">
        <v>75</v>
      </c>
      <c r="FW26">
        <v>91</v>
      </c>
      <c r="FX26">
        <v>56</v>
      </c>
    </row>
    <row r="27" spans="2:180" x14ac:dyDescent="0.25">
      <c r="B27">
        <v>270</v>
      </c>
      <c r="C27">
        <v>269</v>
      </c>
      <c r="D27">
        <v>254</v>
      </c>
      <c r="F27">
        <v>270</v>
      </c>
      <c r="G27">
        <v>269</v>
      </c>
      <c r="H27">
        <v>254</v>
      </c>
      <c r="M27">
        <v>255</v>
      </c>
      <c r="N27">
        <v>285</v>
      </c>
      <c r="O27">
        <v>238</v>
      </c>
      <c r="P27">
        <v>288</v>
      </c>
      <c r="R27">
        <v>255</v>
      </c>
      <c r="S27">
        <v>285</v>
      </c>
      <c r="T27">
        <v>238</v>
      </c>
      <c r="U27">
        <v>288</v>
      </c>
      <c r="Z27">
        <v>240</v>
      </c>
      <c r="AA27">
        <v>300</v>
      </c>
      <c r="AB27">
        <v>243</v>
      </c>
      <c r="AC27">
        <v>63</v>
      </c>
      <c r="AE27">
        <v>240</v>
      </c>
      <c r="AF27">
        <v>300</v>
      </c>
      <c r="AG27">
        <v>243</v>
      </c>
      <c r="AH27">
        <v>285</v>
      </c>
      <c r="AM27">
        <v>225</v>
      </c>
      <c r="AN27">
        <v>315</v>
      </c>
      <c r="AO27">
        <v>217</v>
      </c>
      <c r="AP27">
        <v>314</v>
      </c>
      <c r="AR27">
        <v>225</v>
      </c>
      <c r="AS27">
        <v>315</v>
      </c>
      <c r="AT27">
        <v>217</v>
      </c>
      <c r="AU27">
        <v>314</v>
      </c>
      <c r="BB27">
        <v>210</v>
      </c>
      <c r="BC27">
        <v>330</v>
      </c>
      <c r="BD27">
        <v>166</v>
      </c>
      <c r="BE27">
        <v>57</v>
      </c>
      <c r="BG27">
        <v>210</v>
      </c>
      <c r="BH27">
        <v>330</v>
      </c>
      <c r="BI27">
        <v>166</v>
      </c>
      <c r="BJ27">
        <v>176</v>
      </c>
      <c r="BP27" s="11"/>
      <c r="BR27">
        <v>285</v>
      </c>
      <c r="BS27">
        <v>255</v>
      </c>
      <c r="BT27">
        <v>258</v>
      </c>
      <c r="BU27">
        <v>253</v>
      </c>
      <c r="BW27">
        <v>285</v>
      </c>
      <c r="BX27">
        <v>255</v>
      </c>
      <c r="BY27">
        <v>258</v>
      </c>
      <c r="BZ27">
        <v>253</v>
      </c>
      <c r="CE27">
        <v>300</v>
      </c>
      <c r="CF27">
        <v>240</v>
      </c>
      <c r="CG27">
        <v>297</v>
      </c>
      <c r="CH27">
        <v>217</v>
      </c>
      <c r="CJ27">
        <v>300</v>
      </c>
      <c r="CK27">
        <v>240</v>
      </c>
      <c r="CL27">
        <v>297</v>
      </c>
      <c r="CM27">
        <v>212</v>
      </c>
      <c r="CS27">
        <v>315</v>
      </c>
      <c r="CT27">
        <v>225</v>
      </c>
      <c r="CU27">
        <v>276</v>
      </c>
      <c r="CV27">
        <v>170</v>
      </c>
      <c r="CX27">
        <v>315</v>
      </c>
      <c r="CY27">
        <v>225</v>
      </c>
      <c r="CZ27">
        <v>285</v>
      </c>
      <c r="DA27">
        <v>163</v>
      </c>
      <c r="DH27">
        <v>330</v>
      </c>
      <c r="DI27">
        <v>210</v>
      </c>
      <c r="DJ27">
        <v>139</v>
      </c>
      <c r="DK27">
        <v>196</v>
      </c>
      <c r="DM27">
        <v>330</v>
      </c>
      <c r="DN27">
        <v>210</v>
      </c>
      <c r="DO27">
        <v>288</v>
      </c>
      <c r="DP27">
        <v>196</v>
      </c>
      <c r="ER27" s="11"/>
      <c r="ET27">
        <v>90</v>
      </c>
      <c r="EU27">
        <v>90</v>
      </c>
      <c r="EV27">
        <v>89</v>
      </c>
      <c r="EW27">
        <v>77</v>
      </c>
      <c r="EY27">
        <v>90</v>
      </c>
      <c r="EZ27">
        <v>90</v>
      </c>
      <c r="FA27">
        <v>89</v>
      </c>
      <c r="FB27">
        <v>77</v>
      </c>
      <c r="FE27">
        <v>75</v>
      </c>
      <c r="FF27">
        <v>105</v>
      </c>
      <c r="FG27">
        <v>40</v>
      </c>
      <c r="FH27">
        <v>108</v>
      </c>
      <c r="FJ27">
        <v>75</v>
      </c>
      <c r="FK27">
        <v>105</v>
      </c>
      <c r="FL27">
        <v>46</v>
      </c>
      <c r="FM27">
        <v>106</v>
      </c>
      <c r="FP27">
        <v>105</v>
      </c>
      <c r="FQ27">
        <v>75</v>
      </c>
      <c r="FR27">
        <v>103</v>
      </c>
      <c r="FS27">
        <v>56</v>
      </c>
      <c r="FU27">
        <v>105</v>
      </c>
      <c r="FV27">
        <v>75</v>
      </c>
      <c r="FW27">
        <v>91</v>
      </c>
      <c r="FX27">
        <v>56</v>
      </c>
    </row>
    <row r="28" spans="2:180" x14ac:dyDescent="0.25">
      <c r="B28">
        <v>270</v>
      </c>
      <c r="C28">
        <v>269</v>
      </c>
      <c r="D28">
        <v>250</v>
      </c>
      <c r="F28">
        <v>270</v>
      </c>
      <c r="G28">
        <v>269</v>
      </c>
      <c r="H28">
        <v>254</v>
      </c>
      <c r="M28">
        <v>255</v>
      </c>
      <c r="N28">
        <v>285</v>
      </c>
      <c r="O28">
        <v>234</v>
      </c>
      <c r="P28">
        <v>288</v>
      </c>
      <c r="R28">
        <v>255</v>
      </c>
      <c r="S28">
        <v>285</v>
      </c>
      <c r="T28">
        <v>238</v>
      </c>
      <c r="U28">
        <v>288</v>
      </c>
      <c r="Z28">
        <v>240</v>
      </c>
      <c r="AA28">
        <v>300</v>
      </c>
      <c r="AB28">
        <v>243</v>
      </c>
      <c r="AC28">
        <v>285</v>
      </c>
      <c r="AE28">
        <v>240</v>
      </c>
      <c r="AF28">
        <v>300</v>
      </c>
      <c r="AG28">
        <v>243</v>
      </c>
      <c r="AH28">
        <v>278</v>
      </c>
      <c r="AM28">
        <v>225</v>
      </c>
      <c r="AN28">
        <v>315</v>
      </c>
      <c r="AO28">
        <v>204</v>
      </c>
      <c r="AP28">
        <v>314</v>
      </c>
      <c r="AR28">
        <v>225</v>
      </c>
      <c r="AS28">
        <v>315</v>
      </c>
      <c r="AT28">
        <v>212</v>
      </c>
      <c r="AU28">
        <v>314</v>
      </c>
      <c r="BB28">
        <v>210</v>
      </c>
      <c r="BC28">
        <v>330</v>
      </c>
      <c r="BD28">
        <v>161</v>
      </c>
      <c r="BE28">
        <v>176</v>
      </c>
      <c r="BG28">
        <v>210</v>
      </c>
      <c r="BH28">
        <v>330</v>
      </c>
      <c r="BI28">
        <v>166</v>
      </c>
      <c r="BJ28">
        <v>176</v>
      </c>
      <c r="BP28" s="11"/>
      <c r="BR28">
        <v>285</v>
      </c>
      <c r="BS28">
        <v>255</v>
      </c>
      <c r="BT28">
        <v>256</v>
      </c>
      <c r="BU28">
        <v>258</v>
      </c>
      <c r="BW28">
        <v>285</v>
      </c>
      <c r="BX28">
        <v>255</v>
      </c>
      <c r="BY28">
        <v>258</v>
      </c>
      <c r="BZ28">
        <v>258</v>
      </c>
      <c r="CE28">
        <v>300</v>
      </c>
      <c r="CF28">
        <v>240</v>
      </c>
      <c r="CG28">
        <v>297</v>
      </c>
      <c r="CH28">
        <v>212</v>
      </c>
      <c r="CJ28">
        <v>300</v>
      </c>
      <c r="CK28">
        <v>240</v>
      </c>
      <c r="CL28">
        <v>297</v>
      </c>
      <c r="CM28">
        <v>212</v>
      </c>
      <c r="CS28">
        <v>315</v>
      </c>
      <c r="CT28">
        <v>225</v>
      </c>
      <c r="CU28">
        <v>285</v>
      </c>
      <c r="CV28">
        <v>158</v>
      </c>
      <c r="CX28">
        <v>315</v>
      </c>
      <c r="CY28">
        <v>225</v>
      </c>
      <c r="CZ28">
        <v>285</v>
      </c>
      <c r="DA28">
        <v>170</v>
      </c>
      <c r="DH28">
        <v>330</v>
      </c>
      <c r="DI28">
        <v>210</v>
      </c>
      <c r="DJ28">
        <v>288</v>
      </c>
      <c r="DK28">
        <v>199</v>
      </c>
      <c r="DM28">
        <v>330</v>
      </c>
      <c r="DN28">
        <v>210</v>
      </c>
      <c r="DO28">
        <v>282</v>
      </c>
      <c r="DP28">
        <v>199</v>
      </c>
      <c r="ER28" s="11"/>
      <c r="ET28">
        <v>90</v>
      </c>
      <c r="EU28">
        <v>90</v>
      </c>
      <c r="EV28">
        <v>86</v>
      </c>
      <c r="EW28">
        <v>77</v>
      </c>
      <c r="EY28">
        <v>90</v>
      </c>
      <c r="EZ28">
        <v>90</v>
      </c>
      <c r="FA28">
        <v>87</v>
      </c>
      <c r="FB28">
        <v>77</v>
      </c>
      <c r="FE28">
        <v>75</v>
      </c>
      <c r="FF28">
        <v>105</v>
      </c>
      <c r="FG28">
        <v>46</v>
      </c>
      <c r="FH28">
        <v>106</v>
      </c>
      <c r="FJ28">
        <v>75</v>
      </c>
      <c r="FK28">
        <v>105</v>
      </c>
      <c r="FL28">
        <v>40</v>
      </c>
      <c r="FM28">
        <v>108</v>
      </c>
      <c r="FP28">
        <v>105</v>
      </c>
      <c r="FQ28">
        <v>75</v>
      </c>
      <c r="FR28">
        <v>41</v>
      </c>
      <c r="FS28">
        <v>38</v>
      </c>
      <c r="FU28">
        <v>105</v>
      </c>
      <c r="FV28">
        <v>75</v>
      </c>
      <c r="FW28">
        <v>41</v>
      </c>
      <c r="FX28">
        <v>53</v>
      </c>
    </row>
    <row r="29" spans="2:180" x14ac:dyDescent="0.25">
      <c r="B29">
        <v>270</v>
      </c>
      <c r="C29">
        <v>269</v>
      </c>
      <c r="D29">
        <v>254</v>
      </c>
      <c r="F29">
        <v>270</v>
      </c>
      <c r="G29">
        <v>269</v>
      </c>
      <c r="H29">
        <v>254</v>
      </c>
      <c r="M29">
        <v>255</v>
      </c>
      <c r="N29">
        <v>285</v>
      </c>
      <c r="O29">
        <v>243</v>
      </c>
      <c r="P29">
        <v>279</v>
      </c>
      <c r="R29">
        <v>255</v>
      </c>
      <c r="S29">
        <v>285</v>
      </c>
      <c r="T29">
        <v>243</v>
      </c>
      <c r="U29">
        <v>283</v>
      </c>
      <c r="Z29">
        <v>240</v>
      </c>
      <c r="AA29">
        <v>300</v>
      </c>
      <c r="AB29">
        <v>243</v>
      </c>
      <c r="AC29">
        <v>278</v>
      </c>
      <c r="AE29">
        <v>240</v>
      </c>
      <c r="AF29">
        <v>300</v>
      </c>
      <c r="AG29">
        <v>243</v>
      </c>
      <c r="AH29">
        <v>285</v>
      </c>
      <c r="AM29">
        <v>225</v>
      </c>
      <c r="AN29">
        <v>315</v>
      </c>
      <c r="AO29">
        <v>212</v>
      </c>
      <c r="AP29">
        <v>314</v>
      </c>
      <c r="AR29">
        <v>225</v>
      </c>
      <c r="AS29">
        <v>315</v>
      </c>
      <c r="AT29">
        <v>212</v>
      </c>
      <c r="AU29">
        <v>314</v>
      </c>
      <c r="BB29">
        <v>210</v>
      </c>
      <c r="BC29">
        <v>330</v>
      </c>
      <c r="BD29">
        <v>173</v>
      </c>
      <c r="BE29">
        <v>194</v>
      </c>
      <c r="BG29">
        <v>210</v>
      </c>
      <c r="BH29">
        <v>330</v>
      </c>
      <c r="BI29">
        <v>169</v>
      </c>
      <c r="BJ29">
        <v>185</v>
      </c>
      <c r="BP29" s="11"/>
      <c r="BR29">
        <v>285</v>
      </c>
      <c r="BS29">
        <v>255</v>
      </c>
      <c r="BT29">
        <v>263</v>
      </c>
      <c r="BU29">
        <v>258</v>
      </c>
      <c r="BW29">
        <v>285</v>
      </c>
      <c r="BX29">
        <v>255</v>
      </c>
      <c r="BY29">
        <v>263</v>
      </c>
      <c r="BZ29">
        <v>258</v>
      </c>
      <c r="CE29">
        <v>300</v>
      </c>
      <c r="CF29">
        <v>240</v>
      </c>
      <c r="CG29">
        <v>293</v>
      </c>
      <c r="CH29">
        <v>212</v>
      </c>
      <c r="CJ29">
        <v>300</v>
      </c>
      <c r="CK29">
        <v>240</v>
      </c>
      <c r="CL29">
        <v>297</v>
      </c>
      <c r="CM29">
        <v>212</v>
      </c>
      <c r="CS29">
        <v>315</v>
      </c>
      <c r="CT29">
        <v>225</v>
      </c>
      <c r="CU29">
        <v>300</v>
      </c>
      <c r="CV29">
        <v>170</v>
      </c>
      <c r="CX29">
        <v>315</v>
      </c>
      <c r="CY29">
        <v>225</v>
      </c>
      <c r="CZ29">
        <v>288</v>
      </c>
      <c r="DA29">
        <v>165</v>
      </c>
      <c r="DH29">
        <v>330</v>
      </c>
      <c r="DI29">
        <v>210</v>
      </c>
      <c r="DJ29">
        <v>282</v>
      </c>
      <c r="DK29">
        <v>199</v>
      </c>
      <c r="DM29">
        <v>330</v>
      </c>
      <c r="DN29">
        <v>210</v>
      </c>
      <c r="DO29">
        <v>288</v>
      </c>
      <c r="DP29">
        <v>199</v>
      </c>
      <c r="ER29" s="11"/>
      <c r="ET29">
        <v>90</v>
      </c>
      <c r="EU29">
        <v>90</v>
      </c>
      <c r="EV29">
        <v>87</v>
      </c>
      <c r="EW29">
        <v>74</v>
      </c>
      <c r="EY29">
        <v>90</v>
      </c>
      <c r="EZ29">
        <v>90</v>
      </c>
      <c r="FA29">
        <v>86</v>
      </c>
      <c r="FB29">
        <v>77</v>
      </c>
      <c r="FE29">
        <v>75</v>
      </c>
      <c r="FF29">
        <v>105</v>
      </c>
      <c r="FG29">
        <v>40</v>
      </c>
      <c r="FH29">
        <v>108</v>
      </c>
      <c r="FJ29">
        <v>75</v>
      </c>
      <c r="FK29">
        <v>105</v>
      </c>
      <c r="FL29">
        <v>46</v>
      </c>
      <c r="FM29">
        <v>108</v>
      </c>
      <c r="FP29">
        <v>105</v>
      </c>
      <c r="FQ29">
        <v>75</v>
      </c>
      <c r="FR29">
        <v>29</v>
      </c>
      <c r="FS29">
        <v>53</v>
      </c>
      <c r="FU29">
        <v>105</v>
      </c>
      <c r="FV29">
        <v>75</v>
      </c>
      <c r="FW29">
        <v>41</v>
      </c>
      <c r="FX29">
        <v>40</v>
      </c>
    </row>
    <row r="30" spans="2:180" x14ac:dyDescent="0.25">
      <c r="B30">
        <v>270</v>
      </c>
      <c r="C30">
        <v>269</v>
      </c>
      <c r="D30">
        <v>257</v>
      </c>
      <c r="F30">
        <v>270</v>
      </c>
      <c r="G30">
        <v>269</v>
      </c>
      <c r="H30">
        <v>257</v>
      </c>
      <c r="M30">
        <v>255</v>
      </c>
      <c r="N30">
        <v>285</v>
      </c>
      <c r="O30">
        <v>243</v>
      </c>
      <c r="P30">
        <v>283</v>
      </c>
      <c r="R30">
        <v>255</v>
      </c>
      <c r="S30">
        <v>285</v>
      </c>
      <c r="T30">
        <v>243</v>
      </c>
      <c r="U30">
        <v>283</v>
      </c>
      <c r="Z30">
        <v>240</v>
      </c>
      <c r="AA30">
        <v>300</v>
      </c>
      <c r="AB30">
        <v>251</v>
      </c>
      <c r="AC30">
        <v>292</v>
      </c>
      <c r="AE30">
        <v>240</v>
      </c>
      <c r="AF30">
        <v>300</v>
      </c>
      <c r="AG30">
        <v>243</v>
      </c>
      <c r="AH30">
        <v>292</v>
      </c>
      <c r="AM30">
        <v>225</v>
      </c>
      <c r="AN30">
        <v>315</v>
      </c>
      <c r="AO30">
        <v>217</v>
      </c>
      <c r="AP30">
        <v>314</v>
      </c>
      <c r="AR30">
        <v>225</v>
      </c>
      <c r="AS30">
        <v>315</v>
      </c>
      <c r="AT30">
        <v>215</v>
      </c>
      <c r="AU30">
        <v>314</v>
      </c>
      <c r="BB30">
        <v>210</v>
      </c>
      <c r="BC30">
        <v>330</v>
      </c>
      <c r="BD30">
        <v>169</v>
      </c>
      <c r="BE30">
        <v>185</v>
      </c>
      <c r="BG30">
        <v>210</v>
      </c>
      <c r="BH30">
        <v>330</v>
      </c>
      <c r="BI30">
        <v>173</v>
      </c>
      <c r="BJ30">
        <v>194</v>
      </c>
      <c r="BP30" s="11"/>
      <c r="BR30">
        <v>285</v>
      </c>
      <c r="BS30">
        <v>255</v>
      </c>
      <c r="BT30">
        <v>271</v>
      </c>
      <c r="BU30">
        <v>263</v>
      </c>
      <c r="BW30">
        <v>285</v>
      </c>
      <c r="BX30">
        <v>255</v>
      </c>
      <c r="BY30">
        <v>267</v>
      </c>
      <c r="BZ30">
        <v>263</v>
      </c>
      <c r="CE30">
        <v>300</v>
      </c>
      <c r="CF30">
        <v>240</v>
      </c>
      <c r="CG30">
        <v>302</v>
      </c>
      <c r="CH30">
        <v>224</v>
      </c>
      <c r="CJ30">
        <v>300</v>
      </c>
      <c r="CK30">
        <v>240</v>
      </c>
      <c r="CL30">
        <v>302</v>
      </c>
      <c r="CM30">
        <v>212</v>
      </c>
      <c r="CS30">
        <v>315</v>
      </c>
      <c r="CT30">
        <v>225</v>
      </c>
      <c r="CU30">
        <v>288</v>
      </c>
      <c r="CV30">
        <v>165</v>
      </c>
      <c r="CX30">
        <v>315</v>
      </c>
      <c r="CY30">
        <v>225</v>
      </c>
      <c r="CZ30">
        <v>288</v>
      </c>
      <c r="DA30">
        <v>167</v>
      </c>
      <c r="DH30">
        <v>330</v>
      </c>
      <c r="DI30">
        <v>210</v>
      </c>
      <c r="DJ30">
        <v>295</v>
      </c>
      <c r="DK30">
        <v>4</v>
      </c>
      <c r="DM30">
        <v>330</v>
      </c>
      <c r="DN30">
        <v>210</v>
      </c>
      <c r="DO30">
        <v>295</v>
      </c>
      <c r="DP30">
        <v>184</v>
      </c>
      <c r="ET30">
        <v>90</v>
      </c>
      <c r="EU30">
        <v>90</v>
      </c>
      <c r="EV30">
        <v>82</v>
      </c>
      <c r="EW30">
        <v>233</v>
      </c>
      <c r="EY30">
        <v>90</v>
      </c>
      <c r="EZ30">
        <v>90</v>
      </c>
      <c r="FA30">
        <v>87</v>
      </c>
      <c r="FB30">
        <v>74</v>
      </c>
      <c r="FE30">
        <v>75</v>
      </c>
      <c r="FF30">
        <v>105</v>
      </c>
      <c r="FG30">
        <v>49</v>
      </c>
      <c r="FH30">
        <v>108</v>
      </c>
      <c r="FJ30">
        <v>75</v>
      </c>
      <c r="FK30">
        <v>105</v>
      </c>
      <c r="FL30">
        <v>49</v>
      </c>
      <c r="FM30">
        <v>108</v>
      </c>
      <c r="FP30">
        <v>105</v>
      </c>
      <c r="FQ30">
        <v>75</v>
      </c>
      <c r="FR30">
        <v>103</v>
      </c>
      <c r="FS30">
        <v>40</v>
      </c>
      <c r="FU30">
        <v>105</v>
      </c>
      <c r="FV30">
        <v>75</v>
      </c>
      <c r="FW30">
        <v>98</v>
      </c>
      <c r="FX30">
        <v>53</v>
      </c>
    </row>
    <row r="31" spans="2:180" x14ac:dyDescent="0.25">
      <c r="B31">
        <v>270</v>
      </c>
      <c r="C31">
        <v>269</v>
      </c>
      <c r="D31">
        <v>257</v>
      </c>
      <c r="F31">
        <v>270</v>
      </c>
      <c r="G31">
        <v>269</v>
      </c>
      <c r="H31">
        <v>257</v>
      </c>
      <c r="M31">
        <v>255</v>
      </c>
      <c r="N31">
        <v>285</v>
      </c>
      <c r="O31">
        <v>243</v>
      </c>
      <c r="P31">
        <v>283</v>
      </c>
      <c r="R31">
        <v>255</v>
      </c>
      <c r="S31">
        <v>285</v>
      </c>
      <c r="T31">
        <v>243</v>
      </c>
      <c r="U31">
        <v>283</v>
      </c>
      <c r="Z31">
        <v>240</v>
      </c>
      <c r="AA31">
        <v>300</v>
      </c>
      <c r="AB31">
        <v>243</v>
      </c>
      <c r="AC31">
        <v>292</v>
      </c>
      <c r="AE31">
        <v>240</v>
      </c>
      <c r="AF31">
        <v>300</v>
      </c>
      <c r="AG31">
        <v>243</v>
      </c>
      <c r="AH31">
        <v>292</v>
      </c>
      <c r="AM31">
        <v>225</v>
      </c>
      <c r="AN31">
        <v>315</v>
      </c>
      <c r="AO31">
        <v>215</v>
      </c>
      <c r="AP31">
        <v>314</v>
      </c>
      <c r="AR31">
        <v>225</v>
      </c>
      <c r="AS31">
        <v>315</v>
      </c>
      <c r="AT31">
        <v>217</v>
      </c>
      <c r="AU31">
        <v>314</v>
      </c>
      <c r="BB31">
        <v>210</v>
      </c>
      <c r="BC31">
        <v>330</v>
      </c>
      <c r="BD31">
        <v>176</v>
      </c>
      <c r="BE31">
        <v>205</v>
      </c>
      <c r="BG31">
        <v>210</v>
      </c>
      <c r="BH31">
        <v>330</v>
      </c>
      <c r="BI31">
        <v>169</v>
      </c>
      <c r="BJ31">
        <v>192</v>
      </c>
      <c r="BP31" s="11"/>
      <c r="BR31">
        <v>285</v>
      </c>
      <c r="BS31">
        <v>255</v>
      </c>
      <c r="BT31">
        <v>267</v>
      </c>
      <c r="BU31">
        <v>267</v>
      </c>
      <c r="BW31">
        <v>285</v>
      </c>
      <c r="BX31">
        <v>255</v>
      </c>
      <c r="BY31">
        <v>267</v>
      </c>
      <c r="BZ31">
        <v>263</v>
      </c>
      <c r="CE31">
        <v>300</v>
      </c>
      <c r="CF31">
        <v>240</v>
      </c>
      <c r="CG31">
        <v>315</v>
      </c>
      <c r="CH31">
        <v>212</v>
      </c>
      <c r="CJ31">
        <v>300</v>
      </c>
      <c r="CK31">
        <v>240</v>
      </c>
      <c r="CL31">
        <v>302</v>
      </c>
      <c r="CM31">
        <v>212</v>
      </c>
      <c r="CS31">
        <v>315</v>
      </c>
      <c r="CT31">
        <v>225</v>
      </c>
      <c r="CU31">
        <v>288</v>
      </c>
      <c r="CV31">
        <v>167</v>
      </c>
      <c r="CX31">
        <v>315</v>
      </c>
      <c r="CY31">
        <v>225</v>
      </c>
      <c r="CZ31">
        <v>288</v>
      </c>
      <c r="DA31">
        <v>165</v>
      </c>
      <c r="DH31">
        <v>330</v>
      </c>
      <c r="DI31">
        <v>210</v>
      </c>
      <c r="DJ31">
        <v>296</v>
      </c>
      <c r="DK31">
        <v>184</v>
      </c>
      <c r="DM31">
        <v>330</v>
      </c>
      <c r="DN31">
        <v>210</v>
      </c>
      <c r="DO31">
        <v>295</v>
      </c>
      <c r="DP31">
        <v>181</v>
      </c>
      <c r="ET31">
        <v>90</v>
      </c>
      <c r="EU31">
        <v>90</v>
      </c>
      <c r="EV31">
        <v>90</v>
      </c>
      <c r="EW31">
        <v>69</v>
      </c>
      <c r="EY31">
        <v>90</v>
      </c>
      <c r="EZ31">
        <v>90</v>
      </c>
      <c r="FA31">
        <v>89</v>
      </c>
      <c r="FB31">
        <v>74</v>
      </c>
      <c r="FE31">
        <v>75</v>
      </c>
      <c r="FF31">
        <v>105</v>
      </c>
      <c r="FG31">
        <v>49</v>
      </c>
      <c r="FH31">
        <v>108</v>
      </c>
      <c r="FJ31">
        <v>75</v>
      </c>
      <c r="FK31">
        <v>105</v>
      </c>
      <c r="FL31">
        <v>49</v>
      </c>
      <c r="FM31">
        <v>108</v>
      </c>
      <c r="FP31">
        <v>105</v>
      </c>
      <c r="FQ31">
        <v>75</v>
      </c>
      <c r="FR31">
        <v>98</v>
      </c>
      <c r="FS31">
        <v>54</v>
      </c>
      <c r="FU31">
        <v>105</v>
      </c>
      <c r="FV31">
        <v>75</v>
      </c>
      <c r="FW31">
        <v>98</v>
      </c>
      <c r="FX31">
        <v>43</v>
      </c>
    </row>
    <row r="32" spans="2:180" x14ac:dyDescent="0.25">
      <c r="B32">
        <v>270</v>
      </c>
      <c r="C32">
        <v>269</v>
      </c>
      <c r="D32">
        <v>255</v>
      </c>
      <c r="F32">
        <v>270</v>
      </c>
      <c r="G32">
        <v>269</v>
      </c>
      <c r="H32">
        <v>256</v>
      </c>
      <c r="M32">
        <v>255</v>
      </c>
      <c r="N32">
        <v>285</v>
      </c>
      <c r="O32">
        <v>238</v>
      </c>
      <c r="P32">
        <v>281</v>
      </c>
      <c r="R32">
        <v>255</v>
      </c>
      <c r="S32">
        <v>285</v>
      </c>
      <c r="T32">
        <v>238</v>
      </c>
      <c r="U32">
        <v>283</v>
      </c>
      <c r="Z32">
        <v>240</v>
      </c>
      <c r="AA32">
        <v>300</v>
      </c>
      <c r="AB32">
        <v>243</v>
      </c>
      <c r="AC32">
        <v>289</v>
      </c>
      <c r="AE32">
        <v>240</v>
      </c>
      <c r="AF32">
        <v>300</v>
      </c>
      <c r="AG32">
        <v>243</v>
      </c>
      <c r="AH32">
        <v>292</v>
      </c>
      <c r="AM32">
        <v>225</v>
      </c>
      <c r="AN32">
        <v>315</v>
      </c>
      <c r="AO32">
        <v>217</v>
      </c>
      <c r="AP32">
        <v>314</v>
      </c>
      <c r="AR32">
        <v>225</v>
      </c>
      <c r="AS32">
        <v>315</v>
      </c>
      <c r="AT32">
        <v>217</v>
      </c>
      <c r="AU32">
        <v>314</v>
      </c>
      <c r="BB32">
        <v>210</v>
      </c>
      <c r="BC32">
        <v>330</v>
      </c>
      <c r="BD32">
        <v>161</v>
      </c>
      <c r="BE32">
        <v>192</v>
      </c>
      <c r="BG32">
        <v>210</v>
      </c>
      <c r="BH32">
        <v>330</v>
      </c>
      <c r="BI32">
        <v>166</v>
      </c>
      <c r="BJ32">
        <v>205</v>
      </c>
      <c r="BP32" s="11"/>
      <c r="BR32">
        <v>285</v>
      </c>
      <c r="BS32">
        <v>255</v>
      </c>
      <c r="BT32">
        <v>263</v>
      </c>
      <c r="BU32">
        <v>255</v>
      </c>
      <c r="BW32">
        <v>285</v>
      </c>
      <c r="BX32">
        <v>255</v>
      </c>
      <c r="BY32">
        <v>263</v>
      </c>
      <c r="BZ32">
        <v>267</v>
      </c>
      <c r="CE32">
        <v>300</v>
      </c>
      <c r="CF32">
        <v>240</v>
      </c>
      <c r="CG32">
        <v>289</v>
      </c>
      <c r="CH32">
        <v>212</v>
      </c>
      <c r="CJ32">
        <v>300</v>
      </c>
      <c r="CK32">
        <v>240</v>
      </c>
      <c r="CL32">
        <v>292</v>
      </c>
      <c r="CM32">
        <v>212</v>
      </c>
      <c r="CS32">
        <v>315</v>
      </c>
      <c r="CT32">
        <v>225</v>
      </c>
      <c r="CU32">
        <v>290</v>
      </c>
      <c r="CV32">
        <v>164</v>
      </c>
      <c r="CX32">
        <v>315</v>
      </c>
      <c r="CY32">
        <v>225</v>
      </c>
      <c r="CZ32">
        <v>290</v>
      </c>
      <c r="DA32">
        <v>167</v>
      </c>
      <c r="DH32">
        <v>330</v>
      </c>
      <c r="DI32">
        <v>210</v>
      </c>
      <c r="DJ32">
        <v>292</v>
      </c>
      <c r="DK32">
        <v>181</v>
      </c>
      <c r="DM32">
        <v>330</v>
      </c>
      <c r="DN32">
        <v>210</v>
      </c>
      <c r="DO32">
        <v>295</v>
      </c>
      <c r="DP32">
        <v>184</v>
      </c>
      <c r="ET32">
        <v>90</v>
      </c>
      <c r="EU32">
        <v>90</v>
      </c>
      <c r="EV32">
        <v>89</v>
      </c>
      <c r="EW32">
        <v>74</v>
      </c>
      <c r="EY32">
        <v>90</v>
      </c>
      <c r="EZ32">
        <v>90</v>
      </c>
      <c r="FA32">
        <v>89</v>
      </c>
      <c r="FB32">
        <v>74</v>
      </c>
      <c r="FE32">
        <v>75</v>
      </c>
      <c r="FF32">
        <v>105</v>
      </c>
      <c r="FG32">
        <v>46</v>
      </c>
      <c r="FH32">
        <v>103</v>
      </c>
      <c r="FJ32">
        <v>75</v>
      </c>
      <c r="FK32">
        <v>105</v>
      </c>
      <c r="FL32">
        <v>46</v>
      </c>
      <c r="FM32">
        <v>103</v>
      </c>
      <c r="FP32">
        <v>105</v>
      </c>
      <c r="FQ32">
        <v>75</v>
      </c>
      <c r="FR32">
        <v>92</v>
      </c>
      <c r="FS32">
        <v>43</v>
      </c>
      <c r="FU32">
        <v>105</v>
      </c>
      <c r="FV32">
        <v>75</v>
      </c>
      <c r="FW32">
        <v>92</v>
      </c>
      <c r="FX32">
        <v>54</v>
      </c>
    </row>
    <row r="33" spans="2:180" x14ac:dyDescent="0.25">
      <c r="B33">
        <v>270</v>
      </c>
      <c r="C33">
        <v>269</v>
      </c>
      <c r="D33">
        <v>256</v>
      </c>
      <c r="F33">
        <v>270</v>
      </c>
      <c r="G33">
        <v>269</v>
      </c>
      <c r="H33">
        <v>256</v>
      </c>
      <c r="M33">
        <v>255</v>
      </c>
      <c r="N33">
        <v>285</v>
      </c>
      <c r="O33">
        <v>227</v>
      </c>
      <c r="P33">
        <v>283</v>
      </c>
      <c r="R33">
        <v>255</v>
      </c>
      <c r="S33">
        <v>285</v>
      </c>
      <c r="T33">
        <v>229</v>
      </c>
      <c r="U33">
        <v>283</v>
      </c>
      <c r="Z33">
        <v>240</v>
      </c>
      <c r="AA33">
        <v>300</v>
      </c>
      <c r="AB33">
        <v>292</v>
      </c>
      <c r="AC33">
        <v>303</v>
      </c>
      <c r="AE33">
        <v>240</v>
      </c>
      <c r="AF33">
        <v>300</v>
      </c>
      <c r="AG33">
        <v>251</v>
      </c>
      <c r="AH33">
        <v>303</v>
      </c>
      <c r="AM33">
        <v>225</v>
      </c>
      <c r="AN33">
        <v>315</v>
      </c>
      <c r="AO33">
        <v>241</v>
      </c>
      <c r="AP33">
        <v>318</v>
      </c>
      <c r="AR33">
        <v>225</v>
      </c>
      <c r="AS33">
        <v>315</v>
      </c>
      <c r="AT33">
        <v>217</v>
      </c>
      <c r="AU33">
        <v>314</v>
      </c>
      <c r="BB33">
        <v>210</v>
      </c>
      <c r="BC33">
        <v>330</v>
      </c>
      <c r="BD33">
        <v>166</v>
      </c>
      <c r="BE33">
        <v>207</v>
      </c>
      <c r="BG33">
        <v>210</v>
      </c>
      <c r="BH33">
        <v>330</v>
      </c>
      <c r="BI33">
        <v>164</v>
      </c>
      <c r="BJ33">
        <v>199</v>
      </c>
      <c r="BP33" s="11"/>
      <c r="BR33">
        <v>285</v>
      </c>
      <c r="BS33">
        <v>255</v>
      </c>
      <c r="BT33">
        <v>256</v>
      </c>
      <c r="BU33">
        <v>271</v>
      </c>
      <c r="BW33">
        <v>285</v>
      </c>
      <c r="BX33">
        <v>255</v>
      </c>
      <c r="BY33">
        <v>262</v>
      </c>
      <c r="BZ33">
        <v>255</v>
      </c>
      <c r="CE33">
        <v>300</v>
      </c>
      <c r="CF33">
        <v>240</v>
      </c>
      <c r="CG33">
        <v>292</v>
      </c>
      <c r="CH33">
        <v>212</v>
      </c>
      <c r="CJ33">
        <v>300</v>
      </c>
      <c r="CK33">
        <v>240</v>
      </c>
      <c r="CL33">
        <v>289</v>
      </c>
      <c r="CM33">
        <v>212</v>
      </c>
      <c r="CS33">
        <v>315</v>
      </c>
      <c r="CT33">
        <v>225</v>
      </c>
      <c r="CU33">
        <v>296</v>
      </c>
      <c r="CV33">
        <v>173</v>
      </c>
      <c r="CX33">
        <v>315</v>
      </c>
      <c r="CY33">
        <v>225</v>
      </c>
      <c r="CZ33">
        <v>290</v>
      </c>
      <c r="DA33">
        <v>170</v>
      </c>
      <c r="DH33">
        <v>330</v>
      </c>
      <c r="DI33">
        <v>210</v>
      </c>
      <c r="DJ33">
        <v>295</v>
      </c>
      <c r="DK33">
        <v>184</v>
      </c>
      <c r="DM33">
        <v>330</v>
      </c>
      <c r="DN33">
        <v>210</v>
      </c>
      <c r="DO33">
        <v>292</v>
      </c>
      <c r="DP33">
        <v>181</v>
      </c>
      <c r="ET33">
        <v>90</v>
      </c>
      <c r="EU33">
        <v>90</v>
      </c>
      <c r="EV33">
        <v>86</v>
      </c>
      <c r="EW33">
        <v>238</v>
      </c>
      <c r="EY33">
        <v>90</v>
      </c>
      <c r="EZ33">
        <v>90</v>
      </c>
      <c r="FA33">
        <v>89</v>
      </c>
      <c r="FB33">
        <v>74</v>
      </c>
      <c r="FE33">
        <v>75</v>
      </c>
      <c r="FF33">
        <v>105</v>
      </c>
      <c r="FG33">
        <v>46</v>
      </c>
      <c r="FH33">
        <v>103</v>
      </c>
      <c r="FJ33">
        <v>75</v>
      </c>
      <c r="FK33">
        <v>105</v>
      </c>
      <c r="FL33">
        <v>46</v>
      </c>
      <c r="FM33">
        <v>103</v>
      </c>
      <c r="FP33">
        <v>105</v>
      </c>
      <c r="FQ33">
        <v>75</v>
      </c>
      <c r="FR33">
        <v>92</v>
      </c>
      <c r="FS33">
        <v>54</v>
      </c>
      <c r="FU33">
        <v>105</v>
      </c>
      <c r="FV33">
        <v>75</v>
      </c>
      <c r="FW33">
        <v>92</v>
      </c>
      <c r="FX33">
        <v>49</v>
      </c>
    </row>
    <row r="34" spans="2:180" x14ac:dyDescent="0.25">
      <c r="B34">
        <v>270</v>
      </c>
      <c r="C34">
        <v>269</v>
      </c>
      <c r="D34">
        <v>256</v>
      </c>
      <c r="F34">
        <v>270</v>
      </c>
      <c r="G34">
        <v>269</v>
      </c>
      <c r="H34">
        <v>256</v>
      </c>
      <c r="M34">
        <v>255</v>
      </c>
      <c r="N34">
        <v>285</v>
      </c>
      <c r="O34">
        <v>229</v>
      </c>
      <c r="P34">
        <v>296</v>
      </c>
      <c r="R34">
        <v>255</v>
      </c>
      <c r="S34">
        <v>285</v>
      </c>
      <c r="T34">
        <v>229</v>
      </c>
      <c r="U34">
        <v>283</v>
      </c>
      <c r="Z34">
        <v>240</v>
      </c>
      <c r="AA34">
        <v>300</v>
      </c>
      <c r="AB34">
        <v>251</v>
      </c>
      <c r="AC34">
        <v>305</v>
      </c>
      <c r="AE34">
        <v>240</v>
      </c>
      <c r="AF34">
        <v>300</v>
      </c>
      <c r="AG34">
        <v>251</v>
      </c>
      <c r="AH34">
        <v>303</v>
      </c>
      <c r="AM34">
        <v>225</v>
      </c>
      <c r="AN34">
        <v>315</v>
      </c>
      <c r="AO34">
        <v>214</v>
      </c>
      <c r="AP34">
        <v>314</v>
      </c>
      <c r="AR34">
        <v>225</v>
      </c>
      <c r="AS34">
        <v>315</v>
      </c>
      <c r="AT34">
        <v>214</v>
      </c>
      <c r="AU34">
        <v>314</v>
      </c>
      <c r="BB34">
        <v>210</v>
      </c>
      <c r="BC34">
        <v>330</v>
      </c>
      <c r="BD34">
        <v>164</v>
      </c>
      <c r="BE34">
        <v>199</v>
      </c>
      <c r="BG34">
        <v>210</v>
      </c>
      <c r="BH34">
        <v>330</v>
      </c>
      <c r="BI34">
        <v>166</v>
      </c>
      <c r="BJ34">
        <v>199</v>
      </c>
      <c r="BP34" s="11"/>
      <c r="BR34">
        <v>285</v>
      </c>
      <c r="BS34">
        <v>255</v>
      </c>
      <c r="BT34">
        <v>262</v>
      </c>
      <c r="BU34">
        <v>255</v>
      </c>
      <c r="BW34">
        <v>285</v>
      </c>
      <c r="BX34">
        <v>255</v>
      </c>
      <c r="BY34">
        <v>262</v>
      </c>
      <c r="BZ34">
        <v>271</v>
      </c>
      <c r="CE34">
        <v>300</v>
      </c>
      <c r="CF34">
        <v>240</v>
      </c>
      <c r="CG34">
        <v>289</v>
      </c>
      <c r="CH34">
        <v>212</v>
      </c>
      <c r="CJ34">
        <v>300</v>
      </c>
      <c r="CK34">
        <v>240</v>
      </c>
      <c r="CL34">
        <v>289</v>
      </c>
      <c r="CM34">
        <v>212</v>
      </c>
      <c r="CS34">
        <v>315</v>
      </c>
      <c r="CT34">
        <v>225</v>
      </c>
      <c r="CU34">
        <v>290</v>
      </c>
      <c r="CV34">
        <v>170</v>
      </c>
      <c r="CX34">
        <v>315</v>
      </c>
      <c r="CY34">
        <v>225</v>
      </c>
      <c r="CZ34">
        <v>296</v>
      </c>
      <c r="DA34">
        <v>173</v>
      </c>
      <c r="DH34">
        <v>330</v>
      </c>
      <c r="DI34">
        <v>210</v>
      </c>
      <c r="DJ34">
        <v>285</v>
      </c>
      <c r="DK34">
        <v>181</v>
      </c>
      <c r="DM34">
        <v>330</v>
      </c>
      <c r="DN34">
        <v>210</v>
      </c>
      <c r="DO34">
        <v>288</v>
      </c>
      <c r="DP34">
        <v>184</v>
      </c>
      <c r="ET34">
        <v>90</v>
      </c>
      <c r="EU34">
        <v>90</v>
      </c>
      <c r="EV34">
        <v>89</v>
      </c>
      <c r="EW34">
        <v>59</v>
      </c>
      <c r="EY34">
        <v>90</v>
      </c>
      <c r="EZ34">
        <v>90</v>
      </c>
      <c r="FA34">
        <v>86</v>
      </c>
      <c r="FB34">
        <v>74</v>
      </c>
      <c r="FE34">
        <v>75</v>
      </c>
      <c r="FF34">
        <v>105</v>
      </c>
      <c r="FG34">
        <v>46</v>
      </c>
      <c r="FH34">
        <v>108</v>
      </c>
      <c r="FJ34">
        <v>75</v>
      </c>
      <c r="FK34">
        <v>105</v>
      </c>
      <c r="FL34">
        <v>46</v>
      </c>
      <c r="FM34">
        <v>106</v>
      </c>
      <c r="FP34">
        <v>105</v>
      </c>
      <c r="FQ34">
        <v>75</v>
      </c>
      <c r="FR34">
        <v>94</v>
      </c>
      <c r="FS34">
        <v>49</v>
      </c>
      <c r="FU34">
        <v>105</v>
      </c>
      <c r="FV34">
        <v>75</v>
      </c>
      <c r="FW34">
        <v>92</v>
      </c>
      <c r="FX34">
        <v>49</v>
      </c>
    </row>
    <row r="35" spans="2:180" x14ac:dyDescent="0.25">
      <c r="B35">
        <v>270</v>
      </c>
      <c r="C35">
        <v>269</v>
      </c>
      <c r="D35">
        <v>255</v>
      </c>
      <c r="F35">
        <v>270</v>
      </c>
      <c r="G35">
        <v>269</v>
      </c>
      <c r="H35">
        <v>255</v>
      </c>
      <c r="M35">
        <v>255</v>
      </c>
      <c r="N35">
        <v>285</v>
      </c>
      <c r="O35">
        <v>234</v>
      </c>
      <c r="P35">
        <v>282</v>
      </c>
      <c r="R35">
        <v>255</v>
      </c>
      <c r="S35">
        <v>285</v>
      </c>
      <c r="T35">
        <v>229</v>
      </c>
      <c r="U35">
        <v>286</v>
      </c>
      <c r="Z35">
        <v>240</v>
      </c>
      <c r="AA35">
        <v>300</v>
      </c>
      <c r="AB35">
        <v>243</v>
      </c>
      <c r="AC35">
        <v>293</v>
      </c>
      <c r="AE35">
        <v>240</v>
      </c>
      <c r="AF35">
        <v>300</v>
      </c>
      <c r="AG35">
        <v>243</v>
      </c>
      <c r="AH35">
        <v>301</v>
      </c>
      <c r="AM35">
        <v>225</v>
      </c>
      <c r="AN35">
        <v>315</v>
      </c>
      <c r="AO35">
        <v>198</v>
      </c>
      <c r="AP35">
        <v>314</v>
      </c>
      <c r="AR35">
        <v>225</v>
      </c>
      <c r="AS35">
        <v>315</v>
      </c>
      <c r="AT35">
        <v>212</v>
      </c>
      <c r="AU35">
        <v>314</v>
      </c>
      <c r="BB35">
        <v>210</v>
      </c>
      <c r="BC35">
        <v>330</v>
      </c>
      <c r="BD35">
        <v>180</v>
      </c>
      <c r="BE35">
        <v>192</v>
      </c>
      <c r="BG35">
        <v>210</v>
      </c>
      <c r="BH35">
        <v>330</v>
      </c>
      <c r="BI35">
        <v>164</v>
      </c>
      <c r="BJ35">
        <v>199</v>
      </c>
      <c r="BP35" s="11"/>
      <c r="BR35">
        <v>285</v>
      </c>
      <c r="BS35">
        <v>255</v>
      </c>
      <c r="BT35">
        <v>268</v>
      </c>
      <c r="BU35">
        <v>271</v>
      </c>
      <c r="BW35">
        <v>285</v>
      </c>
      <c r="BX35">
        <v>255</v>
      </c>
      <c r="BY35">
        <v>262</v>
      </c>
      <c r="BZ35">
        <v>271</v>
      </c>
      <c r="CE35">
        <v>300</v>
      </c>
      <c r="CF35">
        <v>240</v>
      </c>
      <c r="CG35">
        <v>285</v>
      </c>
      <c r="CH35">
        <v>209</v>
      </c>
      <c r="CJ35">
        <v>300</v>
      </c>
      <c r="CK35">
        <v>240</v>
      </c>
      <c r="CL35">
        <v>289</v>
      </c>
      <c r="CM35">
        <v>212</v>
      </c>
      <c r="CS35">
        <v>315</v>
      </c>
      <c r="CT35">
        <v>225</v>
      </c>
      <c r="CU35">
        <v>331</v>
      </c>
      <c r="CV35">
        <v>173</v>
      </c>
      <c r="CX35">
        <v>315</v>
      </c>
      <c r="CY35">
        <v>225</v>
      </c>
      <c r="CZ35">
        <v>308</v>
      </c>
      <c r="DA35">
        <v>172</v>
      </c>
      <c r="DH35">
        <v>330</v>
      </c>
      <c r="DI35">
        <v>210</v>
      </c>
      <c r="DJ35">
        <v>288</v>
      </c>
      <c r="DK35">
        <v>184</v>
      </c>
      <c r="DM35">
        <v>330</v>
      </c>
      <c r="DN35">
        <v>210</v>
      </c>
      <c r="DO35">
        <v>285</v>
      </c>
      <c r="DP35">
        <v>181</v>
      </c>
      <c r="ET35">
        <v>90</v>
      </c>
      <c r="EU35">
        <v>90</v>
      </c>
      <c r="EV35">
        <v>86</v>
      </c>
      <c r="EW35">
        <v>74</v>
      </c>
      <c r="EY35">
        <v>90</v>
      </c>
      <c r="EZ35">
        <v>90</v>
      </c>
      <c r="FA35">
        <v>86</v>
      </c>
      <c r="FB35">
        <v>67</v>
      </c>
      <c r="FE35">
        <v>75</v>
      </c>
      <c r="FF35">
        <v>105</v>
      </c>
      <c r="FG35">
        <v>49</v>
      </c>
      <c r="FH35">
        <v>106</v>
      </c>
      <c r="FJ35">
        <v>75</v>
      </c>
      <c r="FK35">
        <v>105</v>
      </c>
      <c r="FL35">
        <v>46</v>
      </c>
      <c r="FM35">
        <v>106</v>
      </c>
      <c r="FP35">
        <v>105</v>
      </c>
      <c r="FQ35">
        <v>75</v>
      </c>
      <c r="FR35">
        <v>57</v>
      </c>
      <c r="FS35">
        <v>38</v>
      </c>
      <c r="FU35">
        <v>105</v>
      </c>
      <c r="FV35">
        <v>75</v>
      </c>
      <c r="FW35">
        <v>94</v>
      </c>
      <c r="FX35">
        <v>49</v>
      </c>
    </row>
    <row r="36" spans="2:180" x14ac:dyDescent="0.25">
      <c r="B36">
        <v>270</v>
      </c>
      <c r="C36">
        <v>273</v>
      </c>
      <c r="D36">
        <v>255</v>
      </c>
      <c r="F36">
        <v>270</v>
      </c>
      <c r="G36">
        <v>273</v>
      </c>
      <c r="H36">
        <v>255</v>
      </c>
      <c r="M36">
        <v>255</v>
      </c>
      <c r="N36">
        <v>285</v>
      </c>
      <c r="O36">
        <v>227</v>
      </c>
      <c r="P36">
        <v>286</v>
      </c>
      <c r="R36">
        <v>255</v>
      </c>
      <c r="S36">
        <v>285</v>
      </c>
      <c r="T36">
        <v>227</v>
      </c>
      <c r="U36">
        <v>282</v>
      </c>
      <c r="Z36">
        <v>240</v>
      </c>
      <c r="AA36">
        <v>300</v>
      </c>
      <c r="AB36">
        <v>243</v>
      </c>
      <c r="AC36">
        <v>301</v>
      </c>
      <c r="AE36">
        <v>240</v>
      </c>
      <c r="AF36">
        <v>300</v>
      </c>
      <c r="AG36">
        <v>243</v>
      </c>
      <c r="AH36">
        <v>301</v>
      </c>
      <c r="AM36">
        <v>225</v>
      </c>
      <c r="AN36">
        <v>315</v>
      </c>
      <c r="AO36">
        <v>212</v>
      </c>
      <c r="AP36">
        <v>302</v>
      </c>
      <c r="AR36">
        <v>225</v>
      </c>
      <c r="AS36">
        <v>315</v>
      </c>
      <c r="AT36">
        <v>206</v>
      </c>
      <c r="AU36">
        <v>302</v>
      </c>
      <c r="BB36">
        <v>210</v>
      </c>
      <c r="BC36">
        <v>330</v>
      </c>
      <c r="BD36">
        <v>161</v>
      </c>
      <c r="BE36">
        <v>199</v>
      </c>
      <c r="BG36">
        <v>210</v>
      </c>
      <c r="BH36">
        <v>330</v>
      </c>
      <c r="BI36">
        <v>177</v>
      </c>
      <c r="BJ36">
        <v>199</v>
      </c>
      <c r="BR36">
        <v>285</v>
      </c>
      <c r="BS36">
        <v>255</v>
      </c>
      <c r="BT36">
        <v>260</v>
      </c>
      <c r="BU36">
        <v>271</v>
      </c>
      <c r="BW36">
        <v>285</v>
      </c>
      <c r="BX36">
        <v>255</v>
      </c>
      <c r="BY36">
        <v>263</v>
      </c>
      <c r="BZ36">
        <v>271</v>
      </c>
      <c r="CE36">
        <v>300</v>
      </c>
      <c r="CF36">
        <v>240</v>
      </c>
      <c r="CG36">
        <v>290</v>
      </c>
      <c r="CH36">
        <v>212</v>
      </c>
      <c r="CJ36">
        <v>300</v>
      </c>
      <c r="CK36">
        <v>240</v>
      </c>
      <c r="CL36">
        <v>290</v>
      </c>
      <c r="CM36">
        <v>209</v>
      </c>
      <c r="CS36">
        <v>315</v>
      </c>
      <c r="CT36">
        <v>225</v>
      </c>
      <c r="CU36">
        <v>308</v>
      </c>
      <c r="CV36">
        <v>172</v>
      </c>
      <c r="CX36">
        <v>315</v>
      </c>
      <c r="CY36">
        <v>225</v>
      </c>
      <c r="CZ36">
        <v>308</v>
      </c>
      <c r="DA36">
        <v>172</v>
      </c>
      <c r="DH36">
        <v>330</v>
      </c>
      <c r="DI36">
        <v>210</v>
      </c>
      <c r="DJ36">
        <v>284</v>
      </c>
      <c r="DK36">
        <v>181</v>
      </c>
      <c r="DM36">
        <v>330</v>
      </c>
      <c r="DN36">
        <v>210</v>
      </c>
      <c r="DO36">
        <v>288</v>
      </c>
      <c r="DP36">
        <v>184</v>
      </c>
      <c r="ET36">
        <v>90</v>
      </c>
      <c r="EU36">
        <v>90</v>
      </c>
      <c r="EV36">
        <v>86</v>
      </c>
      <c r="EW36">
        <v>67</v>
      </c>
      <c r="EY36">
        <v>90</v>
      </c>
      <c r="EZ36">
        <v>90</v>
      </c>
      <c r="FA36">
        <v>86</v>
      </c>
      <c r="FB36">
        <v>67</v>
      </c>
      <c r="FE36">
        <v>75</v>
      </c>
      <c r="FF36">
        <v>105</v>
      </c>
      <c r="FG36">
        <v>46</v>
      </c>
      <c r="FH36">
        <v>103</v>
      </c>
      <c r="FJ36">
        <v>75</v>
      </c>
      <c r="FK36">
        <v>105</v>
      </c>
      <c r="FL36">
        <v>46</v>
      </c>
      <c r="FM36">
        <v>106</v>
      </c>
      <c r="FP36">
        <v>105</v>
      </c>
      <c r="FQ36">
        <v>75</v>
      </c>
      <c r="FR36">
        <v>101</v>
      </c>
      <c r="FS36">
        <v>74</v>
      </c>
      <c r="FU36">
        <v>105</v>
      </c>
      <c r="FV36">
        <v>75</v>
      </c>
      <c r="FW36">
        <v>92</v>
      </c>
      <c r="FX36">
        <v>74</v>
      </c>
    </row>
    <row r="37" spans="2:180" x14ac:dyDescent="0.25">
      <c r="B37">
        <v>270</v>
      </c>
      <c r="C37">
        <v>273</v>
      </c>
      <c r="D37">
        <v>258</v>
      </c>
      <c r="F37">
        <v>270</v>
      </c>
      <c r="G37">
        <v>273</v>
      </c>
      <c r="H37">
        <v>258</v>
      </c>
      <c r="M37">
        <v>255</v>
      </c>
      <c r="N37">
        <v>285</v>
      </c>
      <c r="O37">
        <v>227</v>
      </c>
      <c r="P37">
        <v>279</v>
      </c>
      <c r="R37">
        <v>255</v>
      </c>
      <c r="S37">
        <v>285</v>
      </c>
      <c r="T37">
        <v>227</v>
      </c>
      <c r="U37">
        <v>286</v>
      </c>
      <c r="Z37">
        <v>240</v>
      </c>
      <c r="AA37">
        <v>300</v>
      </c>
      <c r="AB37">
        <v>117</v>
      </c>
      <c r="AC37">
        <v>302</v>
      </c>
      <c r="AE37">
        <v>240</v>
      </c>
      <c r="AF37">
        <v>300</v>
      </c>
      <c r="AG37">
        <v>243</v>
      </c>
      <c r="AH37">
        <v>301</v>
      </c>
      <c r="AM37">
        <v>225</v>
      </c>
      <c r="AN37">
        <v>315</v>
      </c>
      <c r="AO37">
        <v>206</v>
      </c>
      <c r="AP37">
        <v>299</v>
      </c>
      <c r="AR37">
        <v>225</v>
      </c>
      <c r="AS37">
        <v>315</v>
      </c>
      <c r="AT37">
        <v>212</v>
      </c>
      <c r="AU37">
        <v>302</v>
      </c>
      <c r="BB37">
        <v>210</v>
      </c>
      <c r="BC37">
        <v>330</v>
      </c>
      <c r="BD37">
        <v>177</v>
      </c>
      <c r="BE37">
        <v>341</v>
      </c>
      <c r="BG37">
        <v>210</v>
      </c>
      <c r="BH37">
        <v>330</v>
      </c>
      <c r="BI37">
        <v>167</v>
      </c>
      <c r="BJ37">
        <v>199</v>
      </c>
      <c r="BR37">
        <v>285</v>
      </c>
      <c r="BS37">
        <v>255</v>
      </c>
      <c r="BT37">
        <v>263</v>
      </c>
      <c r="BU37">
        <v>57</v>
      </c>
      <c r="BW37">
        <v>285</v>
      </c>
      <c r="BX37">
        <v>255</v>
      </c>
      <c r="BY37">
        <v>260</v>
      </c>
      <c r="BZ37">
        <v>258</v>
      </c>
      <c r="CE37">
        <v>300</v>
      </c>
      <c r="CF37">
        <v>240</v>
      </c>
      <c r="CG37">
        <v>296</v>
      </c>
      <c r="CH37">
        <v>209</v>
      </c>
      <c r="CJ37">
        <v>300</v>
      </c>
      <c r="CK37">
        <v>240</v>
      </c>
      <c r="CL37">
        <v>296</v>
      </c>
      <c r="CM37">
        <v>209</v>
      </c>
      <c r="CS37">
        <v>315</v>
      </c>
      <c r="CT37">
        <v>225</v>
      </c>
      <c r="CU37">
        <v>298</v>
      </c>
      <c r="CV37">
        <v>167</v>
      </c>
      <c r="CX37">
        <v>315</v>
      </c>
      <c r="CY37">
        <v>225</v>
      </c>
      <c r="CZ37">
        <v>298</v>
      </c>
      <c r="DA37">
        <v>172</v>
      </c>
      <c r="DH37">
        <v>330</v>
      </c>
      <c r="DI37">
        <v>210</v>
      </c>
      <c r="DJ37">
        <v>290</v>
      </c>
      <c r="DK37">
        <v>184</v>
      </c>
      <c r="DM37">
        <v>330</v>
      </c>
      <c r="DN37">
        <v>210</v>
      </c>
      <c r="DO37">
        <v>289</v>
      </c>
      <c r="DP37">
        <v>184</v>
      </c>
      <c r="ET37">
        <v>90</v>
      </c>
      <c r="EU37">
        <v>90</v>
      </c>
      <c r="EV37">
        <v>89</v>
      </c>
      <c r="EW37">
        <v>65</v>
      </c>
      <c r="EY37">
        <v>90</v>
      </c>
      <c r="EZ37">
        <v>90</v>
      </c>
      <c r="FA37">
        <v>89</v>
      </c>
      <c r="FB37">
        <v>67</v>
      </c>
      <c r="FE37">
        <v>75</v>
      </c>
      <c r="FF37">
        <v>105</v>
      </c>
      <c r="FG37">
        <v>27</v>
      </c>
      <c r="FH37">
        <v>108</v>
      </c>
      <c r="FJ37">
        <v>75</v>
      </c>
      <c r="FK37">
        <v>105</v>
      </c>
      <c r="FL37">
        <v>46</v>
      </c>
      <c r="FM37">
        <v>103</v>
      </c>
      <c r="FP37">
        <v>105</v>
      </c>
      <c r="FQ37">
        <v>75</v>
      </c>
      <c r="FR37">
        <v>92</v>
      </c>
      <c r="FS37">
        <v>234</v>
      </c>
      <c r="FU37">
        <v>105</v>
      </c>
      <c r="FV37">
        <v>75</v>
      </c>
      <c r="FW37">
        <v>94</v>
      </c>
      <c r="FX37">
        <v>224</v>
      </c>
    </row>
    <row r="38" spans="2:180" x14ac:dyDescent="0.25">
      <c r="B38">
        <v>270</v>
      </c>
      <c r="C38">
        <v>282</v>
      </c>
      <c r="D38">
        <v>262</v>
      </c>
      <c r="F38">
        <v>270</v>
      </c>
      <c r="G38">
        <v>282</v>
      </c>
      <c r="H38">
        <v>258</v>
      </c>
      <c r="M38">
        <v>255</v>
      </c>
      <c r="N38">
        <v>285</v>
      </c>
      <c r="O38">
        <v>227</v>
      </c>
      <c r="P38">
        <v>286</v>
      </c>
      <c r="R38">
        <v>255</v>
      </c>
      <c r="S38">
        <v>285</v>
      </c>
      <c r="T38">
        <v>227</v>
      </c>
      <c r="U38">
        <v>281</v>
      </c>
      <c r="Z38">
        <v>240</v>
      </c>
      <c r="AA38">
        <v>300</v>
      </c>
      <c r="AB38">
        <v>251</v>
      </c>
      <c r="AC38">
        <v>297</v>
      </c>
      <c r="AE38">
        <v>240</v>
      </c>
      <c r="AF38">
        <v>300</v>
      </c>
      <c r="AG38">
        <v>251</v>
      </c>
      <c r="AH38">
        <v>297</v>
      </c>
      <c r="AM38">
        <v>225</v>
      </c>
      <c r="AN38">
        <v>315</v>
      </c>
      <c r="AO38">
        <v>247</v>
      </c>
      <c r="AP38">
        <v>302</v>
      </c>
      <c r="AR38">
        <v>225</v>
      </c>
      <c r="AS38">
        <v>315</v>
      </c>
      <c r="AT38">
        <v>237</v>
      </c>
      <c r="AU38">
        <v>299</v>
      </c>
      <c r="BB38">
        <v>210</v>
      </c>
      <c r="BC38">
        <v>330</v>
      </c>
      <c r="BD38">
        <v>167</v>
      </c>
      <c r="BE38">
        <v>179</v>
      </c>
      <c r="BG38">
        <v>210</v>
      </c>
      <c r="BH38">
        <v>330</v>
      </c>
      <c r="BI38">
        <v>167</v>
      </c>
      <c r="BJ38">
        <v>179</v>
      </c>
      <c r="BR38">
        <v>285</v>
      </c>
      <c r="BS38">
        <v>255</v>
      </c>
      <c r="BT38">
        <v>259</v>
      </c>
      <c r="BU38">
        <v>258</v>
      </c>
      <c r="BW38">
        <v>285</v>
      </c>
      <c r="BX38">
        <v>255</v>
      </c>
      <c r="BY38">
        <v>263</v>
      </c>
      <c r="BZ38">
        <v>258</v>
      </c>
      <c r="CE38">
        <v>300</v>
      </c>
      <c r="CF38">
        <v>240</v>
      </c>
      <c r="CG38">
        <v>300</v>
      </c>
      <c r="CH38">
        <v>209</v>
      </c>
      <c r="CJ38">
        <v>300</v>
      </c>
      <c r="CK38">
        <v>240</v>
      </c>
      <c r="CL38">
        <v>300</v>
      </c>
      <c r="CM38">
        <v>209</v>
      </c>
      <c r="CS38">
        <v>315</v>
      </c>
      <c r="CT38">
        <v>225</v>
      </c>
      <c r="CU38">
        <v>290</v>
      </c>
      <c r="CV38">
        <v>209</v>
      </c>
      <c r="CX38">
        <v>315</v>
      </c>
      <c r="CY38">
        <v>225</v>
      </c>
      <c r="CZ38">
        <v>293</v>
      </c>
      <c r="DA38">
        <v>170</v>
      </c>
      <c r="DH38">
        <v>330</v>
      </c>
      <c r="DI38">
        <v>210</v>
      </c>
      <c r="DJ38">
        <v>289</v>
      </c>
      <c r="DK38">
        <v>188</v>
      </c>
      <c r="DM38">
        <v>330</v>
      </c>
      <c r="DN38">
        <v>210</v>
      </c>
      <c r="DO38">
        <v>289</v>
      </c>
      <c r="DP38">
        <v>188</v>
      </c>
      <c r="ET38">
        <v>90</v>
      </c>
      <c r="EU38">
        <v>90</v>
      </c>
      <c r="EV38">
        <v>89</v>
      </c>
      <c r="EW38">
        <v>74</v>
      </c>
      <c r="EY38">
        <v>90</v>
      </c>
      <c r="EZ38">
        <v>90</v>
      </c>
      <c r="FA38">
        <v>89</v>
      </c>
      <c r="FB38">
        <v>74</v>
      </c>
      <c r="FE38">
        <v>75</v>
      </c>
      <c r="FF38">
        <v>105</v>
      </c>
      <c r="FG38">
        <v>46</v>
      </c>
      <c r="FH38">
        <v>103</v>
      </c>
      <c r="FJ38">
        <v>75</v>
      </c>
      <c r="FK38">
        <v>105</v>
      </c>
      <c r="FL38">
        <v>46</v>
      </c>
      <c r="FM38">
        <v>103</v>
      </c>
      <c r="FP38">
        <v>105</v>
      </c>
      <c r="FQ38">
        <v>75</v>
      </c>
      <c r="FR38">
        <v>94</v>
      </c>
      <c r="FS38">
        <v>224</v>
      </c>
      <c r="FU38">
        <v>105</v>
      </c>
      <c r="FV38">
        <v>75</v>
      </c>
      <c r="FW38">
        <v>94</v>
      </c>
      <c r="FX38">
        <v>234</v>
      </c>
    </row>
    <row r="39" spans="2:180" x14ac:dyDescent="0.25">
      <c r="B39">
        <v>270</v>
      </c>
      <c r="C39">
        <v>282</v>
      </c>
      <c r="D39">
        <v>254</v>
      </c>
      <c r="F39">
        <v>270</v>
      </c>
      <c r="G39">
        <v>282</v>
      </c>
      <c r="H39">
        <v>257</v>
      </c>
      <c r="M39">
        <v>255</v>
      </c>
      <c r="N39">
        <v>285</v>
      </c>
      <c r="O39">
        <v>234</v>
      </c>
      <c r="P39">
        <v>281</v>
      </c>
      <c r="R39">
        <v>255</v>
      </c>
      <c r="S39">
        <v>285</v>
      </c>
      <c r="T39">
        <v>234</v>
      </c>
      <c r="U39">
        <v>286</v>
      </c>
      <c r="Z39">
        <v>240</v>
      </c>
      <c r="AA39">
        <v>300</v>
      </c>
      <c r="AB39">
        <v>251</v>
      </c>
      <c r="AC39">
        <v>293</v>
      </c>
      <c r="AE39">
        <v>240</v>
      </c>
      <c r="AF39">
        <v>300</v>
      </c>
      <c r="AG39">
        <v>251</v>
      </c>
      <c r="AH39">
        <v>297</v>
      </c>
      <c r="AM39">
        <v>225</v>
      </c>
      <c r="AN39">
        <v>315</v>
      </c>
      <c r="AO39">
        <v>237</v>
      </c>
      <c r="AP39">
        <v>288</v>
      </c>
      <c r="AR39">
        <v>225</v>
      </c>
      <c r="AS39">
        <v>315</v>
      </c>
      <c r="AT39">
        <v>237</v>
      </c>
      <c r="AU39">
        <v>288</v>
      </c>
      <c r="BB39">
        <v>210</v>
      </c>
      <c r="BC39">
        <v>330</v>
      </c>
      <c r="BD39">
        <v>166</v>
      </c>
      <c r="BE39">
        <v>179</v>
      </c>
      <c r="BG39">
        <v>210</v>
      </c>
      <c r="BH39">
        <v>330</v>
      </c>
      <c r="BI39">
        <v>167</v>
      </c>
      <c r="BJ39">
        <v>179</v>
      </c>
      <c r="BR39">
        <v>285</v>
      </c>
      <c r="BS39">
        <v>255</v>
      </c>
      <c r="BT39">
        <v>263</v>
      </c>
      <c r="BU39">
        <v>271</v>
      </c>
      <c r="BW39">
        <v>285</v>
      </c>
      <c r="BX39">
        <v>255</v>
      </c>
      <c r="BY39">
        <v>263</v>
      </c>
      <c r="BZ39">
        <v>258</v>
      </c>
      <c r="CE39">
        <v>300</v>
      </c>
      <c r="CF39">
        <v>240</v>
      </c>
      <c r="CG39">
        <v>301</v>
      </c>
      <c r="CH39">
        <v>212</v>
      </c>
      <c r="CJ39">
        <v>300</v>
      </c>
      <c r="CK39">
        <v>240</v>
      </c>
      <c r="CL39">
        <v>300</v>
      </c>
      <c r="CM39">
        <v>212</v>
      </c>
      <c r="CS39">
        <v>315</v>
      </c>
      <c r="CT39">
        <v>225</v>
      </c>
      <c r="CU39">
        <v>293</v>
      </c>
      <c r="CV39">
        <v>170</v>
      </c>
      <c r="CX39">
        <v>315</v>
      </c>
      <c r="CY39">
        <v>225</v>
      </c>
      <c r="CZ39">
        <v>293</v>
      </c>
      <c r="DA39">
        <v>170</v>
      </c>
      <c r="DH39">
        <v>330</v>
      </c>
      <c r="DI39">
        <v>210</v>
      </c>
      <c r="DJ39">
        <v>284</v>
      </c>
      <c r="DK39">
        <v>199</v>
      </c>
      <c r="DM39">
        <v>330</v>
      </c>
      <c r="DN39">
        <v>210</v>
      </c>
      <c r="DO39">
        <v>284</v>
      </c>
      <c r="DP39">
        <v>196</v>
      </c>
      <c r="ET39">
        <v>90</v>
      </c>
      <c r="EU39">
        <v>90</v>
      </c>
      <c r="EV39">
        <v>89</v>
      </c>
      <c r="EW39">
        <v>77</v>
      </c>
      <c r="EY39">
        <v>90</v>
      </c>
      <c r="EZ39">
        <v>90</v>
      </c>
      <c r="FA39">
        <v>89</v>
      </c>
      <c r="FB39">
        <v>77</v>
      </c>
      <c r="FE39">
        <v>75</v>
      </c>
      <c r="FF39">
        <v>105</v>
      </c>
      <c r="FG39">
        <v>56</v>
      </c>
      <c r="FH39">
        <v>102</v>
      </c>
      <c r="FJ39">
        <v>75</v>
      </c>
      <c r="FK39">
        <v>105</v>
      </c>
      <c r="FL39">
        <v>49</v>
      </c>
      <c r="FM39">
        <v>103</v>
      </c>
      <c r="FP39">
        <v>105</v>
      </c>
      <c r="FQ39">
        <v>75</v>
      </c>
      <c r="FR39">
        <v>99</v>
      </c>
      <c r="FS39">
        <v>234</v>
      </c>
      <c r="FU39">
        <v>105</v>
      </c>
      <c r="FV39">
        <v>75</v>
      </c>
      <c r="FW39">
        <v>99</v>
      </c>
      <c r="FX39">
        <v>234</v>
      </c>
    </row>
    <row r="40" spans="2:180" x14ac:dyDescent="0.25">
      <c r="B40">
        <v>270</v>
      </c>
      <c r="C40">
        <v>282</v>
      </c>
      <c r="D40">
        <v>257</v>
      </c>
      <c r="F40">
        <v>270</v>
      </c>
      <c r="G40">
        <v>282</v>
      </c>
      <c r="H40">
        <v>257</v>
      </c>
      <c r="M40">
        <v>255</v>
      </c>
      <c r="N40">
        <v>285</v>
      </c>
      <c r="O40">
        <v>236</v>
      </c>
      <c r="P40">
        <v>291</v>
      </c>
      <c r="R40">
        <v>255</v>
      </c>
      <c r="S40">
        <v>285</v>
      </c>
      <c r="T40">
        <v>234</v>
      </c>
      <c r="U40">
        <v>288</v>
      </c>
      <c r="Z40">
        <v>240</v>
      </c>
      <c r="AA40">
        <v>300</v>
      </c>
      <c r="AB40">
        <v>243</v>
      </c>
      <c r="AC40">
        <v>303</v>
      </c>
      <c r="AE40">
        <v>240</v>
      </c>
      <c r="AF40">
        <v>300</v>
      </c>
      <c r="AG40">
        <v>251</v>
      </c>
      <c r="AH40">
        <v>297</v>
      </c>
      <c r="AM40">
        <v>225</v>
      </c>
      <c r="AN40">
        <v>315</v>
      </c>
      <c r="AO40">
        <v>221</v>
      </c>
      <c r="AP40">
        <v>223</v>
      </c>
      <c r="AR40">
        <v>225</v>
      </c>
      <c r="AS40">
        <v>315</v>
      </c>
      <c r="AT40">
        <v>221</v>
      </c>
      <c r="AU40">
        <v>223</v>
      </c>
      <c r="BB40">
        <v>210</v>
      </c>
      <c r="BC40">
        <v>330</v>
      </c>
      <c r="BD40">
        <v>173</v>
      </c>
      <c r="BE40">
        <v>333</v>
      </c>
      <c r="BG40">
        <v>210</v>
      </c>
      <c r="BH40">
        <v>330</v>
      </c>
      <c r="BI40">
        <v>172</v>
      </c>
      <c r="BJ40">
        <v>333</v>
      </c>
      <c r="BR40">
        <v>285</v>
      </c>
      <c r="BS40">
        <v>255</v>
      </c>
      <c r="BT40">
        <v>267</v>
      </c>
      <c r="BU40">
        <v>60</v>
      </c>
      <c r="BW40">
        <v>285</v>
      </c>
      <c r="BX40">
        <v>255</v>
      </c>
      <c r="BY40">
        <v>267</v>
      </c>
      <c r="BZ40">
        <v>60</v>
      </c>
      <c r="CE40">
        <v>300</v>
      </c>
      <c r="CF40">
        <v>240</v>
      </c>
      <c r="CG40">
        <v>293</v>
      </c>
      <c r="CH40">
        <v>212</v>
      </c>
      <c r="CJ40">
        <v>300</v>
      </c>
      <c r="CK40">
        <v>240</v>
      </c>
      <c r="CL40">
        <v>293</v>
      </c>
      <c r="CM40">
        <v>212</v>
      </c>
      <c r="CS40">
        <v>315</v>
      </c>
      <c r="CT40">
        <v>225</v>
      </c>
      <c r="CU40">
        <v>328</v>
      </c>
      <c r="CV40">
        <v>163</v>
      </c>
      <c r="CX40">
        <v>315</v>
      </c>
      <c r="CY40">
        <v>225</v>
      </c>
      <c r="CZ40">
        <v>293</v>
      </c>
      <c r="DA40">
        <v>170</v>
      </c>
      <c r="DH40">
        <v>330</v>
      </c>
      <c r="DI40">
        <v>210</v>
      </c>
      <c r="DJ40">
        <v>77</v>
      </c>
      <c r="DK40">
        <v>196</v>
      </c>
      <c r="DM40">
        <v>330</v>
      </c>
      <c r="DN40">
        <v>210</v>
      </c>
      <c r="DO40">
        <v>284</v>
      </c>
      <c r="DP40">
        <v>196</v>
      </c>
      <c r="ET40">
        <v>90</v>
      </c>
      <c r="EU40">
        <v>90</v>
      </c>
      <c r="EV40">
        <v>89</v>
      </c>
      <c r="EW40">
        <v>238</v>
      </c>
      <c r="EY40">
        <v>90</v>
      </c>
      <c r="EZ40">
        <v>90</v>
      </c>
      <c r="FA40">
        <v>89</v>
      </c>
      <c r="FB40">
        <v>77</v>
      </c>
      <c r="FE40">
        <v>75</v>
      </c>
      <c r="FF40">
        <v>105</v>
      </c>
      <c r="FG40">
        <v>49</v>
      </c>
      <c r="FH40">
        <v>106</v>
      </c>
      <c r="FJ40">
        <v>75</v>
      </c>
      <c r="FK40">
        <v>105</v>
      </c>
      <c r="FL40">
        <v>49</v>
      </c>
      <c r="FM40">
        <v>106</v>
      </c>
      <c r="FP40">
        <v>105</v>
      </c>
      <c r="FQ40">
        <v>75</v>
      </c>
      <c r="FR40">
        <v>103</v>
      </c>
      <c r="FS40">
        <v>234</v>
      </c>
      <c r="FU40">
        <v>105</v>
      </c>
      <c r="FV40">
        <v>75</v>
      </c>
      <c r="FW40">
        <v>99</v>
      </c>
      <c r="FX40">
        <v>234</v>
      </c>
    </row>
    <row r="41" spans="2:180" x14ac:dyDescent="0.25">
      <c r="B41">
        <v>270</v>
      </c>
      <c r="C41">
        <v>276</v>
      </c>
      <c r="D41">
        <v>282</v>
      </c>
      <c r="F41">
        <v>270</v>
      </c>
      <c r="G41">
        <v>276</v>
      </c>
      <c r="H41">
        <v>259</v>
      </c>
      <c r="M41">
        <v>255</v>
      </c>
      <c r="N41">
        <v>285</v>
      </c>
      <c r="O41">
        <v>234</v>
      </c>
      <c r="P41">
        <v>288</v>
      </c>
      <c r="R41">
        <v>255</v>
      </c>
      <c r="S41">
        <v>285</v>
      </c>
      <c r="T41">
        <v>236</v>
      </c>
      <c r="U41">
        <v>288</v>
      </c>
      <c r="Z41">
        <v>240</v>
      </c>
      <c r="AA41">
        <v>300</v>
      </c>
      <c r="AB41">
        <v>251</v>
      </c>
      <c r="AC41">
        <v>297</v>
      </c>
      <c r="AE41">
        <v>240</v>
      </c>
      <c r="AF41">
        <v>300</v>
      </c>
      <c r="AG41">
        <v>243</v>
      </c>
      <c r="AH41">
        <v>297</v>
      </c>
      <c r="AM41">
        <v>225</v>
      </c>
      <c r="AN41">
        <v>315</v>
      </c>
      <c r="AO41">
        <v>220</v>
      </c>
      <c r="AP41">
        <v>214</v>
      </c>
      <c r="AR41">
        <v>225</v>
      </c>
      <c r="AS41">
        <v>315</v>
      </c>
      <c r="AT41">
        <v>220</v>
      </c>
      <c r="AU41">
        <v>223</v>
      </c>
      <c r="BB41">
        <v>210</v>
      </c>
      <c r="BC41">
        <v>330</v>
      </c>
      <c r="BD41">
        <v>172</v>
      </c>
      <c r="BE41">
        <v>333</v>
      </c>
      <c r="BG41">
        <v>210</v>
      </c>
      <c r="BH41">
        <v>330</v>
      </c>
      <c r="BI41">
        <v>173</v>
      </c>
      <c r="BJ41">
        <v>333</v>
      </c>
      <c r="BR41">
        <v>285</v>
      </c>
      <c r="BS41">
        <v>255</v>
      </c>
      <c r="BT41">
        <v>279</v>
      </c>
      <c r="BU41">
        <v>26</v>
      </c>
      <c r="BW41">
        <v>285</v>
      </c>
      <c r="BX41">
        <v>255</v>
      </c>
      <c r="BY41">
        <v>268</v>
      </c>
      <c r="BZ41">
        <v>60</v>
      </c>
      <c r="CE41">
        <v>300</v>
      </c>
      <c r="CF41">
        <v>240</v>
      </c>
      <c r="CG41">
        <v>293</v>
      </c>
      <c r="CH41">
        <v>212</v>
      </c>
      <c r="CJ41">
        <v>300</v>
      </c>
      <c r="CK41">
        <v>240</v>
      </c>
      <c r="CL41">
        <v>293</v>
      </c>
      <c r="CM41">
        <v>212</v>
      </c>
      <c r="CS41">
        <v>315</v>
      </c>
      <c r="CT41">
        <v>225</v>
      </c>
      <c r="CU41">
        <v>293</v>
      </c>
      <c r="CV41">
        <v>170</v>
      </c>
      <c r="CX41">
        <v>315</v>
      </c>
      <c r="CY41">
        <v>225</v>
      </c>
      <c r="CZ41">
        <v>304</v>
      </c>
      <c r="DA41">
        <v>168</v>
      </c>
      <c r="DH41">
        <v>330</v>
      </c>
      <c r="DI41">
        <v>210</v>
      </c>
      <c r="DJ41">
        <v>292</v>
      </c>
      <c r="DK41">
        <v>193</v>
      </c>
      <c r="DM41">
        <v>330</v>
      </c>
      <c r="DN41">
        <v>210</v>
      </c>
      <c r="DO41">
        <v>279</v>
      </c>
      <c r="DP41">
        <v>196</v>
      </c>
      <c r="ET41">
        <v>90</v>
      </c>
      <c r="EU41">
        <v>90</v>
      </c>
      <c r="EV41">
        <v>89</v>
      </c>
      <c r="EW41">
        <v>77</v>
      </c>
      <c r="EY41">
        <v>90</v>
      </c>
      <c r="EZ41">
        <v>90</v>
      </c>
      <c r="FA41">
        <v>89</v>
      </c>
      <c r="FB41">
        <v>77</v>
      </c>
      <c r="FE41">
        <v>75</v>
      </c>
      <c r="FF41">
        <v>105</v>
      </c>
      <c r="FG41">
        <v>49</v>
      </c>
      <c r="FH41">
        <v>106</v>
      </c>
      <c r="FJ41">
        <v>75</v>
      </c>
      <c r="FK41">
        <v>105</v>
      </c>
      <c r="FL41">
        <v>49</v>
      </c>
      <c r="FM41">
        <v>106</v>
      </c>
      <c r="FP41">
        <v>105</v>
      </c>
      <c r="FQ41">
        <v>75</v>
      </c>
      <c r="FR41">
        <v>99</v>
      </c>
      <c r="FS41">
        <v>243</v>
      </c>
      <c r="FU41">
        <v>105</v>
      </c>
      <c r="FV41">
        <v>75</v>
      </c>
      <c r="FW41">
        <v>99</v>
      </c>
      <c r="FX41">
        <v>237</v>
      </c>
    </row>
    <row r="42" spans="2:180" x14ac:dyDescent="0.25">
      <c r="B42">
        <v>270</v>
      </c>
      <c r="C42">
        <v>269</v>
      </c>
      <c r="D42">
        <v>259</v>
      </c>
      <c r="F42">
        <v>270</v>
      </c>
      <c r="G42">
        <v>269</v>
      </c>
      <c r="H42">
        <v>262</v>
      </c>
      <c r="M42">
        <v>255</v>
      </c>
      <c r="N42">
        <v>285</v>
      </c>
      <c r="O42">
        <v>237</v>
      </c>
      <c r="P42">
        <v>283</v>
      </c>
      <c r="R42">
        <v>255</v>
      </c>
      <c r="S42">
        <v>285</v>
      </c>
      <c r="T42">
        <v>234</v>
      </c>
      <c r="U42">
        <v>288</v>
      </c>
      <c r="Z42">
        <v>240</v>
      </c>
      <c r="AA42">
        <v>300</v>
      </c>
      <c r="AB42">
        <v>117</v>
      </c>
      <c r="AC42">
        <v>297</v>
      </c>
      <c r="AE42">
        <v>240</v>
      </c>
      <c r="AF42">
        <v>300</v>
      </c>
      <c r="AG42">
        <v>243</v>
      </c>
      <c r="AH42">
        <v>297</v>
      </c>
      <c r="AM42">
        <v>225</v>
      </c>
      <c r="AN42">
        <v>315</v>
      </c>
      <c r="AO42">
        <v>210</v>
      </c>
      <c r="AP42">
        <v>302</v>
      </c>
      <c r="AR42">
        <v>225</v>
      </c>
      <c r="AS42">
        <v>315</v>
      </c>
      <c r="AT42">
        <v>220</v>
      </c>
      <c r="AU42">
        <v>299</v>
      </c>
      <c r="BB42">
        <v>210</v>
      </c>
      <c r="BC42">
        <v>330</v>
      </c>
      <c r="BD42">
        <v>182</v>
      </c>
      <c r="BE42">
        <v>333</v>
      </c>
      <c r="BG42">
        <v>210</v>
      </c>
      <c r="BH42">
        <v>330</v>
      </c>
      <c r="BI42">
        <v>172</v>
      </c>
      <c r="BJ42">
        <v>333</v>
      </c>
      <c r="BR42">
        <v>285</v>
      </c>
      <c r="BS42">
        <v>255</v>
      </c>
      <c r="BT42">
        <v>268</v>
      </c>
      <c r="BU42">
        <v>194</v>
      </c>
      <c r="BW42">
        <v>285</v>
      </c>
      <c r="BX42">
        <v>255</v>
      </c>
      <c r="BY42">
        <v>272</v>
      </c>
      <c r="BZ42">
        <v>194</v>
      </c>
      <c r="CE42">
        <v>300</v>
      </c>
      <c r="CF42">
        <v>240</v>
      </c>
      <c r="CG42">
        <v>293</v>
      </c>
      <c r="CH42">
        <v>212</v>
      </c>
      <c r="CJ42">
        <v>300</v>
      </c>
      <c r="CK42">
        <v>240</v>
      </c>
      <c r="CL42">
        <v>293</v>
      </c>
      <c r="CM42">
        <v>212</v>
      </c>
      <c r="CS42">
        <v>315</v>
      </c>
      <c r="CT42">
        <v>225</v>
      </c>
      <c r="CU42">
        <v>304</v>
      </c>
      <c r="CV42">
        <v>168</v>
      </c>
      <c r="CX42">
        <v>315</v>
      </c>
      <c r="CY42">
        <v>225</v>
      </c>
      <c r="CZ42">
        <v>293</v>
      </c>
      <c r="DA42">
        <v>168</v>
      </c>
      <c r="DH42">
        <v>330</v>
      </c>
      <c r="DI42">
        <v>210</v>
      </c>
      <c r="DJ42">
        <v>279</v>
      </c>
      <c r="DK42">
        <v>199</v>
      </c>
      <c r="DM42">
        <v>330</v>
      </c>
      <c r="DN42">
        <v>210</v>
      </c>
      <c r="DO42">
        <v>284</v>
      </c>
      <c r="DP42">
        <v>196</v>
      </c>
      <c r="ET42">
        <v>90</v>
      </c>
      <c r="EU42">
        <v>90</v>
      </c>
      <c r="EV42">
        <v>89</v>
      </c>
      <c r="EW42">
        <v>74</v>
      </c>
      <c r="EY42">
        <v>90</v>
      </c>
      <c r="EZ42">
        <v>90</v>
      </c>
      <c r="FA42">
        <v>89</v>
      </c>
      <c r="FB42">
        <v>74</v>
      </c>
      <c r="FE42">
        <v>75</v>
      </c>
      <c r="FF42">
        <v>105</v>
      </c>
      <c r="FG42">
        <v>46</v>
      </c>
      <c r="FH42">
        <v>108</v>
      </c>
      <c r="FJ42">
        <v>75</v>
      </c>
      <c r="FK42">
        <v>105</v>
      </c>
      <c r="FL42">
        <v>46</v>
      </c>
      <c r="FM42">
        <v>108</v>
      </c>
      <c r="FP42">
        <v>105</v>
      </c>
      <c r="FQ42">
        <v>75</v>
      </c>
      <c r="FR42">
        <v>99</v>
      </c>
      <c r="FS42">
        <v>237</v>
      </c>
      <c r="FU42">
        <v>105</v>
      </c>
      <c r="FV42">
        <v>75</v>
      </c>
      <c r="FW42">
        <v>99</v>
      </c>
      <c r="FX42">
        <v>237</v>
      </c>
    </row>
    <row r="43" spans="2:180" x14ac:dyDescent="0.25">
      <c r="B43">
        <v>270</v>
      </c>
      <c r="C43">
        <v>269</v>
      </c>
      <c r="D43">
        <v>262</v>
      </c>
      <c r="F43">
        <v>270</v>
      </c>
      <c r="G43">
        <v>269</v>
      </c>
      <c r="H43">
        <v>259</v>
      </c>
      <c r="M43">
        <v>255</v>
      </c>
      <c r="N43">
        <v>285</v>
      </c>
      <c r="O43">
        <v>227</v>
      </c>
      <c r="P43">
        <v>291</v>
      </c>
      <c r="R43">
        <v>255</v>
      </c>
      <c r="S43">
        <v>285</v>
      </c>
      <c r="T43">
        <v>236</v>
      </c>
      <c r="U43">
        <v>288</v>
      </c>
      <c r="Z43">
        <v>240</v>
      </c>
      <c r="AA43">
        <v>300</v>
      </c>
      <c r="AB43">
        <v>243</v>
      </c>
      <c r="AC43">
        <v>305</v>
      </c>
      <c r="AE43">
        <v>240</v>
      </c>
      <c r="AF43">
        <v>300</v>
      </c>
      <c r="AG43">
        <v>243</v>
      </c>
      <c r="AH43">
        <v>303</v>
      </c>
      <c r="AM43">
        <v>225</v>
      </c>
      <c r="AN43">
        <v>315</v>
      </c>
      <c r="AO43">
        <v>226</v>
      </c>
      <c r="AP43">
        <v>299</v>
      </c>
      <c r="AR43">
        <v>225</v>
      </c>
      <c r="AS43">
        <v>315</v>
      </c>
      <c r="AT43">
        <v>221</v>
      </c>
      <c r="AU43">
        <v>299</v>
      </c>
      <c r="BB43">
        <v>210</v>
      </c>
      <c r="BC43">
        <v>330</v>
      </c>
      <c r="BD43">
        <v>101</v>
      </c>
      <c r="BE43">
        <v>197</v>
      </c>
      <c r="BG43">
        <v>210</v>
      </c>
      <c r="BH43">
        <v>330</v>
      </c>
      <c r="BI43">
        <v>181</v>
      </c>
      <c r="BJ43">
        <v>333</v>
      </c>
      <c r="BR43">
        <v>285</v>
      </c>
      <c r="BS43">
        <v>255</v>
      </c>
      <c r="BT43">
        <v>272</v>
      </c>
      <c r="BU43">
        <v>256</v>
      </c>
      <c r="BW43">
        <v>285</v>
      </c>
      <c r="BX43">
        <v>255</v>
      </c>
      <c r="BY43">
        <v>272</v>
      </c>
      <c r="BZ43">
        <v>253</v>
      </c>
      <c r="CE43">
        <v>300</v>
      </c>
      <c r="CF43">
        <v>240</v>
      </c>
      <c r="CG43">
        <v>293</v>
      </c>
      <c r="CH43">
        <v>212</v>
      </c>
      <c r="CJ43">
        <v>300</v>
      </c>
      <c r="CK43">
        <v>240</v>
      </c>
      <c r="CL43">
        <v>293</v>
      </c>
      <c r="CM43">
        <v>212</v>
      </c>
      <c r="CS43">
        <v>315</v>
      </c>
      <c r="CT43">
        <v>225</v>
      </c>
      <c r="CU43">
        <v>289</v>
      </c>
      <c r="CV43">
        <v>168</v>
      </c>
      <c r="CX43">
        <v>315</v>
      </c>
      <c r="CY43">
        <v>225</v>
      </c>
      <c r="CZ43">
        <v>289</v>
      </c>
      <c r="DA43">
        <v>168</v>
      </c>
      <c r="DH43">
        <v>330</v>
      </c>
      <c r="DI43">
        <v>210</v>
      </c>
      <c r="DJ43">
        <v>284</v>
      </c>
      <c r="DK43">
        <v>196</v>
      </c>
      <c r="DM43">
        <v>330</v>
      </c>
      <c r="DN43">
        <v>210</v>
      </c>
      <c r="DO43">
        <v>284</v>
      </c>
      <c r="DP43">
        <v>196</v>
      </c>
      <c r="ET43">
        <v>90</v>
      </c>
      <c r="EU43">
        <v>90</v>
      </c>
      <c r="EV43">
        <v>89</v>
      </c>
      <c r="EW43">
        <v>74</v>
      </c>
      <c r="EY43">
        <v>90</v>
      </c>
      <c r="EZ43">
        <v>90</v>
      </c>
      <c r="FA43">
        <v>89</v>
      </c>
      <c r="FB43">
        <v>74</v>
      </c>
      <c r="FE43">
        <v>75</v>
      </c>
      <c r="FF43">
        <v>105</v>
      </c>
      <c r="FG43">
        <v>46</v>
      </c>
      <c r="FH43">
        <v>134</v>
      </c>
      <c r="FJ43">
        <v>75</v>
      </c>
      <c r="FK43">
        <v>105</v>
      </c>
      <c r="FL43">
        <v>46</v>
      </c>
      <c r="FM43">
        <v>108</v>
      </c>
      <c r="FP43">
        <v>105</v>
      </c>
      <c r="FQ43">
        <v>75</v>
      </c>
      <c r="FR43">
        <v>108</v>
      </c>
      <c r="FS43">
        <v>217</v>
      </c>
      <c r="FU43">
        <v>105</v>
      </c>
      <c r="FV43">
        <v>75</v>
      </c>
      <c r="FW43">
        <v>101</v>
      </c>
      <c r="FX43">
        <v>221</v>
      </c>
    </row>
    <row r="44" spans="2:180" x14ac:dyDescent="0.25">
      <c r="B44">
        <v>270</v>
      </c>
      <c r="C44">
        <v>269</v>
      </c>
      <c r="D44">
        <v>257</v>
      </c>
      <c r="F44">
        <v>270</v>
      </c>
      <c r="G44">
        <v>269</v>
      </c>
      <c r="H44">
        <v>262</v>
      </c>
      <c r="M44">
        <v>255</v>
      </c>
      <c r="N44">
        <v>285</v>
      </c>
      <c r="O44">
        <v>236</v>
      </c>
      <c r="P44">
        <v>288</v>
      </c>
      <c r="R44">
        <v>255</v>
      </c>
      <c r="S44">
        <v>285</v>
      </c>
      <c r="T44">
        <v>234</v>
      </c>
      <c r="U44">
        <v>288</v>
      </c>
      <c r="Z44">
        <v>240</v>
      </c>
      <c r="AA44">
        <v>300</v>
      </c>
      <c r="AB44">
        <v>251</v>
      </c>
      <c r="AC44">
        <v>303</v>
      </c>
      <c r="AE44">
        <v>240</v>
      </c>
      <c r="AF44">
        <v>300</v>
      </c>
      <c r="AG44">
        <v>243</v>
      </c>
      <c r="AH44">
        <v>303</v>
      </c>
      <c r="AM44">
        <v>225</v>
      </c>
      <c r="AN44">
        <v>315</v>
      </c>
      <c r="AO44">
        <v>221</v>
      </c>
      <c r="AP44">
        <v>299</v>
      </c>
      <c r="AR44">
        <v>225</v>
      </c>
      <c r="AS44">
        <v>315</v>
      </c>
      <c r="AT44">
        <v>221</v>
      </c>
      <c r="AU44">
        <v>299</v>
      </c>
      <c r="BB44">
        <v>210</v>
      </c>
      <c r="BC44">
        <v>330</v>
      </c>
      <c r="BD44">
        <v>181</v>
      </c>
      <c r="BE44">
        <v>339</v>
      </c>
      <c r="BG44">
        <v>210</v>
      </c>
      <c r="BH44">
        <v>330</v>
      </c>
      <c r="BI44">
        <v>175</v>
      </c>
      <c r="BJ44">
        <v>197</v>
      </c>
      <c r="BR44">
        <v>285</v>
      </c>
      <c r="BS44">
        <v>255</v>
      </c>
      <c r="BT44">
        <v>279</v>
      </c>
      <c r="BU44">
        <v>253</v>
      </c>
      <c r="BW44">
        <v>285</v>
      </c>
      <c r="BX44">
        <v>255</v>
      </c>
      <c r="BY44">
        <v>272</v>
      </c>
      <c r="BZ44">
        <v>253</v>
      </c>
      <c r="CE44">
        <v>300</v>
      </c>
      <c r="CF44">
        <v>240</v>
      </c>
      <c r="CG44">
        <v>295</v>
      </c>
      <c r="CH44">
        <v>212</v>
      </c>
      <c r="CJ44">
        <v>300</v>
      </c>
      <c r="CK44">
        <v>240</v>
      </c>
      <c r="CL44">
        <v>293</v>
      </c>
      <c r="CM44">
        <v>212</v>
      </c>
      <c r="CS44">
        <v>315</v>
      </c>
      <c r="CT44">
        <v>225</v>
      </c>
      <c r="CU44">
        <v>284</v>
      </c>
      <c r="CV44">
        <v>196</v>
      </c>
      <c r="CX44">
        <v>315</v>
      </c>
      <c r="CY44">
        <v>225</v>
      </c>
      <c r="CZ44">
        <v>289</v>
      </c>
      <c r="DA44">
        <v>196</v>
      </c>
      <c r="DH44">
        <v>330</v>
      </c>
      <c r="DI44">
        <v>210</v>
      </c>
      <c r="DJ44">
        <v>289</v>
      </c>
      <c r="DK44">
        <v>188</v>
      </c>
      <c r="DM44">
        <v>330</v>
      </c>
      <c r="DN44">
        <v>210</v>
      </c>
      <c r="DO44">
        <v>288</v>
      </c>
      <c r="DP44">
        <v>196</v>
      </c>
      <c r="ET44">
        <v>90</v>
      </c>
      <c r="EU44">
        <v>90</v>
      </c>
      <c r="EV44">
        <v>86</v>
      </c>
      <c r="EW44">
        <v>74</v>
      </c>
      <c r="EY44">
        <v>90</v>
      </c>
      <c r="EZ44">
        <v>90</v>
      </c>
      <c r="FA44">
        <v>89</v>
      </c>
      <c r="FB44">
        <v>74</v>
      </c>
      <c r="FE44">
        <v>75</v>
      </c>
      <c r="FF44">
        <v>105</v>
      </c>
      <c r="FG44">
        <v>46</v>
      </c>
      <c r="FH44">
        <v>103</v>
      </c>
      <c r="FJ44">
        <v>75</v>
      </c>
      <c r="FK44">
        <v>105</v>
      </c>
      <c r="FL44">
        <v>46</v>
      </c>
      <c r="FM44">
        <v>103</v>
      </c>
      <c r="FP44">
        <v>105</v>
      </c>
      <c r="FQ44">
        <v>75</v>
      </c>
      <c r="FR44">
        <v>101</v>
      </c>
      <c r="FS44">
        <v>221</v>
      </c>
      <c r="FU44">
        <v>105</v>
      </c>
      <c r="FV44">
        <v>75</v>
      </c>
      <c r="FW44">
        <v>103</v>
      </c>
      <c r="FX44">
        <v>217</v>
      </c>
    </row>
    <row r="45" spans="2:180" x14ac:dyDescent="0.25">
      <c r="B45">
        <v>270</v>
      </c>
      <c r="C45">
        <v>285</v>
      </c>
      <c r="D45">
        <v>262</v>
      </c>
      <c r="F45">
        <v>270</v>
      </c>
      <c r="G45">
        <v>273</v>
      </c>
      <c r="H45">
        <v>262</v>
      </c>
      <c r="M45">
        <v>255</v>
      </c>
      <c r="N45">
        <v>285</v>
      </c>
      <c r="O45">
        <v>234</v>
      </c>
      <c r="P45">
        <v>288</v>
      </c>
      <c r="R45">
        <v>255</v>
      </c>
      <c r="S45">
        <v>285</v>
      </c>
      <c r="T45">
        <v>234</v>
      </c>
      <c r="U45">
        <v>288</v>
      </c>
      <c r="Z45">
        <v>240</v>
      </c>
      <c r="AA45">
        <v>300</v>
      </c>
      <c r="AB45">
        <v>123</v>
      </c>
      <c r="AC45">
        <v>303</v>
      </c>
      <c r="AE45">
        <v>240</v>
      </c>
      <c r="AF45">
        <v>300</v>
      </c>
      <c r="AG45">
        <v>251</v>
      </c>
      <c r="AH45">
        <v>303</v>
      </c>
      <c r="AM45">
        <v>225</v>
      </c>
      <c r="AN45">
        <v>315</v>
      </c>
      <c r="AO45">
        <v>221</v>
      </c>
      <c r="AP45">
        <v>302</v>
      </c>
      <c r="AR45">
        <v>225</v>
      </c>
      <c r="AS45">
        <v>315</v>
      </c>
      <c r="AT45">
        <v>221</v>
      </c>
      <c r="AU45">
        <v>299</v>
      </c>
      <c r="BB45">
        <v>210</v>
      </c>
      <c r="BC45">
        <v>330</v>
      </c>
      <c r="BD45">
        <v>175</v>
      </c>
      <c r="BE45">
        <v>179</v>
      </c>
      <c r="BG45">
        <v>210</v>
      </c>
      <c r="BH45">
        <v>330</v>
      </c>
      <c r="BI45">
        <v>181</v>
      </c>
      <c r="BJ45">
        <v>185</v>
      </c>
      <c r="BR45">
        <v>285</v>
      </c>
      <c r="BS45">
        <v>255</v>
      </c>
      <c r="BT45">
        <v>263</v>
      </c>
      <c r="BU45">
        <v>54</v>
      </c>
      <c r="BW45">
        <v>285</v>
      </c>
      <c r="BX45">
        <v>255</v>
      </c>
      <c r="BY45">
        <v>270</v>
      </c>
      <c r="BZ45">
        <v>244</v>
      </c>
      <c r="CE45">
        <v>300</v>
      </c>
      <c r="CF45">
        <v>240</v>
      </c>
      <c r="CG45">
        <v>293</v>
      </c>
      <c r="CH45">
        <v>212</v>
      </c>
      <c r="CJ45">
        <v>300</v>
      </c>
      <c r="CK45">
        <v>240</v>
      </c>
      <c r="CL45">
        <v>295</v>
      </c>
      <c r="CM45">
        <v>212</v>
      </c>
      <c r="CS45">
        <v>315</v>
      </c>
      <c r="CT45">
        <v>225</v>
      </c>
      <c r="CU45">
        <v>293</v>
      </c>
      <c r="CV45">
        <v>196</v>
      </c>
      <c r="CX45">
        <v>315</v>
      </c>
      <c r="CY45">
        <v>225</v>
      </c>
      <c r="CZ45">
        <v>293</v>
      </c>
      <c r="DA45">
        <v>196</v>
      </c>
      <c r="DH45">
        <v>330</v>
      </c>
      <c r="DI45">
        <v>210</v>
      </c>
      <c r="DJ45">
        <v>288</v>
      </c>
      <c r="DK45">
        <v>196</v>
      </c>
      <c r="DM45">
        <v>330</v>
      </c>
      <c r="DN45">
        <v>210</v>
      </c>
      <c r="DO45">
        <v>288</v>
      </c>
      <c r="DP45">
        <v>188</v>
      </c>
      <c r="ET45">
        <v>90</v>
      </c>
      <c r="EU45">
        <v>90</v>
      </c>
      <c r="EV45">
        <v>89</v>
      </c>
      <c r="EW45">
        <v>74</v>
      </c>
      <c r="EY45">
        <v>90</v>
      </c>
      <c r="EZ45">
        <v>90</v>
      </c>
      <c r="FA45">
        <v>86</v>
      </c>
      <c r="FB45">
        <v>74</v>
      </c>
      <c r="FE45">
        <v>75</v>
      </c>
      <c r="FF45">
        <v>105</v>
      </c>
      <c r="FG45">
        <v>46</v>
      </c>
      <c r="FH45">
        <v>103</v>
      </c>
      <c r="FJ45">
        <v>75</v>
      </c>
      <c r="FK45">
        <v>105</v>
      </c>
      <c r="FL45">
        <v>46</v>
      </c>
      <c r="FM45">
        <v>103</v>
      </c>
      <c r="FP45">
        <v>105</v>
      </c>
      <c r="FQ45">
        <v>75</v>
      </c>
      <c r="FR45">
        <v>103</v>
      </c>
      <c r="FS45">
        <v>206</v>
      </c>
      <c r="FU45">
        <v>105</v>
      </c>
      <c r="FV45">
        <v>75</v>
      </c>
      <c r="FW45">
        <v>103</v>
      </c>
      <c r="FX45">
        <v>212</v>
      </c>
    </row>
    <row r="46" spans="2:180" x14ac:dyDescent="0.25">
      <c r="B46">
        <v>270</v>
      </c>
      <c r="C46">
        <v>273</v>
      </c>
      <c r="D46">
        <v>262</v>
      </c>
      <c r="F46">
        <v>270</v>
      </c>
      <c r="G46">
        <v>273</v>
      </c>
      <c r="H46">
        <v>262</v>
      </c>
      <c r="M46">
        <v>255</v>
      </c>
      <c r="N46">
        <v>285</v>
      </c>
      <c r="O46">
        <v>234</v>
      </c>
      <c r="P46">
        <v>296</v>
      </c>
      <c r="R46">
        <v>255</v>
      </c>
      <c r="S46">
        <v>285</v>
      </c>
      <c r="T46">
        <v>234</v>
      </c>
      <c r="U46">
        <v>288</v>
      </c>
      <c r="Z46">
        <v>240</v>
      </c>
      <c r="AA46">
        <v>300</v>
      </c>
      <c r="AB46">
        <v>251</v>
      </c>
      <c r="AC46">
        <v>303</v>
      </c>
      <c r="AE46">
        <v>240</v>
      </c>
      <c r="AF46">
        <v>300</v>
      </c>
      <c r="AG46">
        <v>251</v>
      </c>
      <c r="AH46">
        <v>303</v>
      </c>
      <c r="AM46">
        <v>225</v>
      </c>
      <c r="AN46">
        <v>315</v>
      </c>
      <c r="AO46">
        <v>227</v>
      </c>
      <c r="AP46">
        <v>299</v>
      </c>
      <c r="AR46">
        <v>225</v>
      </c>
      <c r="AS46">
        <v>315</v>
      </c>
      <c r="AT46">
        <v>221</v>
      </c>
      <c r="AU46">
        <v>299</v>
      </c>
      <c r="BB46">
        <v>210</v>
      </c>
      <c r="BC46">
        <v>330</v>
      </c>
      <c r="BD46">
        <v>182</v>
      </c>
      <c r="BE46">
        <v>185</v>
      </c>
      <c r="BG46">
        <v>210</v>
      </c>
      <c r="BH46">
        <v>330</v>
      </c>
      <c r="BI46">
        <v>181</v>
      </c>
      <c r="BJ46">
        <v>185</v>
      </c>
      <c r="BR46">
        <v>285</v>
      </c>
      <c r="BS46">
        <v>255</v>
      </c>
      <c r="BT46">
        <v>270</v>
      </c>
      <c r="BU46">
        <v>244</v>
      </c>
      <c r="BW46">
        <v>285</v>
      </c>
      <c r="BX46">
        <v>255</v>
      </c>
      <c r="BY46">
        <v>270</v>
      </c>
      <c r="BZ46">
        <v>244</v>
      </c>
      <c r="CE46">
        <v>300</v>
      </c>
      <c r="CF46">
        <v>240</v>
      </c>
      <c r="CG46">
        <v>311</v>
      </c>
      <c r="CH46">
        <v>212</v>
      </c>
      <c r="CJ46">
        <v>300</v>
      </c>
      <c r="CK46">
        <v>240</v>
      </c>
      <c r="CL46">
        <v>299</v>
      </c>
      <c r="CM46">
        <v>212</v>
      </c>
      <c r="CS46">
        <v>315</v>
      </c>
      <c r="CT46">
        <v>225</v>
      </c>
      <c r="CU46">
        <v>295</v>
      </c>
      <c r="CV46">
        <v>196</v>
      </c>
      <c r="CX46">
        <v>315</v>
      </c>
      <c r="CY46">
        <v>225</v>
      </c>
      <c r="CZ46">
        <v>293</v>
      </c>
      <c r="DA46">
        <v>196</v>
      </c>
      <c r="DH46">
        <v>330</v>
      </c>
      <c r="DI46">
        <v>210</v>
      </c>
      <c r="DJ46">
        <v>288</v>
      </c>
      <c r="DK46">
        <v>188</v>
      </c>
      <c r="DM46">
        <v>330</v>
      </c>
      <c r="DN46">
        <v>210</v>
      </c>
      <c r="DO46">
        <v>288</v>
      </c>
      <c r="DP46">
        <v>188</v>
      </c>
      <c r="ET46">
        <v>90</v>
      </c>
      <c r="EU46">
        <v>90</v>
      </c>
      <c r="EV46">
        <v>86</v>
      </c>
      <c r="EW46">
        <v>69</v>
      </c>
      <c r="EY46">
        <v>90</v>
      </c>
      <c r="EZ46">
        <v>90</v>
      </c>
      <c r="FA46">
        <v>89</v>
      </c>
      <c r="FB46">
        <v>74</v>
      </c>
      <c r="FE46">
        <v>75</v>
      </c>
      <c r="FF46">
        <v>105</v>
      </c>
      <c r="FG46">
        <v>46</v>
      </c>
      <c r="FH46">
        <v>111</v>
      </c>
      <c r="FJ46">
        <v>75</v>
      </c>
      <c r="FK46">
        <v>105</v>
      </c>
      <c r="FL46">
        <v>46</v>
      </c>
      <c r="FM46">
        <v>111</v>
      </c>
      <c r="FP46">
        <v>105</v>
      </c>
      <c r="FQ46">
        <v>75</v>
      </c>
      <c r="FR46">
        <v>103</v>
      </c>
      <c r="FS46">
        <v>212</v>
      </c>
      <c r="FU46">
        <v>105</v>
      </c>
      <c r="FV46">
        <v>75</v>
      </c>
      <c r="FW46">
        <v>103</v>
      </c>
      <c r="FX46">
        <v>212</v>
      </c>
    </row>
    <row r="47" spans="2:180" x14ac:dyDescent="0.25">
      <c r="B47">
        <v>270</v>
      </c>
      <c r="C47">
        <v>273</v>
      </c>
      <c r="D47">
        <v>257</v>
      </c>
      <c r="F47">
        <v>270</v>
      </c>
      <c r="G47">
        <v>273</v>
      </c>
      <c r="H47">
        <v>262</v>
      </c>
      <c r="M47">
        <v>255</v>
      </c>
      <c r="N47">
        <v>285</v>
      </c>
      <c r="O47">
        <v>236</v>
      </c>
      <c r="P47">
        <v>288</v>
      </c>
      <c r="R47">
        <v>255</v>
      </c>
      <c r="S47">
        <v>285</v>
      </c>
      <c r="T47">
        <v>236</v>
      </c>
      <c r="U47">
        <v>288</v>
      </c>
      <c r="Z47">
        <v>240</v>
      </c>
      <c r="AA47">
        <v>300</v>
      </c>
      <c r="AB47">
        <v>251</v>
      </c>
      <c r="AC47">
        <v>303</v>
      </c>
      <c r="AE47">
        <v>240</v>
      </c>
      <c r="AF47">
        <v>300</v>
      </c>
      <c r="AG47">
        <v>251</v>
      </c>
      <c r="AH47">
        <v>303</v>
      </c>
      <c r="AM47">
        <v>225</v>
      </c>
      <c r="AN47">
        <v>315</v>
      </c>
      <c r="AO47">
        <v>218</v>
      </c>
      <c r="AP47">
        <v>226</v>
      </c>
      <c r="AR47">
        <v>225</v>
      </c>
      <c r="AS47">
        <v>315</v>
      </c>
      <c r="AT47">
        <v>218</v>
      </c>
      <c r="AU47">
        <v>226</v>
      </c>
      <c r="BB47">
        <v>210</v>
      </c>
      <c r="BC47">
        <v>330</v>
      </c>
      <c r="BD47">
        <v>181</v>
      </c>
      <c r="BE47">
        <v>194</v>
      </c>
      <c r="BG47">
        <v>210</v>
      </c>
      <c r="BH47">
        <v>330</v>
      </c>
      <c r="BI47">
        <v>181</v>
      </c>
      <c r="BJ47">
        <v>185</v>
      </c>
      <c r="BR47">
        <v>285</v>
      </c>
      <c r="BS47">
        <v>255</v>
      </c>
      <c r="BT47">
        <v>272</v>
      </c>
      <c r="BU47">
        <v>244</v>
      </c>
      <c r="BW47">
        <v>285</v>
      </c>
      <c r="BX47">
        <v>255</v>
      </c>
      <c r="BY47">
        <v>270</v>
      </c>
      <c r="BZ47">
        <v>244</v>
      </c>
      <c r="CE47">
        <v>300</v>
      </c>
      <c r="CF47">
        <v>240</v>
      </c>
      <c r="CG47">
        <v>299</v>
      </c>
      <c r="CH47">
        <v>212</v>
      </c>
      <c r="CJ47">
        <v>300</v>
      </c>
      <c r="CK47">
        <v>240</v>
      </c>
      <c r="CL47">
        <v>299</v>
      </c>
      <c r="CM47">
        <v>212</v>
      </c>
      <c r="CS47">
        <v>315</v>
      </c>
      <c r="CT47">
        <v>225</v>
      </c>
      <c r="CU47">
        <v>292</v>
      </c>
      <c r="CV47">
        <v>183</v>
      </c>
      <c r="CX47">
        <v>315</v>
      </c>
      <c r="CY47">
        <v>225</v>
      </c>
      <c r="CZ47">
        <v>295</v>
      </c>
      <c r="DA47">
        <v>183</v>
      </c>
      <c r="DH47">
        <v>330</v>
      </c>
      <c r="DI47">
        <v>210</v>
      </c>
      <c r="DJ47">
        <v>76</v>
      </c>
      <c r="DK47">
        <v>188</v>
      </c>
      <c r="DM47">
        <v>330</v>
      </c>
      <c r="DN47">
        <v>210</v>
      </c>
      <c r="DO47">
        <v>288</v>
      </c>
      <c r="DP47">
        <v>188</v>
      </c>
      <c r="ET47">
        <v>90</v>
      </c>
      <c r="EU47">
        <v>90</v>
      </c>
      <c r="EV47">
        <v>89</v>
      </c>
      <c r="EW47">
        <v>74</v>
      </c>
      <c r="EY47">
        <v>90</v>
      </c>
      <c r="EZ47">
        <v>90</v>
      </c>
      <c r="FA47">
        <v>86</v>
      </c>
      <c r="FB47">
        <v>74</v>
      </c>
      <c r="FE47">
        <v>75</v>
      </c>
      <c r="FF47">
        <v>105</v>
      </c>
      <c r="FG47">
        <v>33</v>
      </c>
      <c r="FH47">
        <v>111</v>
      </c>
      <c r="FJ47">
        <v>75</v>
      </c>
      <c r="FK47">
        <v>105</v>
      </c>
      <c r="FL47">
        <v>33</v>
      </c>
      <c r="FM47">
        <v>111</v>
      </c>
      <c r="FP47">
        <v>105</v>
      </c>
      <c r="FQ47">
        <v>75</v>
      </c>
      <c r="FR47">
        <v>99</v>
      </c>
      <c r="FS47">
        <v>218</v>
      </c>
      <c r="FU47">
        <v>105</v>
      </c>
      <c r="FV47">
        <v>75</v>
      </c>
      <c r="FW47">
        <v>101</v>
      </c>
      <c r="FX47">
        <v>218</v>
      </c>
    </row>
    <row r="48" spans="2:180" x14ac:dyDescent="0.25">
      <c r="B48">
        <v>270</v>
      </c>
      <c r="C48">
        <v>269</v>
      </c>
      <c r="D48">
        <v>262</v>
      </c>
      <c r="F48">
        <v>270</v>
      </c>
      <c r="G48">
        <v>273</v>
      </c>
      <c r="H48">
        <v>262</v>
      </c>
      <c r="M48">
        <v>255</v>
      </c>
      <c r="N48">
        <v>285</v>
      </c>
      <c r="O48">
        <v>236</v>
      </c>
      <c r="P48">
        <v>288</v>
      </c>
      <c r="R48">
        <v>255</v>
      </c>
      <c r="S48">
        <v>285</v>
      </c>
      <c r="T48">
        <v>236</v>
      </c>
      <c r="U48">
        <v>288</v>
      </c>
      <c r="Z48">
        <v>240</v>
      </c>
      <c r="AA48">
        <v>300</v>
      </c>
      <c r="AB48">
        <v>243</v>
      </c>
      <c r="AC48">
        <v>303</v>
      </c>
      <c r="AE48">
        <v>240</v>
      </c>
      <c r="AF48">
        <v>300</v>
      </c>
      <c r="AG48">
        <v>243</v>
      </c>
      <c r="AH48">
        <v>303</v>
      </c>
      <c r="AM48">
        <v>225</v>
      </c>
      <c r="AN48">
        <v>315</v>
      </c>
      <c r="AO48">
        <v>182</v>
      </c>
      <c r="AP48">
        <v>202</v>
      </c>
      <c r="AR48">
        <v>225</v>
      </c>
      <c r="AS48">
        <v>315</v>
      </c>
      <c r="AT48">
        <v>182</v>
      </c>
      <c r="AU48">
        <v>226</v>
      </c>
      <c r="BB48">
        <v>210</v>
      </c>
      <c r="BC48">
        <v>330</v>
      </c>
      <c r="BD48">
        <v>176</v>
      </c>
      <c r="BE48">
        <v>183</v>
      </c>
      <c r="BG48">
        <v>210</v>
      </c>
      <c r="BH48">
        <v>330</v>
      </c>
      <c r="BI48">
        <v>176</v>
      </c>
      <c r="BJ48">
        <v>186</v>
      </c>
      <c r="BR48">
        <v>285</v>
      </c>
      <c r="BS48">
        <v>255</v>
      </c>
      <c r="BT48">
        <v>269</v>
      </c>
      <c r="BU48">
        <v>248</v>
      </c>
      <c r="BW48">
        <v>285</v>
      </c>
      <c r="BX48">
        <v>255</v>
      </c>
      <c r="BY48">
        <v>270</v>
      </c>
      <c r="BZ48">
        <v>244</v>
      </c>
      <c r="CE48">
        <v>300</v>
      </c>
      <c r="CF48">
        <v>240</v>
      </c>
      <c r="CG48">
        <v>297</v>
      </c>
      <c r="CH48">
        <v>212</v>
      </c>
      <c r="CJ48">
        <v>300</v>
      </c>
      <c r="CK48">
        <v>240</v>
      </c>
      <c r="CL48">
        <v>299</v>
      </c>
      <c r="CM48">
        <v>212</v>
      </c>
      <c r="CS48">
        <v>315</v>
      </c>
      <c r="CT48">
        <v>225</v>
      </c>
      <c r="CU48">
        <v>296</v>
      </c>
      <c r="CV48">
        <v>167</v>
      </c>
      <c r="CX48">
        <v>315</v>
      </c>
      <c r="CY48">
        <v>225</v>
      </c>
      <c r="CZ48">
        <v>292</v>
      </c>
      <c r="DA48">
        <v>167</v>
      </c>
      <c r="DH48">
        <v>330</v>
      </c>
      <c r="DI48">
        <v>210</v>
      </c>
      <c r="DJ48">
        <v>298</v>
      </c>
      <c r="DK48">
        <v>188</v>
      </c>
      <c r="DM48">
        <v>330</v>
      </c>
      <c r="DN48">
        <v>210</v>
      </c>
      <c r="DO48">
        <v>288</v>
      </c>
      <c r="DP48">
        <v>188</v>
      </c>
      <c r="ET48">
        <v>90</v>
      </c>
      <c r="EU48">
        <v>90</v>
      </c>
      <c r="EV48">
        <v>82</v>
      </c>
      <c r="EW48">
        <v>338</v>
      </c>
      <c r="EY48">
        <v>90</v>
      </c>
      <c r="EZ48">
        <v>90</v>
      </c>
      <c r="FA48">
        <v>86</v>
      </c>
      <c r="FB48">
        <v>74</v>
      </c>
      <c r="FE48">
        <v>75</v>
      </c>
      <c r="FF48">
        <v>105</v>
      </c>
      <c r="FG48">
        <v>33</v>
      </c>
      <c r="FH48">
        <v>103</v>
      </c>
      <c r="FJ48">
        <v>75</v>
      </c>
      <c r="FK48">
        <v>105</v>
      </c>
      <c r="FL48">
        <v>33</v>
      </c>
      <c r="FM48">
        <v>103</v>
      </c>
      <c r="FP48">
        <v>105</v>
      </c>
      <c r="FQ48">
        <v>75</v>
      </c>
      <c r="FR48">
        <v>101</v>
      </c>
      <c r="FS48">
        <v>223</v>
      </c>
      <c r="FU48">
        <v>105</v>
      </c>
      <c r="FV48">
        <v>75</v>
      </c>
      <c r="FW48">
        <v>101</v>
      </c>
      <c r="FX48">
        <v>218</v>
      </c>
    </row>
    <row r="49" spans="2:180" x14ac:dyDescent="0.25">
      <c r="B49">
        <v>270</v>
      </c>
      <c r="C49">
        <v>275</v>
      </c>
      <c r="D49">
        <v>262</v>
      </c>
      <c r="F49">
        <v>270</v>
      </c>
      <c r="G49">
        <v>269</v>
      </c>
      <c r="H49">
        <v>262</v>
      </c>
      <c r="M49">
        <v>255</v>
      </c>
      <c r="N49">
        <v>285</v>
      </c>
      <c r="O49">
        <v>236</v>
      </c>
      <c r="P49">
        <v>288</v>
      </c>
      <c r="R49">
        <v>255</v>
      </c>
      <c r="S49">
        <v>285</v>
      </c>
      <c r="T49">
        <v>236</v>
      </c>
      <c r="U49">
        <v>288</v>
      </c>
      <c r="Z49">
        <v>240</v>
      </c>
      <c r="AA49">
        <v>300</v>
      </c>
      <c r="AB49">
        <v>2</v>
      </c>
      <c r="AC49">
        <v>297</v>
      </c>
      <c r="AE49">
        <v>240</v>
      </c>
      <c r="AF49">
        <v>300</v>
      </c>
      <c r="AG49">
        <v>117</v>
      </c>
      <c r="AH49">
        <v>303</v>
      </c>
      <c r="AM49">
        <v>225</v>
      </c>
      <c r="AN49">
        <v>315</v>
      </c>
      <c r="AO49">
        <v>181</v>
      </c>
      <c r="AP49">
        <v>226</v>
      </c>
      <c r="AR49">
        <v>225</v>
      </c>
      <c r="AS49">
        <v>315</v>
      </c>
      <c r="AT49">
        <v>182</v>
      </c>
      <c r="AU49">
        <v>226</v>
      </c>
      <c r="BB49">
        <v>210</v>
      </c>
      <c r="BC49">
        <v>330</v>
      </c>
      <c r="BD49">
        <v>173</v>
      </c>
      <c r="BE49">
        <v>186</v>
      </c>
      <c r="BG49">
        <v>210</v>
      </c>
      <c r="BH49">
        <v>330</v>
      </c>
      <c r="BI49">
        <v>176</v>
      </c>
      <c r="BJ49">
        <v>186</v>
      </c>
      <c r="BR49">
        <v>285</v>
      </c>
      <c r="BS49">
        <v>255</v>
      </c>
      <c r="BT49">
        <v>270</v>
      </c>
      <c r="BU49">
        <v>63</v>
      </c>
      <c r="BW49">
        <v>285</v>
      </c>
      <c r="BX49">
        <v>255</v>
      </c>
      <c r="BY49">
        <v>270</v>
      </c>
      <c r="BZ49">
        <v>248</v>
      </c>
      <c r="CE49">
        <v>300</v>
      </c>
      <c r="CF49">
        <v>240</v>
      </c>
      <c r="CG49">
        <v>303</v>
      </c>
      <c r="CH49">
        <v>212</v>
      </c>
      <c r="CJ49">
        <v>300</v>
      </c>
      <c r="CK49">
        <v>240</v>
      </c>
      <c r="CL49">
        <v>302</v>
      </c>
      <c r="CM49">
        <v>212</v>
      </c>
      <c r="CS49">
        <v>315</v>
      </c>
      <c r="CT49">
        <v>225</v>
      </c>
      <c r="CU49">
        <v>283</v>
      </c>
      <c r="CV49">
        <v>158</v>
      </c>
      <c r="CX49">
        <v>315</v>
      </c>
      <c r="CY49">
        <v>225</v>
      </c>
      <c r="CZ49">
        <v>289</v>
      </c>
      <c r="DA49">
        <v>158</v>
      </c>
      <c r="DH49">
        <v>330</v>
      </c>
      <c r="DI49">
        <v>210</v>
      </c>
      <c r="DJ49">
        <v>288</v>
      </c>
      <c r="DK49">
        <v>184</v>
      </c>
      <c r="DM49">
        <v>330</v>
      </c>
      <c r="DN49">
        <v>210</v>
      </c>
      <c r="DO49">
        <v>298</v>
      </c>
      <c r="DP49">
        <v>184</v>
      </c>
      <c r="ET49">
        <v>90</v>
      </c>
      <c r="EU49">
        <v>90</v>
      </c>
      <c r="EV49">
        <v>86</v>
      </c>
      <c r="EW49">
        <v>69</v>
      </c>
      <c r="EY49">
        <v>90</v>
      </c>
      <c r="EZ49">
        <v>90</v>
      </c>
      <c r="FA49">
        <v>86</v>
      </c>
      <c r="FB49">
        <v>74</v>
      </c>
      <c r="FE49">
        <v>75</v>
      </c>
      <c r="FF49">
        <v>105</v>
      </c>
      <c r="FG49">
        <v>33</v>
      </c>
      <c r="FH49">
        <v>103</v>
      </c>
      <c r="FJ49">
        <v>75</v>
      </c>
      <c r="FK49">
        <v>105</v>
      </c>
      <c r="FL49">
        <v>33</v>
      </c>
      <c r="FM49">
        <v>103</v>
      </c>
      <c r="FP49">
        <v>105</v>
      </c>
      <c r="FQ49">
        <v>75</v>
      </c>
      <c r="FR49">
        <v>103</v>
      </c>
      <c r="FS49">
        <v>123</v>
      </c>
      <c r="FU49">
        <v>105</v>
      </c>
      <c r="FV49">
        <v>75</v>
      </c>
      <c r="FW49">
        <v>101</v>
      </c>
      <c r="FX49">
        <v>223</v>
      </c>
    </row>
    <row r="50" spans="2:180" x14ac:dyDescent="0.25">
      <c r="B50">
        <v>270</v>
      </c>
      <c r="C50">
        <v>269</v>
      </c>
      <c r="D50">
        <v>259</v>
      </c>
      <c r="F50">
        <v>270</v>
      </c>
      <c r="G50">
        <v>269</v>
      </c>
      <c r="H50">
        <v>259</v>
      </c>
      <c r="M50">
        <v>255</v>
      </c>
      <c r="N50">
        <v>285</v>
      </c>
      <c r="O50">
        <v>236</v>
      </c>
      <c r="P50">
        <v>288</v>
      </c>
      <c r="R50">
        <v>255</v>
      </c>
      <c r="S50">
        <v>285</v>
      </c>
      <c r="T50">
        <v>236</v>
      </c>
      <c r="U50">
        <v>288</v>
      </c>
      <c r="Z50">
        <v>240</v>
      </c>
      <c r="AA50">
        <v>300</v>
      </c>
      <c r="AB50">
        <v>117</v>
      </c>
      <c r="AC50">
        <v>303</v>
      </c>
      <c r="AE50">
        <v>240</v>
      </c>
      <c r="AF50">
        <v>300</v>
      </c>
      <c r="AG50">
        <v>117</v>
      </c>
      <c r="AH50">
        <v>303</v>
      </c>
      <c r="AM50">
        <v>225</v>
      </c>
      <c r="AN50">
        <v>315</v>
      </c>
      <c r="AO50">
        <v>195</v>
      </c>
      <c r="AP50">
        <v>297</v>
      </c>
      <c r="AR50">
        <v>225</v>
      </c>
      <c r="AS50">
        <v>315</v>
      </c>
      <c r="AT50">
        <v>182</v>
      </c>
      <c r="AU50">
        <v>297</v>
      </c>
      <c r="BB50">
        <v>210</v>
      </c>
      <c r="BC50">
        <v>330</v>
      </c>
      <c r="BD50">
        <v>182</v>
      </c>
      <c r="BE50">
        <v>199</v>
      </c>
      <c r="BG50">
        <v>210</v>
      </c>
      <c r="BH50">
        <v>330</v>
      </c>
      <c r="BI50">
        <v>173</v>
      </c>
      <c r="BJ50">
        <v>199</v>
      </c>
      <c r="BR50">
        <v>285</v>
      </c>
      <c r="BS50">
        <v>255</v>
      </c>
      <c r="BT50">
        <v>272</v>
      </c>
      <c r="BU50">
        <v>256</v>
      </c>
      <c r="BW50">
        <v>285</v>
      </c>
      <c r="BX50">
        <v>255</v>
      </c>
      <c r="BY50">
        <v>272</v>
      </c>
      <c r="BZ50">
        <v>63</v>
      </c>
      <c r="CE50">
        <v>300</v>
      </c>
      <c r="CF50">
        <v>240</v>
      </c>
      <c r="CG50">
        <v>302</v>
      </c>
      <c r="CH50">
        <v>212</v>
      </c>
      <c r="CJ50">
        <v>300</v>
      </c>
      <c r="CK50">
        <v>240</v>
      </c>
      <c r="CL50">
        <v>302</v>
      </c>
      <c r="CM50">
        <v>212</v>
      </c>
      <c r="CS50">
        <v>315</v>
      </c>
      <c r="CT50">
        <v>225</v>
      </c>
      <c r="CU50">
        <v>289</v>
      </c>
      <c r="CV50">
        <v>154</v>
      </c>
      <c r="CX50">
        <v>315</v>
      </c>
      <c r="CY50">
        <v>225</v>
      </c>
      <c r="CZ50">
        <v>289</v>
      </c>
      <c r="DA50">
        <v>158</v>
      </c>
      <c r="DH50">
        <v>330</v>
      </c>
      <c r="DI50">
        <v>210</v>
      </c>
      <c r="DJ50">
        <v>300</v>
      </c>
      <c r="DK50">
        <v>184</v>
      </c>
      <c r="DM50">
        <v>330</v>
      </c>
      <c r="DN50">
        <v>210</v>
      </c>
      <c r="DO50">
        <v>288</v>
      </c>
      <c r="DP50">
        <v>184</v>
      </c>
      <c r="ET50">
        <v>90</v>
      </c>
      <c r="EU50">
        <v>90</v>
      </c>
      <c r="EV50">
        <v>89</v>
      </c>
      <c r="EW50">
        <v>74</v>
      </c>
      <c r="EY50">
        <v>90</v>
      </c>
      <c r="EZ50">
        <v>90</v>
      </c>
      <c r="FA50">
        <v>86</v>
      </c>
      <c r="FB50">
        <v>74</v>
      </c>
      <c r="FE50">
        <v>75</v>
      </c>
      <c r="FF50">
        <v>105</v>
      </c>
      <c r="FG50">
        <v>33</v>
      </c>
      <c r="FH50">
        <v>112</v>
      </c>
      <c r="FJ50">
        <v>75</v>
      </c>
      <c r="FK50">
        <v>105</v>
      </c>
      <c r="FL50">
        <v>33</v>
      </c>
      <c r="FM50">
        <v>106</v>
      </c>
      <c r="FP50">
        <v>105</v>
      </c>
      <c r="FQ50">
        <v>75</v>
      </c>
      <c r="FR50">
        <v>101</v>
      </c>
      <c r="FS50">
        <v>223</v>
      </c>
      <c r="FU50">
        <v>105</v>
      </c>
      <c r="FV50">
        <v>75</v>
      </c>
      <c r="FW50">
        <v>101</v>
      </c>
      <c r="FX50">
        <v>205</v>
      </c>
    </row>
    <row r="51" spans="2:180" x14ac:dyDescent="0.25">
      <c r="B51">
        <v>270</v>
      </c>
      <c r="C51">
        <v>269</v>
      </c>
      <c r="D51">
        <v>257</v>
      </c>
      <c r="F51">
        <v>270</v>
      </c>
      <c r="G51">
        <v>269</v>
      </c>
      <c r="H51">
        <v>259</v>
      </c>
      <c r="M51">
        <v>255</v>
      </c>
      <c r="N51">
        <v>285</v>
      </c>
      <c r="O51">
        <v>236</v>
      </c>
      <c r="P51">
        <v>288</v>
      </c>
      <c r="R51">
        <v>255</v>
      </c>
      <c r="S51">
        <v>285</v>
      </c>
      <c r="T51">
        <v>236</v>
      </c>
      <c r="U51">
        <v>288</v>
      </c>
      <c r="Z51">
        <v>240</v>
      </c>
      <c r="AA51">
        <v>300</v>
      </c>
      <c r="AB51">
        <v>270</v>
      </c>
      <c r="AC51">
        <v>303</v>
      </c>
      <c r="AE51">
        <v>240</v>
      </c>
      <c r="AF51">
        <v>300</v>
      </c>
      <c r="AG51">
        <v>243</v>
      </c>
      <c r="AH51">
        <v>303</v>
      </c>
      <c r="AM51">
        <v>225</v>
      </c>
      <c r="AN51">
        <v>315</v>
      </c>
      <c r="AO51">
        <v>182</v>
      </c>
      <c r="AP51">
        <v>315</v>
      </c>
      <c r="AR51">
        <v>225</v>
      </c>
      <c r="AS51">
        <v>315</v>
      </c>
      <c r="AT51">
        <v>182</v>
      </c>
      <c r="AU51">
        <v>313</v>
      </c>
      <c r="BB51">
        <v>210</v>
      </c>
      <c r="BC51">
        <v>330</v>
      </c>
      <c r="BD51">
        <v>165</v>
      </c>
      <c r="BE51">
        <v>207</v>
      </c>
      <c r="BG51">
        <v>210</v>
      </c>
      <c r="BH51">
        <v>330</v>
      </c>
      <c r="BI51">
        <v>176</v>
      </c>
      <c r="BJ51">
        <v>199</v>
      </c>
      <c r="BR51">
        <v>285</v>
      </c>
      <c r="BS51">
        <v>255</v>
      </c>
      <c r="BT51">
        <v>272</v>
      </c>
      <c r="BU51">
        <v>57</v>
      </c>
      <c r="BW51">
        <v>285</v>
      </c>
      <c r="BX51">
        <v>255</v>
      </c>
      <c r="BY51">
        <v>272</v>
      </c>
      <c r="BZ51">
        <v>256</v>
      </c>
      <c r="CE51">
        <v>300</v>
      </c>
      <c r="CF51">
        <v>240</v>
      </c>
      <c r="CG51">
        <v>297</v>
      </c>
      <c r="CH51">
        <v>212</v>
      </c>
      <c r="CJ51">
        <v>300</v>
      </c>
      <c r="CK51">
        <v>240</v>
      </c>
      <c r="CL51">
        <v>297</v>
      </c>
      <c r="CM51">
        <v>212</v>
      </c>
      <c r="CS51">
        <v>315</v>
      </c>
      <c r="CT51">
        <v>225</v>
      </c>
      <c r="CU51">
        <v>298</v>
      </c>
      <c r="CV51">
        <v>170</v>
      </c>
      <c r="CX51">
        <v>315</v>
      </c>
      <c r="CY51">
        <v>225</v>
      </c>
      <c r="CZ51">
        <v>293</v>
      </c>
      <c r="DA51">
        <v>158</v>
      </c>
      <c r="DH51">
        <v>330</v>
      </c>
      <c r="DI51">
        <v>210</v>
      </c>
      <c r="DJ51">
        <v>83</v>
      </c>
      <c r="DK51">
        <v>184</v>
      </c>
      <c r="DM51">
        <v>330</v>
      </c>
      <c r="DN51">
        <v>210</v>
      </c>
      <c r="DO51">
        <v>86</v>
      </c>
      <c r="DP51">
        <v>184</v>
      </c>
      <c r="ET51">
        <v>90</v>
      </c>
      <c r="EU51">
        <v>90</v>
      </c>
      <c r="EV51">
        <v>82</v>
      </c>
      <c r="EW51">
        <v>233</v>
      </c>
      <c r="EY51">
        <v>90</v>
      </c>
      <c r="EZ51">
        <v>90</v>
      </c>
      <c r="FA51">
        <v>89</v>
      </c>
      <c r="FB51">
        <v>74</v>
      </c>
      <c r="FE51">
        <v>75</v>
      </c>
      <c r="FF51">
        <v>105</v>
      </c>
      <c r="FG51">
        <v>49</v>
      </c>
      <c r="FH51">
        <v>106</v>
      </c>
      <c r="FJ51">
        <v>75</v>
      </c>
      <c r="FK51">
        <v>105</v>
      </c>
      <c r="FL51">
        <v>46</v>
      </c>
      <c r="FM51">
        <v>106</v>
      </c>
      <c r="FP51">
        <v>105</v>
      </c>
      <c r="FQ51">
        <v>75</v>
      </c>
      <c r="FR51">
        <v>101</v>
      </c>
      <c r="FS51">
        <v>205</v>
      </c>
      <c r="FU51">
        <v>105</v>
      </c>
      <c r="FV51">
        <v>75</v>
      </c>
      <c r="FW51">
        <v>101</v>
      </c>
      <c r="FX51">
        <v>205</v>
      </c>
    </row>
    <row r="52" spans="2:180" x14ac:dyDescent="0.25">
      <c r="B52">
        <v>270</v>
      </c>
      <c r="C52">
        <v>269</v>
      </c>
      <c r="D52">
        <v>262</v>
      </c>
      <c r="F52">
        <v>270</v>
      </c>
      <c r="G52">
        <v>269</v>
      </c>
      <c r="H52">
        <v>257</v>
      </c>
      <c r="M52">
        <v>255</v>
      </c>
      <c r="N52">
        <v>285</v>
      </c>
      <c r="O52">
        <v>227</v>
      </c>
      <c r="P52">
        <v>296</v>
      </c>
      <c r="R52">
        <v>255</v>
      </c>
      <c r="S52">
        <v>285</v>
      </c>
      <c r="T52">
        <v>227</v>
      </c>
      <c r="U52">
        <v>296</v>
      </c>
      <c r="Z52">
        <v>240</v>
      </c>
      <c r="AA52">
        <v>300</v>
      </c>
      <c r="AB52">
        <v>243</v>
      </c>
      <c r="AC52">
        <v>303</v>
      </c>
      <c r="AE52">
        <v>240</v>
      </c>
      <c r="AF52">
        <v>300</v>
      </c>
      <c r="AG52">
        <v>270</v>
      </c>
      <c r="AH52">
        <v>303</v>
      </c>
      <c r="AM52">
        <v>225</v>
      </c>
      <c r="AN52">
        <v>315</v>
      </c>
      <c r="AO52">
        <v>167</v>
      </c>
      <c r="AP52">
        <v>313</v>
      </c>
      <c r="AR52">
        <v>225</v>
      </c>
      <c r="AS52">
        <v>315</v>
      </c>
      <c r="AT52">
        <v>182</v>
      </c>
      <c r="AU52">
        <v>313</v>
      </c>
      <c r="BB52">
        <v>210</v>
      </c>
      <c r="BC52">
        <v>330</v>
      </c>
      <c r="BD52">
        <v>176</v>
      </c>
      <c r="BE52">
        <v>181</v>
      </c>
      <c r="BG52">
        <v>210</v>
      </c>
      <c r="BH52">
        <v>330</v>
      </c>
      <c r="BI52">
        <v>176</v>
      </c>
      <c r="BJ52">
        <v>207</v>
      </c>
      <c r="BR52">
        <v>285</v>
      </c>
      <c r="BS52">
        <v>255</v>
      </c>
      <c r="BT52">
        <v>272</v>
      </c>
      <c r="BU52">
        <v>258</v>
      </c>
      <c r="BW52">
        <v>285</v>
      </c>
      <c r="BX52">
        <v>255</v>
      </c>
      <c r="BY52">
        <v>272</v>
      </c>
      <c r="BZ52">
        <v>256</v>
      </c>
      <c r="CE52">
        <v>300</v>
      </c>
      <c r="CF52">
        <v>240</v>
      </c>
      <c r="CG52">
        <v>289</v>
      </c>
      <c r="CH52">
        <v>212</v>
      </c>
      <c r="CJ52">
        <v>300</v>
      </c>
      <c r="CK52">
        <v>240</v>
      </c>
      <c r="CL52">
        <v>295</v>
      </c>
      <c r="CM52">
        <v>212</v>
      </c>
      <c r="CS52">
        <v>315</v>
      </c>
      <c r="CT52">
        <v>225</v>
      </c>
      <c r="CU52">
        <v>293</v>
      </c>
      <c r="CV52">
        <v>158</v>
      </c>
      <c r="CX52">
        <v>315</v>
      </c>
      <c r="CY52">
        <v>225</v>
      </c>
      <c r="CZ52">
        <v>293</v>
      </c>
      <c r="DA52">
        <v>158</v>
      </c>
      <c r="DH52">
        <v>330</v>
      </c>
      <c r="DI52">
        <v>210</v>
      </c>
      <c r="DJ52">
        <v>86</v>
      </c>
      <c r="DK52">
        <v>341</v>
      </c>
      <c r="DM52">
        <v>330</v>
      </c>
      <c r="DN52">
        <v>210</v>
      </c>
      <c r="DO52">
        <v>86</v>
      </c>
      <c r="DP52">
        <v>184</v>
      </c>
      <c r="ET52">
        <v>90</v>
      </c>
      <c r="EU52">
        <v>90</v>
      </c>
      <c r="EV52">
        <v>89</v>
      </c>
      <c r="EW52">
        <v>74</v>
      </c>
      <c r="EY52">
        <v>90</v>
      </c>
      <c r="EZ52">
        <v>90</v>
      </c>
      <c r="FA52">
        <v>87</v>
      </c>
      <c r="FB52">
        <v>74</v>
      </c>
      <c r="FE52">
        <v>75</v>
      </c>
      <c r="FF52">
        <v>105</v>
      </c>
      <c r="FG52">
        <v>46</v>
      </c>
      <c r="FH52">
        <v>106</v>
      </c>
      <c r="FJ52">
        <v>75</v>
      </c>
      <c r="FK52">
        <v>105</v>
      </c>
      <c r="FL52">
        <v>46</v>
      </c>
      <c r="FM52">
        <v>106</v>
      </c>
      <c r="FP52">
        <v>105</v>
      </c>
      <c r="FQ52">
        <v>75</v>
      </c>
      <c r="FR52">
        <v>103</v>
      </c>
      <c r="FS52">
        <v>53</v>
      </c>
      <c r="FU52">
        <v>105</v>
      </c>
      <c r="FV52">
        <v>75</v>
      </c>
      <c r="FW52">
        <v>103</v>
      </c>
      <c r="FX52">
        <v>53</v>
      </c>
    </row>
    <row r="53" spans="2:180" x14ac:dyDescent="0.25">
      <c r="B53">
        <v>270</v>
      </c>
      <c r="C53">
        <v>269</v>
      </c>
      <c r="D53">
        <v>257</v>
      </c>
      <c r="F53">
        <v>270</v>
      </c>
      <c r="G53">
        <v>269</v>
      </c>
      <c r="H53">
        <v>262</v>
      </c>
      <c r="M53">
        <v>255</v>
      </c>
      <c r="N53">
        <v>285</v>
      </c>
      <c r="O53">
        <v>227</v>
      </c>
      <c r="P53">
        <v>296</v>
      </c>
      <c r="R53">
        <v>255</v>
      </c>
      <c r="S53">
        <v>285</v>
      </c>
      <c r="T53">
        <v>227</v>
      </c>
      <c r="U53">
        <v>296</v>
      </c>
      <c r="Z53">
        <v>240</v>
      </c>
      <c r="AA53">
        <v>300</v>
      </c>
      <c r="AB53">
        <v>282</v>
      </c>
      <c r="AC53">
        <v>304</v>
      </c>
      <c r="AE53">
        <v>240</v>
      </c>
      <c r="AF53">
        <v>300</v>
      </c>
      <c r="AG53">
        <v>251</v>
      </c>
      <c r="AH53">
        <v>304</v>
      </c>
      <c r="AM53">
        <v>225</v>
      </c>
      <c r="AN53">
        <v>315</v>
      </c>
      <c r="AO53">
        <v>185</v>
      </c>
      <c r="AP53">
        <v>297</v>
      </c>
      <c r="AR53">
        <v>225</v>
      </c>
      <c r="AS53">
        <v>315</v>
      </c>
      <c r="AT53">
        <v>178</v>
      </c>
      <c r="AU53">
        <v>302</v>
      </c>
      <c r="BB53">
        <v>210</v>
      </c>
      <c r="BC53">
        <v>330</v>
      </c>
      <c r="BD53">
        <v>180</v>
      </c>
      <c r="BE53">
        <v>331</v>
      </c>
      <c r="BG53">
        <v>210</v>
      </c>
      <c r="BH53">
        <v>330</v>
      </c>
      <c r="BI53">
        <v>176</v>
      </c>
      <c r="BJ53">
        <v>192</v>
      </c>
      <c r="BR53">
        <v>285</v>
      </c>
      <c r="BS53">
        <v>255</v>
      </c>
      <c r="BT53">
        <v>270</v>
      </c>
      <c r="BU53">
        <v>256</v>
      </c>
      <c r="BW53">
        <v>285</v>
      </c>
      <c r="BX53">
        <v>255</v>
      </c>
      <c r="BY53">
        <v>270</v>
      </c>
      <c r="BZ53">
        <v>256</v>
      </c>
      <c r="CE53">
        <v>300</v>
      </c>
      <c r="CF53">
        <v>240</v>
      </c>
      <c r="CG53">
        <v>295</v>
      </c>
      <c r="CH53">
        <v>209</v>
      </c>
      <c r="CJ53">
        <v>300</v>
      </c>
      <c r="CK53">
        <v>240</v>
      </c>
      <c r="CL53">
        <v>295</v>
      </c>
      <c r="CM53">
        <v>209</v>
      </c>
      <c r="CS53">
        <v>315</v>
      </c>
      <c r="CT53">
        <v>225</v>
      </c>
      <c r="CU53">
        <v>69</v>
      </c>
      <c r="CV53">
        <v>158</v>
      </c>
      <c r="CX53">
        <v>315</v>
      </c>
      <c r="CY53">
        <v>225</v>
      </c>
      <c r="CZ53">
        <v>293</v>
      </c>
      <c r="DA53">
        <v>158</v>
      </c>
      <c r="DH53">
        <v>330</v>
      </c>
      <c r="DI53">
        <v>210</v>
      </c>
      <c r="DJ53">
        <v>301</v>
      </c>
      <c r="DK53">
        <v>175</v>
      </c>
      <c r="DM53">
        <v>330</v>
      </c>
      <c r="DN53">
        <v>210</v>
      </c>
      <c r="DO53">
        <v>86</v>
      </c>
      <c r="DP53">
        <v>184</v>
      </c>
      <c r="ET53">
        <v>90</v>
      </c>
      <c r="EU53">
        <v>90</v>
      </c>
      <c r="EV53">
        <v>87</v>
      </c>
      <c r="EW53">
        <v>69</v>
      </c>
      <c r="EY53">
        <v>90</v>
      </c>
      <c r="EZ53">
        <v>90</v>
      </c>
      <c r="FA53">
        <v>88</v>
      </c>
      <c r="FB53">
        <v>74</v>
      </c>
      <c r="FE53">
        <v>75</v>
      </c>
      <c r="FF53">
        <v>105</v>
      </c>
      <c r="FG53">
        <v>33</v>
      </c>
      <c r="FH53">
        <v>103</v>
      </c>
      <c r="FJ53">
        <v>75</v>
      </c>
      <c r="FK53">
        <v>105</v>
      </c>
      <c r="FL53">
        <v>33</v>
      </c>
      <c r="FM53">
        <v>103</v>
      </c>
      <c r="FP53">
        <v>105</v>
      </c>
      <c r="FQ53">
        <v>75</v>
      </c>
      <c r="FR53">
        <v>103</v>
      </c>
      <c r="FS53">
        <v>48</v>
      </c>
      <c r="FU53">
        <v>105</v>
      </c>
      <c r="FV53">
        <v>75</v>
      </c>
      <c r="FW53">
        <v>103</v>
      </c>
      <c r="FX53">
        <v>53</v>
      </c>
    </row>
    <row r="54" spans="2:180" x14ac:dyDescent="0.25">
      <c r="B54">
        <v>270</v>
      </c>
      <c r="C54">
        <v>269</v>
      </c>
      <c r="D54">
        <v>262</v>
      </c>
      <c r="F54">
        <v>270</v>
      </c>
      <c r="G54">
        <v>269</v>
      </c>
      <c r="H54">
        <v>257</v>
      </c>
      <c r="M54">
        <v>255</v>
      </c>
      <c r="N54">
        <v>285</v>
      </c>
      <c r="O54">
        <v>227</v>
      </c>
      <c r="P54">
        <v>288</v>
      </c>
      <c r="R54">
        <v>255</v>
      </c>
      <c r="S54">
        <v>285</v>
      </c>
      <c r="T54">
        <v>227</v>
      </c>
      <c r="U54">
        <v>296</v>
      </c>
      <c r="Z54">
        <v>240</v>
      </c>
      <c r="AA54">
        <v>300</v>
      </c>
      <c r="AB54">
        <v>251</v>
      </c>
      <c r="AC54">
        <v>305</v>
      </c>
      <c r="AE54">
        <v>240</v>
      </c>
      <c r="AF54">
        <v>300</v>
      </c>
      <c r="AG54">
        <v>272</v>
      </c>
      <c r="AH54">
        <v>304</v>
      </c>
      <c r="AM54">
        <v>225</v>
      </c>
      <c r="AN54">
        <v>315</v>
      </c>
      <c r="AO54">
        <v>178</v>
      </c>
      <c r="AP54">
        <v>302</v>
      </c>
      <c r="AR54">
        <v>225</v>
      </c>
      <c r="AS54">
        <v>315</v>
      </c>
      <c r="AT54">
        <v>184</v>
      </c>
      <c r="AU54">
        <v>297</v>
      </c>
      <c r="BB54">
        <v>210</v>
      </c>
      <c r="BC54">
        <v>330</v>
      </c>
      <c r="BD54">
        <v>172</v>
      </c>
      <c r="BE54">
        <v>192</v>
      </c>
      <c r="BG54">
        <v>210</v>
      </c>
      <c r="BH54">
        <v>330</v>
      </c>
      <c r="BI54">
        <v>180</v>
      </c>
      <c r="BJ54">
        <v>317</v>
      </c>
      <c r="BR54">
        <v>285</v>
      </c>
      <c r="BS54">
        <v>255</v>
      </c>
      <c r="BT54">
        <v>268</v>
      </c>
      <c r="BU54">
        <v>253</v>
      </c>
      <c r="BW54">
        <v>285</v>
      </c>
      <c r="BX54">
        <v>255</v>
      </c>
      <c r="BY54">
        <v>269</v>
      </c>
      <c r="BZ54">
        <v>255</v>
      </c>
      <c r="CE54">
        <v>300</v>
      </c>
      <c r="CF54">
        <v>240</v>
      </c>
      <c r="CG54">
        <v>297</v>
      </c>
      <c r="CH54">
        <v>209</v>
      </c>
      <c r="CJ54">
        <v>300</v>
      </c>
      <c r="CK54">
        <v>240</v>
      </c>
      <c r="CL54">
        <v>297</v>
      </c>
      <c r="CM54">
        <v>209</v>
      </c>
      <c r="CS54">
        <v>315</v>
      </c>
      <c r="CT54">
        <v>225</v>
      </c>
      <c r="CU54">
        <v>334</v>
      </c>
      <c r="CV54">
        <v>159</v>
      </c>
      <c r="CX54">
        <v>315</v>
      </c>
      <c r="CY54">
        <v>225</v>
      </c>
      <c r="CZ54">
        <v>300</v>
      </c>
      <c r="DA54">
        <v>158</v>
      </c>
      <c r="DH54">
        <v>330</v>
      </c>
      <c r="DI54">
        <v>210</v>
      </c>
      <c r="DJ54">
        <v>80</v>
      </c>
      <c r="DK54">
        <v>184</v>
      </c>
      <c r="DM54">
        <v>330</v>
      </c>
      <c r="DN54">
        <v>210</v>
      </c>
      <c r="DO54">
        <v>284</v>
      </c>
      <c r="DP54">
        <v>184</v>
      </c>
      <c r="ET54">
        <v>90</v>
      </c>
      <c r="EU54">
        <v>90</v>
      </c>
      <c r="EV54">
        <v>88</v>
      </c>
      <c r="EW54">
        <v>77</v>
      </c>
      <c r="EY54">
        <v>90</v>
      </c>
      <c r="EZ54">
        <v>90</v>
      </c>
      <c r="FA54">
        <v>87</v>
      </c>
      <c r="FB54">
        <v>77</v>
      </c>
      <c r="FE54">
        <v>75</v>
      </c>
      <c r="FF54">
        <v>105</v>
      </c>
      <c r="FG54">
        <v>33</v>
      </c>
      <c r="FH54">
        <v>103</v>
      </c>
      <c r="FJ54">
        <v>75</v>
      </c>
      <c r="FK54">
        <v>105</v>
      </c>
      <c r="FL54">
        <v>33</v>
      </c>
      <c r="FM54">
        <v>103</v>
      </c>
      <c r="FP54">
        <v>105</v>
      </c>
      <c r="FQ54">
        <v>75</v>
      </c>
      <c r="FR54">
        <v>217</v>
      </c>
      <c r="FS54">
        <v>57</v>
      </c>
      <c r="FU54">
        <v>105</v>
      </c>
      <c r="FV54">
        <v>75</v>
      </c>
      <c r="FW54">
        <v>103</v>
      </c>
      <c r="FX54">
        <v>53</v>
      </c>
    </row>
    <row r="55" spans="2:180" x14ac:dyDescent="0.25">
      <c r="B55">
        <v>270</v>
      </c>
      <c r="C55">
        <v>273</v>
      </c>
      <c r="D55">
        <v>250</v>
      </c>
      <c r="F55">
        <v>270</v>
      </c>
      <c r="G55">
        <v>273</v>
      </c>
      <c r="H55">
        <v>257</v>
      </c>
      <c r="M55">
        <v>255</v>
      </c>
      <c r="N55">
        <v>285</v>
      </c>
      <c r="O55">
        <v>234</v>
      </c>
      <c r="P55">
        <v>296</v>
      </c>
      <c r="R55">
        <v>255</v>
      </c>
      <c r="S55">
        <v>285</v>
      </c>
      <c r="T55">
        <v>227</v>
      </c>
      <c r="U55">
        <v>288</v>
      </c>
      <c r="Z55">
        <v>240</v>
      </c>
      <c r="AA55">
        <v>300</v>
      </c>
      <c r="AB55">
        <v>272</v>
      </c>
      <c r="AC55">
        <v>289</v>
      </c>
      <c r="AE55">
        <v>240</v>
      </c>
      <c r="AF55">
        <v>300</v>
      </c>
      <c r="AG55">
        <v>251</v>
      </c>
      <c r="AH55">
        <v>303</v>
      </c>
      <c r="AM55">
        <v>225</v>
      </c>
      <c r="AN55">
        <v>315</v>
      </c>
      <c r="AO55">
        <v>184</v>
      </c>
      <c r="AP55">
        <v>297</v>
      </c>
      <c r="AR55">
        <v>225</v>
      </c>
      <c r="AS55">
        <v>315</v>
      </c>
      <c r="AT55">
        <v>184</v>
      </c>
      <c r="AU55">
        <v>302</v>
      </c>
      <c r="BB55">
        <v>210</v>
      </c>
      <c r="BC55">
        <v>330</v>
      </c>
      <c r="BD55">
        <v>182</v>
      </c>
      <c r="BE55">
        <v>317</v>
      </c>
      <c r="BG55">
        <v>210</v>
      </c>
      <c r="BH55">
        <v>330</v>
      </c>
      <c r="BI55">
        <v>173</v>
      </c>
      <c r="BJ55">
        <v>317</v>
      </c>
      <c r="BR55">
        <v>285</v>
      </c>
      <c r="BS55">
        <v>255</v>
      </c>
      <c r="BT55">
        <v>269</v>
      </c>
      <c r="BU55">
        <v>255</v>
      </c>
      <c r="BW55">
        <v>285</v>
      </c>
      <c r="BX55">
        <v>255</v>
      </c>
      <c r="BY55">
        <v>269</v>
      </c>
      <c r="BZ55">
        <v>253</v>
      </c>
      <c r="CE55">
        <v>300</v>
      </c>
      <c r="CF55">
        <v>240</v>
      </c>
      <c r="CG55">
        <v>308</v>
      </c>
      <c r="CH55">
        <v>212</v>
      </c>
      <c r="CJ55">
        <v>300</v>
      </c>
      <c r="CK55">
        <v>240</v>
      </c>
      <c r="CL55">
        <v>297</v>
      </c>
      <c r="CM55">
        <v>212</v>
      </c>
      <c r="CS55">
        <v>315</v>
      </c>
      <c r="CT55">
        <v>225</v>
      </c>
      <c r="CU55">
        <v>300</v>
      </c>
      <c r="CV55">
        <v>158</v>
      </c>
      <c r="CX55">
        <v>315</v>
      </c>
      <c r="CY55">
        <v>225</v>
      </c>
      <c r="CZ55">
        <v>300</v>
      </c>
      <c r="DA55">
        <v>159</v>
      </c>
      <c r="DH55">
        <v>330</v>
      </c>
      <c r="DI55">
        <v>210</v>
      </c>
      <c r="DJ55">
        <v>284</v>
      </c>
      <c r="DK55">
        <v>184</v>
      </c>
      <c r="DM55">
        <v>330</v>
      </c>
      <c r="DN55">
        <v>210</v>
      </c>
      <c r="DO55">
        <v>282</v>
      </c>
      <c r="DP55">
        <v>184</v>
      </c>
      <c r="ET55">
        <v>90</v>
      </c>
      <c r="EU55">
        <v>90</v>
      </c>
      <c r="EV55">
        <v>82</v>
      </c>
      <c r="EW55">
        <v>77</v>
      </c>
      <c r="EY55">
        <v>90</v>
      </c>
      <c r="EZ55">
        <v>90</v>
      </c>
      <c r="FA55">
        <v>88</v>
      </c>
      <c r="FB55">
        <v>77</v>
      </c>
      <c r="FE55">
        <v>75</v>
      </c>
      <c r="FF55">
        <v>105</v>
      </c>
      <c r="FG55">
        <v>49</v>
      </c>
      <c r="FH55">
        <v>108</v>
      </c>
      <c r="FJ55">
        <v>75</v>
      </c>
      <c r="FK55">
        <v>105</v>
      </c>
      <c r="FL55">
        <v>33</v>
      </c>
      <c r="FM55">
        <v>103</v>
      </c>
      <c r="FP55">
        <v>105</v>
      </c>
      <c r="FQ55">
        <v>75</v>
      </c>
      <c r="FR55">
        <v>103</v>
      </c>
      <c r="FS55">
        <v>53</v>
      </c>
      <c r="FU55">
        <v>105</v>
      </c>
      <c r="FV55">
        <v>75</v>
      </c>
      <c r="FW55">
        <v>103</v>
      </c>
      <c r="FX55">
        <v>53</v>
      </c>
    </row>
    <row r="56" spans="2:180" x14ac:dyDescent="0.25">
      <c r="B56">
        <v>270</v>
      </c>
      <c r="C56">
        <v>273</v>
      </c>
      <c r="D56">
        <v>257</v>
      </c>
      <c r="F56">
        <v>270</v>
      </c>
      <c r="G56">
        <v>273</v>
      </c>
      <c r="H56">
        <v>250</v>
      </c>
      <c r="M56">
        <v>255</v>
      </c>
      <c r="N56">
        <v>285</v>
      </c>
      <c r="O56">
        <v>225</v>
      </c>
      <c r="P56">
        <v>288</v>
      </c>
      <c r="R56">
        <v>255</v>
      </c>
      <c r="S56">
        <v>285</v>
      </c>
      <c r="T56">
        <v>234</v>
      </c>
      <c r="U56">
        <v>288</v>
      </c>
      <c r="Z56">
        <v>240</v>
      </c>
      <c r="AA56">
        <v>300</v>
      </c>
      <c r="AB56">
        <v>227</v>
      </c>
      <c r="AC56">
        <v>303</v>
      </c>
      <c r="AE56">
        <v>240</v>
      </c>
      <c r="AF56">
        <v>300</v>
      </c>
      <c r="AG56">
        <v>243</v>
      </c>
      <c r="AH56">
        <v>303</v>
      </c>
      <c r="AM56">
        <v>225</v>
      </c>
      <c r="AN56">
        <v>315</v>
      </c>
      <c r="AO56">
        <v>189</v>
      </c>
      <c r="AP56">
        <v>317</v>
      </c>
      <c r="AR56">
        <v>225</v>
      </c>
      <c r="AS56">
        <v>315</v>
      </c>
      <c r="AT56">
        <v>186</v>
      </c>
      <c r="AU56">
        <v>297</v>
      </c>
      <c r="BB56">
        <v>210</v>
      </c>
      <c r="BC56">
        <v>330</v>
      </c>
      <c r="BD56">
        <v>173</v>
      </c>
      <c r="BE56">
        <v>326</v>
      </c>
      <c r="BG56">
        <v>210</v>
      </c>
      <c r="BH56">
        <v>330</v>
      </c>
      <c r="BI56">
        <v>182</v>
      </c>
      <c r="BJ56">
        <v>326</v>
      </c>
      <c r="BR56">
        <v>285</v>
      </c>
      <c r="BS56">
        <v>255</v>
      </c>
      <c r="BT56">
        <v>270</v>
      </c>
      <c r="BU56">
        <v>63</v>
      </c>
      <c r="BW56">
        <v>285</v>
      </c>
      <c r="BX56">
        <v>255</v>
      </c>
      <c r="BY56">
        <v>269</v>
      </c>
      <c r="BZ56">
        <v>255</v>
      </c>
      <c r="CE56">
        <v>300</v>
      </c>
      <c r="CF56">
        <v>240</v>
      </c>
      <c r="CG56">
        <v>292</v>
      </c>
      <c r="CH56">
        <v>212</v>
      </c>
      <c r="CJ56">
        <v>300</v>
      </c>
      <c r="CK56">
        <v>240</v>
      </c>
      <c r="CL56">
        <v>301</v>
      </c>
      <c r="CM56">
        <v>212</v>
      </c>
      <c r="CS56">
        <v>315</v>
      </c>
      <c r="CT56">
        <v>225</v>
      </c>
      <c r="CU56">
        <v>298</v>
      </c>
      <c r="CV56">
        <v>165</v>
      </c>
      <c r="CX56">
        <v>315</v>
      </c>
      <c r="CY56">
        <v>225</v>
      </c>
      <c r="CZ56">
        <v>298</v>
      </c>
      <c r="DA56">
        <v>165</v>
      </c>
      <c r="DH56">
        <v>330</v>
      </c>
      <c r="DI56">
        <v>210</v>
      </c>
      <c r="DJ56">
        <v>282</v>
      </c>
      <c r="DK56">
        <v>196</v>
      </c>
      <c r="DM56">
        <v>330</v>
      </c>
      <c r="DN56">
        <v>210</v>
      </c>
      <c r="DO56">
        <v>284</v>
      </c>
      <c r="DP56">
        <v>196</v>
      </c>
      <c r="ET56">
        <v>90</v>
      </c>
      <c r="EU56">
        <v>90</v>
      </c>
      <c r="EV56">
        <v>89</v>
      </c>
      <c r="EW56">
        <v>77</v>
      </c>
      <c r="EY56">
        <v>90</v>
      </c>
      <c r="EZ56">
        <v>90</v>
      </c>
      <c r="FA56">
        <v>89</v>
      </c>
      <c r="FB56">
        <v>77</v>
      </c>
      <c r="FE56">
        <v>75</v>
      </c>
      <c r="FF56">
        <v>105</v>
      </c>
      <c r="FG56">
        <v>33</v>
      </c>
      <c r="FH56">
        <v>103</v>
      </c>
      <c r="FJ56">
        <v>75</v>
      </c>
      <c r="FK56">
        <v>105</v>
      </c>
      <c r="FL56">
        <v>33</v>
      </c>
      <c r="FM56">
        <v>108</v>
      </c>
      <c r="FP56">
        <v>105</v>
      </c>
      <c r="FQ56">
        <v>75</v>
      </c>
      <c r="FR56">
        <v>98</v>
      </c>
      <c r="FS56">
        <v>41</v>
      </c>
      <c r="FU56">
        <v>105</v>
      </c>
      <c r="FV56">
        <v>75</v>
      </c>
      <c r="FW56">
        <v>98</v>
      </c>
      <c r="FX56">
        <v>41</v>
      </c>
    </row>
    <row r="57" spans="2:180" x14ac:dyDescent="0.25">
      <c r="B57">
        <v>270</v>
      </c>
      <c r="C57">
        <v>269</v>
      </c>
      <c r="D57">
        <v>247</v>
      </c>
      <c r="F57">
        <v>270</v>
      </c>
      <c r="G57">
        <v>269</v>
      </c>
      <c r="H57">
        <v>248</v>
      </c>
      <c r="M57">
        <v>255</v>
      </c>
      <c r="N57">
        <v>285</v>
      </c>
      <c r="O57">
        <v>237</v>
      </c>
      <c r="P57">
        <v>281</v>
      </c>
      <c r="R57">
        <v>255</v>
      </c>
      <c r="S57">
        <v>285</v>
      </c>
      <c r="T57">
        <v>237</v>
      </c>
      <c r="U57">
        <v>288</v>
      </c>
      <c r="Z57">
        <v>240</v>
      </c>
      <c r="AA57">
        <v>300</v>
      </c>
      <c r="AB57">
        <v>243</v>
      </c>
      <c r="AC57">
        <v>303</v>
      </c>
      <c r="AE57">
        <v>240</v>
      </c>
      <c r="AF57">
        <v>300</v>
      </c>
      <c r="AG57">
        <v>227</v>
      </c>
      <c r="AH57">
        <v>303</v>
      </c>
      <c r="AM57">
        <v>225</v>
      </c>
      <c r="AN57">
        <v>315</v>
      </c>
      <c r="AO57">
        <v>186</v>
      </c>
      <c r="AP57">
        <v>293</v>
      </c>
      <c r="AR57">
        <v>225</v>
      </c>
      <c r="AS57">
        <v>315</v>
      </c>
      <c r="AT57">
        <v>189</v>
      </c>
      <c r="AU57">
        <v>293</v>
      </c>
      <c r="BB57">
        <v>210</v>
      </c>
      <c r="BC57">
        <v>330</v>
      </c>
      <c r="BD57">
        <v>182</v>
      </c>
      <c r="BE57">
        <v>327</v>
      </c>
      <c r="BG57">
        <v>210</v>
      </c>
      <c r="BH57">
        <v>330</v>
      </c>
      <c r="BI57">
        <v>182</v>
      </c>
      <c r="BJ57">
        <v>327</v>
      </c>
      <c r="BR57">
        <v>285</v>
      </c>
      <c r="BS57">
        <v>255</v>
      </c>
      <c r="BT57">
        <v>259</v>
      </c>
      <c r="BU57">
        <v>255</v>
      </c>
      <c r="BW57">
        <v>285</v>
      </c>
      <c r="BX57">
        <v>255</v>
      </c>
      <c r="BY57">
        <v>268</v>
      </c>
      <c r="BZ57">
        <v>248</v>
      </c>
      <c r="CE57">
        <v>300</v>
      </c>
      <c r="CF57">
        <v>240</v>
      </c>
      <c r="CG57">
        <v>301</v>
      </c>
      <c r="CH57">
        <v>212</v>
      </c>
      <c r="CJ57">
        <v>300</v>
      </c>
      <c r="CK57">
        <v>240</v>
      </c>
      <c r="CL57">
        <v>297</v>
      </c>
      <c r="CM57">
        <v>212</v>
      </c>
      <c r="CS57">
        <v>315</v>
      </c>
      <c r="CT57">
        <v>225</v>
      </c>
      <c r="CU57">
        <v>293</v>
      </c>
      <c r="CV57">
        <v>166</v>
      </c>
      <c r="CX57">
        <v>315</v>
      </c>
      <c r="CY57">
        <v>225</v>
      </c>
      <c r="CZ57">
        <v>298</v>
      </c>
      <c r="DA57">
        <v>166</v>
      </c>
      <c r="DH57">
        <v>330</v>
      </c>
      <c r="DI57">
        <v>210</v>
      </c>
      <c r="DJ57">
        <v>292</v>
      </c>
      <c r="DK57">
        <v>199</v>
      </c>
      <c r="DM57">
        <v>330</v>
      </c>
      <c r="DN57">
        <v>210</v>
      </c>
      <c r="DO57">
        <v>292</v>
      </c>
      <c r="DP57">
        <v>196</v>
      </c>
      <c r="ET57">
        <v>90</v>
      </c>
      <c r="EU57">
        <v>90</v>
      </c>
      <c r="EV57">
        <v>89</v>
      </c>
      <c r="EW57">
        <v>74</v>
      </c>
      <c r="EY57">
        <v>90</v>
      </c>
      <c r="EZ57">
        <v>90</v>
      </c>
      <c r="FA57">
        <v>89</v>
      </c>
      <c r="FB57">
        <v>74</v>
      </c>
      <c r="FE57">
        <v>75</v>
      </c>
      <c r="FF57">
        <v>105</v>
      </c>
      <c r="FG57">
        <v>33</v>
      </c>
      <c r="FH57">
        <v>108</v>
      </c>
      <c r="FJ57">
        <v>75</v>
      </c>
      <c r="FK57">
        <v>105</v>
      </c>
      <c r="FL57">
        <v>33</v>
      </c>
      <c r="FM57">
        <v>108</v>
      </c>
      <c r="FP57">
        <v>105</v>
      </c>
      <c r="FQ57">
        <v>75</v>
      </c>
      <c r="FR57">
        <v>94</v>
      </c>
      <c r="FS57">
        <v>35</v>
      </c>
      <c r="FU57">
        <v>105</v>
      </c>
      <c r="FV57">
        <v>75</v>
      </c>
      <c r="FW57">
        <v>98</v>
      </c>
      <c r="FX57">
        <v>41</v>
      </c>
    </row>
    <row r="58" spans="2:180" x14ac:dyDescent="0.25">
      <c r="B58">
        <v>270</v>
      </c>
      <c r="C58">
        <v>269</v>
      </c>
      <c r="D58">
        <v>248</v>
      </c>
      <c r="F58">
        <v>270</v>
      </c>
      <c r="G58">
        <v>269</v>
      </c>
      <c r="H58">
        <v>248</v>
      </c>
      <c r="M58">
        <v>255</v>
      </c>
      <c r="N58">
        <v>285</v>
      </c>
      <c r="O58">
        <v>238</v>
      </c>
      <c r="P58">
        <v>288</v>
      </c>
      <c r="R58">
        <v>255</v>
      </c>
      <c r="S58">
        <v>285</v>
      </c>
      <c r="T58">
        <v>237</v>
      </c>
      <c r="U58">
        <v>288</v>
      </c>
      <c r="Z58">
        <v>240</v>
      </c>
      <c r="AA58">
        <v>300</v>
      </c>
      <c r="AB58">
        <v>227</v>
      </c>
      <c r="AC58">
        <v>305</v>
      </c>
      <c r="AE58">
        <v>240</v>
      </c>
      <c r="AF58">
        <v>300</v>
      </c>
      <c r="AG58">
        <v>227</v>
      </c>
      <c r="AH58">
        <v>305</v>
      </c>
      <c r="AM58">
        <v>225</v>
      </c>
      <c r="AN58">
        <v>315</v>
      </c>
      <c r="AO58">
        <v>241</v>
      </c>
      <c r="AP58">
        <v>293</v>
      </c>
      <c r="AR58">
        <v>225</v>
      </c>
      <c r="AS58">
        <v>315</v>
      </c>
      <c r="AT58">
        <v>186</v>
      </c>
      <c r="AU58">
        <v>293</v>
      </c>
      <c r="BB58">
        <v>210</v>
      </c>
      <c r="BC58">
        <v>330</v>
      </c>
      <c r="BD58">
        <v>184</v>
      </c>
      <c r="BE58">
        <v>341</v>
      </c>
      <c r="BG58">
        <v>210</v>
      </c>
      <c r="BH58">
        <v>330</v>
      </c>
      <c r="BI58">
        <v>184</v>
      </c>
      <c r="BJ58">
        <v>327</v>
      </c>
      <c r="BR58">
        <v>285</v>
      </c>
      <c r="BS58">
        <v>255</v>
      </c>
      <c r="BT58">
        <v>268</v>
      </c>
      <c r="BU58">
        <v>248</v>
      </c>
      <c r="BW58">
        <v>285</v>
      </c>
      <c r="BX58">
        <v>255</v>
      </c>
      <c r="BY58">
        <v>259</v>
      </c>
      <c r="BZ58">
        <v>255</v>
      </c>
      <c r="CE58">
        <v>300</v>
      </c>
      <c r="CF58">
        <v>240</v>
      </c>
      <c r="CG58">
        <v>297</v>
      </c>
      <c r="CH58">
        <v>212</v>
      </c>
      <c r="CJ58">
        <v>300</v>
      </c>
      <c r="CK58">
        <v>240</v>
      </c>
      <c r="CL58">
        <v>297</v>
      </c>
      <c r="CM58">
        <v>212</v>
      </c>
      <c r="CS58">
        <v>315</v>
      </c>
      <c r="CT58">
        <v>225</v>
      </c>
      <c r="CU58">
        <v>326</v>
      </c>
      <c r="CV58">
        <v>185</v>
      </c>
      <c r="CX58">
        <v>315</v>
      </c>
      <c r="CY58">
        <v>225</v>
      </c>
      <c r="CZ58">
        <v>304</v>
      </c>
      <c r="DA58">
        <v>166</v>
      </c>
      <c r="DH58">
        <v>330</v>
      </c>
      <c r="DI58">
        <v>210</v>
      </c>
      <c r="DJ58">
        <v>300</v>
      </c>
      <c r="DK58">
        <v>184</v>
      </c>
      <c r="DM58">
        <v>330</v>
      </c>
      <c r="DN58">
        <v>210</v>
      </c>
      <c r="DO58">
        <v>300</v>
      </c>
      <c r="DP58">
        <v>196</v>
      </c>
      <c r="ET58">
        <v>90</v>
      </c>
      <c r="EU58">
        <v>90</v>
      </c>
      <c r="EV58">
        <v>89</v>
      </c>
      <c r="EW58">
        <v>71</v>
      </c>
      <c r="EY58">
        <v>90</v>
      </c>
      <c r="EZ58">
        <v>90</v>
      </c>
      <c r="FA58">
        <v>89</v>
      </c>
      <c r="FB58">
        <v>74</v>
      </c>
      <c r="FE58">
        <v>75</v>
      </c>
      <c r="FF58">
        <v>105</v>
      </c>
      <c r="FG58">
        <v>33</v>
      </c>
      <c r="FH58">
        <v>111</v>
      </c>
      <c r="FJ58">
        <v>75</v>
      </c>
      <c r="FK58">
        <v>105</v>
      </c>
      <c r="FL58">
        <v>33</v>
      </c>
      <c r="FM58">
        <v>108</v>
      </c>
      <c r="FP58">
        <v>105</v>
      </c>
      <c r="FQ58">
        <v>75</v>
      </c>
      <c r="FR58">
        <v>101</v>
      </c>
      <c r="FS58">
        <v>94</v>
      </c>
      <c r="FU58">
        <v>105</v>
      </c>
      <c r="FV58">
        <v>75</v>
      </c>
      <c r="FW58">
        <v>101</v>
      </c>
      <c r="FX58">
        <v>94</v>
      </c>
    </row>
    <row r="59" spans="2:180" x14ac:dyDescent="0.25">
      <c r="B59">
        <v>270</v>
      </c>
      <c r="C59">
        <v>269</v>
      </c>
      <c r="D59">
        <v>254</v>
      </c>
      <c r="F59">
        <v>270</v>
      </c>
      <c r="G59">
        <v>269</v>
      </c>
      <c r="H59">
        <v>254</v>
      </c>
      <c r="M59">
        <v>255</v>
      </c>
      <c r="N59">
        <v>285</v>
      </c>
      <c r="O59">
        <v>234</v>
      </c>
      <c r="P59">
        <v>288</v>
      </c>
      <c r="R59">
        <v>255</v>
      </c>
      <c r="S59">
        <v>285</v>
      </c>
      <c r="T59">
        <v>238</v>
      </c>
      <c r="U59">
        <v>288</v>
      </c>
      <c r="Z59">
        <v>240</v>
      </c>
      <c r="AA59">
        <v>300</v>
      </c>
      <c r="AB59">
        <v>227</v>
      </c>
      <c r="AC59">
        <v>305</v>
      </c>
      <c r="AE59">
        <v>240</v>
      </c>
      <c r="AF59">
        <v>300</v>
      </c>
      <c r="AG59">
        <v>227</v>
      </c>
      <c r="AH59">
        <v>305</v>
      </c>
      <c r="AM59">
        <v>225</v>
      </c>
      <c r="AN59">
        <v>315</v>
      </c>
      <c r="AO59">
        <v>32</v>
      </c>
      <c r="AP59">
        <v>293</v>
      </c>
      <c r="AR59">
        <v>225</v>
      </c>
      <c r="AS59">
        <v>315</v>
      </c>
      <c r="AT59">
        <v>241</v>
      </c>
      <c r="AU59">
        <v>293</v>
      </c>
      <c r="BB59">
        <v>210</v>
      </c>
      <c r="BC59">
        <v>330</v>
      </c>
      <c r="BD59">
        <v>186</v>
      </c>
      <c r="BE59">
        <v>183</v>
      </c>
      <c r="BG59">
        <v>210</v>
      </c>
      <c r="BH59">
        <v>330</v>
      </c>
      <c r="BI59">
        <v>184</v>
      </c>
      <c r="BJ59">
        <v>192</v>
      </c>
      <c r="BR59">
        <v>285</v>
      </c>
      <c r="BS59">
        <v>255</v>
      </c>
      <c r="BT59">
        <v>251</v>
      </c>
      <c r="BU59">
        <v>256</v>
      </c>
      <c r="BW59">
        <v>285</v>
      </c>
      <c r="BX59">
        <v>255</v>
      </c>
      <c r="BY59">
        <v>256</v>
      </c>
      <c r="BZ59">
        <v>248</v>
      </c>
      <c r="CE59">
        <v>300</v>
      </c>
      <c r="CF59">
        <v>240</v>
      </c>
      <c r="CG59">
        <v>293</v>
      </c>
      <c r="CH59">
        <v>212</v>
      </c>
      <c r="CJ59">
        <v>300</v>
      </c>
      <c r="CK59">
        <v>240</v>
      </c>
      <c r="CL59">
        <v>293</v>
      </c>
      <c r="CM59">
        <v>212</v>
      </c>
      <c r="CS59">
        <v>315</v>
      </c>
      <c r="CT59">
        <v>225</v>
      </c>
      <c r="CU59">
        <v>304</v>
      </c>
      <c r="CV59">
        <v>162</v>
      </c>
      <c r="CX59">
        <v>315</v>
      </c>
      <c r="CY59">
        <v>225</v>
      </c>
      <c r="CZ59">
        <v>304</v>
      </c>
      <c r="DA59">
        <v>166</v>
      </c>
      <c r="DH59">
        <v>330</v>
      </c>
      <c r="DI59">
        <v>210</v>
      </c>
      <c r="DJ59">
        <v>303</v>
      </c>
      <c r="DK59">
        <v>196</v>
      </c>
      <c r="DM59">
        <v>330</v>
      </c>
      <c r="DN59">
        <v>210</v>
      </c>
      <c r="DO59">
        <v>300</v>
      </c>
      <c r="DP59">
        <v>188</v>
      </c>
      <c r="ET59">
        <v>90</v>
      </c>
      <c r="EU59">
        <v>90</v>
      </c>
      <c r="EV59">
        <v>86</v>
      </c>
      <c r="EW59">
        <v>74</v>
      </c>
      <c r="EY59">
        <v>90</v>
      </c>
      <c r="EZ59">
        <v>90</v>
      </c>
      <c r="FA59">
        <v>86</v>
      </c>
      <c r="FB59">
        <v>74</v>
      </c>
      <c r="FE59">
        <v>75</v>
      </c>
      <c r="FF59">
        <v>105</v>
      </c>
      <c r="FG59">
        <v>26</v>
      </c>
      <c r="FH59">
        <v>108</v>
      </c>
      <c r="FJ59">
        <v>75</v>
      </c>
      <c r="FK59">
        <v>105</v>
      </c>
      <c r="FL59">
        <v>31</v>
      </c>
      <c r="FM59">
        <v>109</v>
      </c>
      <c r="FP59">
        <v>105</v>
      </c>
      <c r="FQ59">
        <v>75</v>
      </c>
      <c r="FR59">
        <v>103</v>
      </c>
      <c r="FS59">
        <v>221</v>
      </c>
      <c r="FU59">
        <v>105</v>
      </c>
      <c r="FV59">
        <v>75</v>
      </c>
      <c r="FW59">
        <v>103</v>
      </c>
      <c r="FX59">
        <v>212</v>
      </c>
    </row>
    <row r="60" spans="2:180" x14ac:dyDescent="0.25">
      <c r="B60">
        <v>270</v>
      </c>
      <c r="C60">
        <v>269</v>
      </c>
      <c r="D60">
        <v>257</v>
      </c>
      <c r="F60">
        <v>270</v>
      </c>
      <c r="G60">
        <v>269</v>
      </c>
      <c r="H60">
        <v>257</v>
      </c>
      <c r="M60">
        <v>255</v>
      </c>
      <c r="N60">
        <v>285</v>
      </c>
      <c r="O60">
        <v>243</v>
      </c>
      <c r="P60">
        <v>283</v>
      </c>
      <c r="R60">
        <v>255</v>
      </c>
      <c r="S60">
        <v>285</v>
      </c>
      <c r="T60">
        <v>243</v>
      </c>
      <c r="U60">
        <v>288</v>
      </c>
      <c r="Z60">
        <v>240</v>
      </c>
      <c r="AA60">
        <v>300</v>
      </c>
      <c r="AB60">
        <v>237</v>
      </c>
      <c r="AC60">
        <v>303</v>
      </c>
      <c r="AE60">
        <v>240</v>
      </c>
      <c r="AF60">
        <v>300</v>
      </c>
      <c r="AG60">
        <v>237</v>
      </c>
      <c r="AH60">
        <v>305</v>
      </c>
      <c r="AM60">
        <v>225</v>
      </c>
      <c r="AN60">
        <v>315</v>
      </c>
      <c r="AO60">
        <v>266</v>
      </c>
      <c r="AP60">
        <v>303</v>
      </c>
      <c r="AR60">
        <v>225</v>
      </c>
      <c r="AS60">
        <v>315</v>
      </c>
      <c r="AT60">
        <v>206</v>
      </c>
      <c r="AU60">
        <v>297</v>
      </c>
      <c r="BB60">
        <v>210</v>
      </c>
      <c r="BC60">
        <v>330</v>
      </c>
      <c r="BD60">
        <v>184</v>
      </c>
      <c r="BE60">
        <v>192</v>
      </c>
      <c r="BG60">
        <v>210</v>
      </c>
      <c r="BH60">
        <v>330</v>
      </c>
      <c r="BI60">
        <v>184</v>
      </c>
      <c r="BJ60">
        <v>192</v>
      </c>
      <c r="BR60">
        <v>285</v>
      </c>
      <c r="BS60">
        <v>255</v>
      </c>
      <c r="BT60">
        <v>256</v>
      </c>
      <c r="BU60">
        <v>245</v>
      </c>
      <c r="BW60">
        <v>285</v>
      </c>
      <c r="BX60">
        <v>255</v>
      </c>
      <c r="BY60">
        <v>256</v>
      </c>
      <c r="BZ60">
        <v>256</v>
      </c>
      <c r="CE60">
        <v>300</v>
      </c>
      <c r="CF60">
        <v>240</v>
      </c>
      <c r="CG60">
        <v>288</v>
      </c>
      <c r="CH60">
        <v>224</v>
      </c>
      <c r="CJ60">
        <v>300</v>
      </c>
      <c r="CK60">
        <v>240</v>
      </c>
      <c r="CL60">
        <v>293</v>
      </c>
      <c r="CM60">
        <v>212</v>
      </c>
      <c r="CS60">
        <v>315</v>
      </c>
      <c r="CT60">
        <v>225</v>
      </c>
      <c r="CU60">
        <v>297</v>
      </c>
      <c r="CV60">
        <v>166</v>
      </c>
      <c r="CX60">
        <v>315</v>
      </c>
      <c r="CY60">
        <v>225</v>
      </c>
      <c r="CZ60">
        <v>304</v>
      </c>
      <c r="DA60">
        <v>166</v>
      </c>
      <c r="DH60">
        <v>330</v>
      </c>
      <c r="DI60">
        <v>210</v>
      </c>
      <c r="DJ60">
        <v>282</v>
      </c>
      <c r="DK60">
        <v>188</v>
      </c>
      <c r="DM60">
        <v>330</v>
      </c>
      <c r="DN60">
        <v>210</v>
      </c>
      <c r="DO60">
        <v>282</v>
      </c>
      <c r="DP60">
        <v>188</v>
      </c>
      <c r="ET60">
        <v>90</v>
      </c>
      <c r="EU60">
        <v>90</v>
      </c>
      <c r="EV60">
        <v>86</v>
      </c>
      <c r="EW60">
        <v>77</v>
      </c>
      <c r="EY60">
        <v>90</v>
      </c>
      <c r="EZ60">
        <v>90</v>
      </c>
      <c r="FA60">
        <v>86</v>
      </c>
      <c r="FB60">
        <v>77</v>
      </c>
      <c r="FE60">
        <v>75</v>
      </c>
      <c r="FF60">
        <v>105</v>
      </c>
      <c r="FG60">
        <v>31</v>
      </c>
      <c r="FH60">
        <v>109</v>
      </c>
      <c r="FJ60">
        <v>75</v>
      </c>
      <c r="FK60">
        <v>105</v>
      </c>
      <c r="FL60">
        <v>31</v>
      </c>
      <c r="FM60">
        <v>108</v>
      </c>
      <c r="FP60">
        <v>105</v>
      </c>
      <c r="FQ60">
        <v>75</v>
      </c>
      <c r="FR60">
        <v>103</v>
      </c>
      <c r="FS60">
        <v>212</v>
      </c>
      <c r="FU60">
        <v>105</v>
      </c>
      <c r="FV60">
        <v>75</v>
      </c>
      <c r="FW60">
        <v>103</v>
      </c>
      <c r="FX60">
        <v>214</v>
      </c>
    </row>
    <row r="61" spans="2:180" x14ac:dyDescent="0.25">
      <c r="B61">
        <v>270</v>
      </c>
      <c r="C61">
        <v>275</v>
      </c>
      <c r="D61">
        <v>260</v>
      </c>
      <c r="F61">
        <v>270</v>
      </c>
      <c r="G61">
        <v>269</v>
      </c>
      <c r="H61">
        <v>257</v>
      </c>
      <c r="M61">
        <v>255</v>
      </c>
      <c r="N61">
        <v>285</v>
      </c>
      <c r="O61">
        <v>243</v>
      </c>
      <c r="P61">
        <v>288</v>
      </c>
      <c r="R61">
        <v>255</v>
      </c>
      <c r="S61">
        <v>285</v>
      </c>
      <c r="T61">
        <v>243</v>
      </c>
      <c r="U61">
        <v>288</v>
      </c>
      <c r="Z61">
        <v>240</v>
      </c>
      <c r="AA61">
        <v>300</v>
      </c>
      <c r="AB61">
        <v>237</v>
      </c>
      <c r="AC61">
        <v>305</v>
      </c>
      <c r="AE61">
        <v>240</v>
      </c>
      <c r="AF61">
        <v>300</v>
      </c>
      <c r="AG61">
        <v>237</v>
      </c>
      <c r="AH61">
        <v>303</v>
      </c>
      <c r="AM61">
        <v>225</v>
      </c>
      <c r="AN61">
        <v>315</v>
      </c>
      <c r="AO61">
        <v>206</v>
      </c>
      <c r="AP61">
        <v>297</v>
      </c>
      <c r="AR61">
        <v>225</v>
      </c>
      <c r="AS61">
        <v>315</v>
      </c>
      <c r="AT61">
        <v>206</v>
      </c>
      <c r="AU61">
        <v>303</v>
      </c>
      <c r="BB61">
        <v>210</v>
      </c>
      <c r="BC61">
        <v>330</v>
      </c>
      <c r="BD61">
        <v>175</v>
      </c>
      <c r="BE61">
        <v>326</v>
      </c>
      <c r="BG61">
        <v>210</v>
      </c>
      <c r="BH61">
        <v>330</v>
      </c>
      <c r="BI61">
        <v>181</v>
      </c>
      <c r="BJ61">
        <v>192</v>
      </c>
      <c r="BR61">
        <v>285</v>
      </c>
      <c r="BS61">
        <v>255</v>
      </c>
      <c r="BT61">
        <v>256</v>
      </c>
      <c r="BU61">
        <v>256</v>
      </c>
      <c r="BW61">
        <v>285</v>
      </c>
      <c r="BX61">
        <v>255</v>
      </c>
      <c r="BY61">
        <v>256</v>
      </c>
      <c r="BZ61">
        <v>245</v>
      </c>
      <c r="CE61">
        <v>300</v>
      </c>
      <c r="CF61">
        <v>240</v>
      </c>
      <c r="CG61">
        <v>293</v>
      </c>
      <c r="CH61">
        <v>212</v>
      </c>
      <c r="CJ61">
        <v>300</v>
      </c>
      <c r="CK61">
        <v>240</v>
      </c>
      <c r="CL61">
        <v>288</v>
      </c>
      <c r="CM61">
        <v>212</v>
      </c>
      <c r="CS61">
        <v>315</v>
      </c>
      <c r="CT61">
        <v>225</v>
      </c>
      <c r="CU61">
        <v>318</v>
      </c>
      <c r="CV61">
        <v>167</v>
      </c>
      <c r="CX61">
        <v>315</v>
      </c>
      <c r="CY61">
        <v>225</v>
      </c>
      <c r="CZ61">
        <v>297</v>
      </c>
      <c r="DA61">
        <v>167</v>
      </c>
      <c r="DH61">
        <v>330</v>
      </c>
      <c r="DI61">
        <v>210</v>
      </c>
      <c r="DJ61">
        <v>86</v>
      </c>
      <c r="DK61">
        <v>184</v>
      </c>
      <c r="DM61">
        <v>330</v>
      </c>
      <c r="DN61">
        <v>210</v>
      </c>
      <c r="DO61">
        <v>282</v>
      </c>
      <c r="DP61">
        <v>184</v>
      </c>
      <c r="ET61">
        <v>90</v>
      </c>
      <c r="EU61">
        <v>90</v>
      </c>
      <c r="EV61">
        <v>87</v>
      </c>
      <c r="EW61">
        <v>77</v>
      </c>
      <c r="EY61">
        <v>90</v>
      </c>
      <c r="EZ61">
        <v>90</v>
      </c>
      <c r="FA61">
        <v>86</v>
      </c>
      <c r="FB61">
        <v>77</v>
      </c>
      <c r="FE61">
        <v>75</v>
      </c>
      <c r="FF61">
        <v>105</v>
      </c>
      <c r="FG61">
        <v>33</v>
      </c>
      <c r="FH61">
        <v>108</v>
      </c>
      <c r="FJ61">
        <v>75</v>
      </c>
      <c r="FK61">
        <v>105</v>
      </c>
      <c r="FL61">
        <v>33</v>
      </c>
      <c r="FM61">
        <v>108</v>
      </c>
      <c r="FP61">
        <v>105</v>
      </c>
      <c r="FQ61">
        <v>75</v>
      </c>
      <c r="FR61">
        <v>103</v>
      </c>
      <c r="FS61">
        <v>214</v>
      </c>
      <c r="FU61">
        <v>105</v>
      </c>
      <c r="FV61">
        <v>75</v>
      </c>
      <c r="FW61">
        <v>103</v>
      </c>
      <c r="FX61">
        <v>214</v>
      </c>
    </row>
    <row r="62" spans="2:180" x14ac:dyDescent="0.25">
      <c r="B62">
        <v>270</v>
      </c>
      <c r="C62">
        <v>269</v>
      </c>
      <c r="D62">
        <v>257</v>
      </c>
      <c r="F62">
        <v>270</v>
      </c>
      <c r="G62">
        <v>273</v>
      </c>
      <c r="H62">
        <v>257</v>
      </c>
      <c r="M62">
        <v>255</v>
      </c>
      <c r="N62">
        <v>285</v>
      </c>
      <c r="O62">
        <v>237</v>
      </c>
      <c r="P62">
        <v>288</v>
      </c>
      <c r="R62">
        <v>255</v>
      </c>
      <c r="S62">
        <v>285</v>
      </c>
      <c r="T62">
        <v>243</v>
      </c>
      <c r="U62">
        <v>288</v>
      </c>
      <c r="Z62">
        <v>240</v>
      </c>
      <c r="AA62">
        <v>300</v>
      </c>
      <c r="AB62">
        <v>123</v>
      </c>
      <c r="AC62">
        <v>302</v>
      </c>
      <c r="AE62">
        <v>240</v>
      </c>
      <c r="AF62">
        <v>300</v>
      </c>
      <c r="AG62">
        <v>123</v>
      </c>
      <c r="AH62">
        <v>302</v>
      </c>
      <c r="AM62">
        <v>225</v>
      </c>
      <c r="AN62">
        <v>315</v>
      </c>
      <c r="AO62">
        <v>204</v>
      </c>
      <c r="AP62">
        <v>303</v>
      </c>
      <c r="AR62">
        <v>225</v>
      </c>
      <c r="AS62">
        <v>315</v>
      </c>
      <c r="AT62">
        <v>204</v>
      </c>
      <c r="AU62">
        <v>297</v>
      </c>
      <c r="BB62">
        <v>210</v>
      </c>
      <c r="BC62">
        <v>330</v>
      </c>
      <c r="BD62">
        <v>181</v>
      </c>
      <c r="BE62">
        <v>192</v>
      </c>
      <c r="BG62">
        <v>210</v>
      </c>
      <c r="BH62">
        <v>330</v>
      </c>
      <c r="BI62">
        <v>181</v>
      </c>
      <c r="BJ62">
        <v>192</v>
      </c>
      <c r="BR62">
        <v>285</v>
      </c>
      <c r="BS62">
        <v>255</v>
      </c>
      <c r="BT62">
        <v>263</v>
      </c>
      <c r="BU62">
        <v>237</v>
      </c>
      <c r="BW62">
        <v>285</v>
      </c>
      <c r="BX62">
        <v>255</v>
      </c>
      <c r="BY62">
        <v>256</v>
      </c>
      <c r="BZ62">
        <v>242</v>
      </c>
      <c r="CE62">
        <v>300</v>
      </c>
      <c r="CF62">
        <v>240</v>
      </c>
      <c r="CG62">
        <v>260</v>
      </c>
      <c r="CH62">
        <v>209</v>
      </c>
      <c r="CJ62">
        <v>300</v>
      </c>
      <c r="CK62">
        <v>240</v>
      </c>
      <c r="CL62">
        <v>293</v>
      </c>
      <c r="CM62">
        <v>212</v>
      </c>
      <c r="CS62">
        <v>315</v>
      </c>
      <c r="CT62">
        <v>225</v>
      </c>
      <c r="CU62">
        <v>293</v>
      </c>
      <c r="CV62">
        <v>180</v>
      </c>
      <c r="CX62">
        <v>315</v>
      </c>
      <c r="CY62">
        <v>225</v>
      </c>
      <c r="CZ62">
        <v>294</v>
      </c>
      <c r="DA62">
        <v>167</v>
      </c>
      <c r="DH62">
        <v>330</v>
      </c>
      <c r="DI62">
        <v>210</v>
      </c>
      <c r="DJ62">
        <v>282</v>
      </c>
      <c r="DK62">
        <v>184</v>
      </c>
      <c r="DM62">
        <v>330</v>
      </c>
      <c r="DN62">
        <v>210</v>
      </c>
      <c r="DO62">
        <v>282</v>
      </c>
      <c r="DP62">
        <v>184</v>
      </c>
      <c r="ET62">
        <v>90</v>
      </c>
      <c r="EU62">
        <v>90</v>
      </c>
      <c r="EV62">
        <v>86</v>
      </c>
      <c r="EW62">
        <v>79</v>
      </c>
      <c r="EY62">
        <v>90</v>
      </c>
      <c r="EZ62">
        <v>90</v>
      </c>
      <c r="FA62">
        <v>86</v>
      </c>
      <c r="FB62">
        <v>77</v>
      </c>
      <c r="FE62">
        <v>75</v>
      </c>
      <c r="FF62">
        <v>105</v>
      </c>
      <c r="FG62">
        <v>46</v>
      </c>
      <c r="FH62">
        <v>103</v>
      </c>
      <c r="FJ62">
        <v>75</v>
      </c>
      <c r="FK62">
        <v>105</v>
      </c>
      <c r="FL62">
        <v>33</v>
      </c>
      <c r="FM62">
        <v>103</v>
      </c>
      <c r="FP62">
        <v>105</v>
      </c>
      <c r="FQ62">
        <v>75</v>
      </c>
      <c r="FR62">
        <v>103</v>
      </c>
      <c r="FS62">
        <v>231</v>
      </c>
      <c r="FU62">
        <v>105</v>
      </c>
      <c r="FV62">
        <v>75</v>
      </c>
      <c r="FW62">
        <v>103</v>
      </c>
      <c r="FX62">
        <v>229</v>
      </c>
    </row>
    <row r="63" spans="2:180" x14ac:dyDescent="0.25">
      <c r="B63">
        <v>270</v>
      </c>
      <c r="C63">
        <v>273</v>
      </c>
      <c r="D63">
        <v>257</v>
      </c>
      <c r="F63">
        <v>270</v>
      </c>
      <c r="G63">
        <v>273</v>
      </c>
      <c r="H63">
        <v>257</v>
      </c>
      <c r="M63">
        <v>255</v>
      </c>
      <c r="N63">
        <v>285</v>
      </c>
      <c r="O63">
        <v>243</v>
      </c>
      <c r="P63">
        <v>288</v>
      </c>
      <c r="R63">
        <v>255</v>
      </c>
      <c r="S63">
        <v>285</v>
      </c>
      <c r="T63">
        <v>243</v>
      </c>
      <c r="U63">
        <v>288</v>
      </c>
      <c r="Z63">
        <v>240</v>
      </c>
      <c r="AA63">
        <v>300</v>
      </c>
      <c r="AB63">
        <v>117</v>
      </c>
      <c r="AC63">
        <v>302</v>
      </c>
      <c r="AE63">
        <v>240</v>
      </c>
      <c r="AF63">
        <v>300</v>
      </c>
      <c r="AG63">
        <v>117</v>
      </c>
      <c r="AH63">
        <v>302</v>
      </c>
      <c r="AM63">
        <v>225</v>
      </c>
      <c r="AN63">
        <v>315</v>
      </c>
      <c r="AO63">
        <v>144</v>
      </c>
      <c r="AP63">
        <v>297</v>
      </c>
      <c r="AR63">
        <v>225</v>
      </c>
      <c r="AS63">
        <v>315</v>
      </c>
      <c r="AT63">
        <v>204</v>
      </c>
      <c r="AU63">
        <v>297</v>
      </c>
      <c r="BB63">
        <v>210</v>
      </c>
      <c r="BC63">
        <v>330</v>
      </c>
      <c r="BD63">
        <v>188</v>
      </c>
      <c r="BE63">
        <v>183</v>
      </c>
      <c r="BG63">
        <v>210</v>
      </c>
      <c r="BH63">
        <v>330</v>
      </c>
      <c r="BI63">
        <v>181</v>
      </c>
      <c r="BJ63">
        <v>192</v>
      </c>
      <c r="BR63">
        <v>285</v>
      </c>
      <c r="BS63">
        <v>255</v>
      </c>
      <c r="BT63">
        <v>253</v>
      </c>
      <c r="BU63">
        <v>242</v>
      </c>
      <c r="BW63">
        <v>285</v>
      </c>
      <c r="BX63">
        <v>255</v>
      </c>
      <c r="BY63">
        <v>262</v>
      </c>
      <c r="BZ63">
        <v>242</v>
      </c>
      <c r="CE63">
        <v>300</v>
      </c>
      <c r="CF63">
        <v>240</v>
      </c>
      <c r="CG63">
        <v>297</v>
      </c>
      <c r="CH63">
        <v>212</v>
      </c>
      <c r="CJ63">
        <v>300</v>
      </c>
      <c r="CK63">
        <v>240</v>
      </c>
      <c r="CL63">
        <v>297</v>
      </c>
      <c r="CM63">
        <v>212</v>
      </c>
      <c r="CS63">
        <v>315</v>
      </c>
      <c r="CT63">
        <v>225</v>
      </c>
      <c r="CU63">
        <v>294</v>
      </c>
      <c r="CV63">
        <v>158</v>
      </c>
      <c r="CX63">
        <v>315</v>
      </c>
      <c r="CY63">
        <v>225</v>
      </c>
      <c r="CZ63">
        <v>293</v>
      </c>
      <c r="DA63">
        <v>173</v>
      </c>
      <c r="DH63">
        <v>330</v>
      </c>
      <c r="DI63">
        <v>210</v>
      </c>
      <c r="DJ63">
        <v>282</v>
      </c>
      <c r="DK63">
        <v>184</v>
      </c>
      <c r="DM63">
        <v>330</v>
      </c>
      <c r="DN63">
        <v>210</v>
      </c>
      <c r="DO63">
        <v>282</v>
      </c>
      <c r="DP63">
        <v>184</v>
      </c>
      <c r="ET63">
        <v>90</v>
      </c>
      <c r="EU63">
        <v>90</v>
      </c>
      <c r="EV63">
        <v>86</v>
      </c>
      <c r="EW63">
        <v>74</v>
      </c>
      <c r="EY63">
        <v>90</v>
      </c>
      <c r="EZ63">
        <v>90</v>
      </c>
      <c r="FA63">
        <v>86</v>
      </c>
      <c r="FB63">
        <v>74</v>
      </c>
      <c r="FE63">
        <v>75</v>
      </c>
      <c r="FF63">
        <v>105</v>
      </c>
      <c r="FG63">
        <v>33</v>
      </c>
      <c r="FH63">
        <v>103</v>
      </c>
      <c r="FJ63">
        <v>75</v>
      </c>
      <c r="FK63">
        <v>105</v>
      </c>
      <c r="FL63">
        <v>46</v>
      </c>
      <c r="FM63">
        <v>103</v>
      </c>
      <c r="FP63">
        <v>105</v>
      </c>
      <c r="FQ63">
        <v>75</v>
      </c>
      <c r="FR63">
        <v>103</v>
      </c>
      <c r="FS63">
        <v>229</v>
      </c>
      <c r="FU63">
        <v>105</v>
      </c>
      <c r="FV63">
        <v>75</v>
      </c>
      <c r="FW63">
        <v>103</v>
      </c>
      <c r="FX63">
        <v>229</v>
      </c>
    </row>
    <row r="64" spans="2:180" x14ac:dyDescent="0.25">
      <c r="B64">
        <v>270</v>
      </c>
      <c r="C64">
        <v>276</v>
      </c>
      <c r="D64">
        <v>257</v>
      </c>
      <c r="F64">
        <v>270</v>
      </c>
      <c r="G64">
        <v>276</v>
      </c>
      <c r="H64">
        <v>257</v>
      </c>
      <c r="M64">
        <v>255</v>
      </c>
      <c r="N64">
        <v>285</v>
      </c>
      <c r="O64">
        <v>243</v>
      </c>
      <c r="P64">
        <v>288</v>
      </c>
      <c r="R64">
        <v>255</v>
      </c>
      <c r="S64">
        <v>285</v>
      </c>
      <c r="T64">
        <v>243</v>
      </c>
      <c r="U64">
        <v>288</v>
      </c>
      <c r="Z64">
        <v>240</v>
      </c>
      <c r="AA64">
        <v>300</v>
      </c>
      <c r="AB64">
        <v>117</v>
      </c>
      <c r="AC64">
        <v>313</v>
      </c>
      <c r="AE64">
        <v>240</v>
      </c>
      <c r="AF64">
        <v>300</v>
      </c>
      <c r="AG64">
        <v>117</v>
      </c>
      <c r="AH64">
        <v>303</v>
      </c>
      <c r="AM64">
        <v>225</v>
      </c>
      <c r="AN64">
        <v>315</v>
      </c>
      <c r="AO64">
        <v>237</v>
      </c>
      <c r="AP64">
        <v>297</v>
      </c>
      <c r="AR64">
        <v>225</v>
      </c>
      <c r="AS64">
        <v>315</v>
      </c>
      <c r="AT64">
        <v>144</v>
      </c>
      <c r="AU64">
        <v>297</v>
      </c>
      <c r="BB64">
        <v>210</v>
      </c>
      <c r="BC64">
        <v>330</v>
      </c>
      <c r="BD64">
        <v>181</v>
      </c>
      <c r="BE64">
        <v>333</v>
      </c>
      <c r="BG64">
        <v>210</v>
      </c>
      <c r="BH64">
        <v>330</v>
      </c>
      <c r="BI64">
        <v>183</v>
      </c>
      <c r="BJ64">
        <v>324</v>
      </c>
      <c r="BR64">
        <v>285</v>
      </c>
      <c r="BS64">
        <v>255</v>
      </c>
      <c r="BT64">
        <v>262</v>
      </c>
      <c r="BU64">
        <v>256</v>
      </c>
      <c r="BW64">
        <v>285</v>
      </c>
      <c r="BX64">
        <v>255</v>
      </c>
      <c r="BY64">
        <v>262</v>
      </c>
      <c r="BZ64">
        <v>256</v>
      </c>
      <c r="CE64">
        <v>300</v>
      </c>
      <c r="CF64">
        <v>240</v>
      </c>
      <c r="CG64">
        <v>299</v>
      </c>
      <c r="CH64">
        <v>212</v>
      </c>
      <c r="CJ64">
        <v>300</v>
      </c>
      <c r="CK64">
        <v>240</v>
      </c>
      <c r="CL64">
        <v>299</v>
      </c>
      <c r="CM64">
        <v>212</v>
      </c>
      <c r="CS64">
        <v>315</v>
      </c>
      <c r="CT64">
        <v>225</v>
      </c>
      <c r="CU64">
        <v>293</v>
      </c>
      <c r="CV64">
        <v>173</v>
      </c>
      <c r="CX64">
        <v>315</v>
      </c>
      <c r="CY64">
        <v>225</v>
      </c>
      <c r="CZ64">
        <v>293</v>
      </c>
      <c r="DA64">
        <v>158</v>
      </c>
      <c r="DH64">
        <v>330</v>
      </c>
      <c r="DI64">
        <v>210</v>
      </c>
      <c r="DJ64">
        <v>282</v>
      </c>
      <c r="DK64">
        <v>204</v>
      </c>
      <c r="DM64">
        <v>330</v>
      </c>
      <c r="DN64">
        <v>210</v>
      </c>
      <c r="DO64">
        <v>282</v>
      </c>
      <c r="DP64">
        <v>193</v>
      </c>
      <c r="ET64">
        <v>90</v>
      </c>
      <c r="EU64">
        <v>90</v>
      </c>
      <c r="EV64">
        <v>89</v>
      </c>
      <c r="EW64">
        <v>74</v>
      </c>
      <c r="EY64">
        <v>90</v>
      </c>
      <c r="EZ64">
        <v>90</v>
      </c>
      <c r="FA64">
        <v>86</v>
      </c>
      <c r="FB64">
        <v>74</v>
      </c>
      <c r="FE64">
        <v>75</v>
      </c>
      <c r="FF64">
        <v>105</v>
      </c>
      <c r="FG64">
        <v>46</v>
      </c>
      <c r="FH64">
        <v>103</v>
      </c>
      <c r="FJ64">
        <v>75</v>
      </c>
      <c r="FK64">
        <v>105</v>
      </c>
      <c r="FL64">
        <v>46</v>
      </c>
      <c r="FM64">
        <v>103</v>
      </c>
      <c r="FP64">
        <v>105</v>
      </c>
      <c r="FQ64">
        <v>75</v>
      </c>
      <c r="FR64">
        <v>103</v>
      </c>
      <c r="FS64">
        <v>224</v>
      </c>
      <c r="FU64">
        <v>105</v>
      </c>
      <c r="FV64">
        <v>75</v>
      </c>
      <c r="FW64">
        <v>103</v>
      </c>
      <c r="FX64">
        <v>224</v>
      </c>
    </row>
    <row r="65" spans="2:180" x14ac:dyDescent="0.25">
      <c r="B65">
        <v>270</v>
      </c>
      <c r="C65">
        <v>276</v>
      </c>
      <c r="D65">
        <v>249</v>
      </c>
      <c r="F65">
        <v>270</v>
      </c>
      <c r="G65">
        <v>276</v>
      </c>
      <c r="H65">
        <v>255</v>
      </c>
      <c r="M65">
        <v>255</v>
      </c>
      <c r="N65">
        <v>285</v>
      </c>
      <c r="O65">
        <v>237</v>
      </c>
      <c r="P65">
        <v>272</v>
      </c>
      <c r="R65">
        <v>255</v>
      </c>
      <c r="S65">
        <v>285</v>
      </c>
      <c r="T65">
        <v>237</v>
      </c>
      <c r="U65">
        <v>288</v>
      </c>
      <c r="Z65">
        <v>240</v>
      </c>
      <c r="AA65">
        <v>300</v>
      </c>
      <c r="AB65">
        <v>117</v>
      </c>
      <c r="AC65">
        <v>303</v>
      </c>
      <c r="AE65">
        <v>240</v>
      </c>
      <c r="AF65">
        <v>300</v>
      </c>
      <c r="AG65">
        <v>117</v>
      </c>
      <c r="AH65">
        <v>308</v>
      </c>
      <c r="AM65">
        <v>225</v>
      </c>
      <c r="AN65">
        <v>315</v>
      </c>
      <c r="AO65">
        <v>127</v>
      </c>
      <c r="AP65">
        <v>302</v>
      </c>
      <c r="AR65">
        <v>225</v>
      </c>
      <c r="AS65">
        <v>315</v>
      </c>
      <c r="AT65">
        <v>127</v>
      </c>
      <c r="AU65">
        <v>297</v>
      </c>
      <c r="BB65">
        <v>210</v>
      </c>
      <c r="BC65">
        <v>330</v>
      </c>
      <c r="BD65">
        <v>183</v>
      </c>
      <c r="BE65">
        <v>324</v>
      </c>
      <c r="BG65">
        <v>210</v>
      </c>
      <c r="BH65">
        <v>330</v>
      </c>
      <c r="BI65">
        <v>183</v>
      </c>
      <c r="BJ65">
        <v>333</v>
      </c>
      <c r="BR65">
        <v>285</v>
      </c>
      <c r="BS65">
        <v>255</v>
      </c>
      <c r="BT65">
        <v>265</v>
      </c>
      <c r="BU65">
        <v>256</v>
      </c>
      <c r="BW65">
        <v>285</v>
      </c>
      <c r="BX65">
        <v>255</v>
      </c>
      <c r="BY65">
        <v>265</v>
      </c>
      <c r="BZ65">
        <v>256</v>
      </c>
      <c r="CE65">
        <v>300</v>
      </c>
      <c r="CF65">
        <v>240</v>
      </c>
      <c r="CG65">
        <v>299</v>
      </c>
      <c r="CH65">
        <v>212</v>
      </c>
      <c r="CJ65">
        <v>300</v>
      </c>
      <c r="CK65">
        <v>240</v>
      </c>
      <c r="CL65">
        <v>299</v>
      </c>
      <c r="CM65">
        <v>212</v>
      </c>
      <c r="CS65">
        <v>315</v>
      </c>
      <c r="CT65">
        <v>225</v>
      </c>
      <c r="CU65">
        <v>293</v>
      </c>
      <c r="CV65">
        <v>158</v>
      </c>
      <c r="CX65">
        <v>315</v>
      </c>
      <c r="CY65">
        <v>225</v>
      </c>
      <c r="CZ65">
        <v>293</v>
      </c>
      <c r="DA65">
        <v>158</v>
      </c>
      <c r="DH65">
        <v>330</v>
      </c>
      <c r="DI65">
        <v>210</v>
      </c>
      <c r="DJ65">
        <v>284</v>
      </c>
      <c r="DK65">
        <v>193</v>
      </c>
      <c r="DM65">
        <v>330</v>
      </c>
      <c r="DN65">
        <v>210</v>
      </c>
      <c r="DO65">
        <v>284</v>
      </c>
      <c r="DP65">
        <v>196</v>
      </c>
      <c r="ET65">
        <v>90</v>
      </c>
      <c r="EU65">
        <v>90</v>
      </c>
      <c r="EV65">
        <v>86</v>
      </c>
      <c r="EW65">
        <v>77</v>
      </c>
      <c r="EY65">
        <v>90</v>
      </c>
      <c r="EZ65">
        <v>90</v>
      </c>
      <c r="FA65">
        <v>86</v>
      </c>
      <c r="FB65">
        <v>74</v>
      </c>
      <c r="FE65">
        <v>75</v>
      </c>
      <c r="FF65">
        <v>105</v>
      </c>
      <c r="FG65">
        <v>46</v>
      </c>
      <c r="FH65">
        <v>103</v>
      </c>
      <c r="FJ65">
        <v>75</v>
      </c>
      <c r="FK65">
        <v>105</v>
      </c>
      <c r="FL65">
        <v>46</v>
      </c>
      <c r="FM65">
        <v>103</v>
      </c>
      <c r="FP65">
        <v>105</v>
      </c>
      <c r="FQ65">
        <v>75</v>
      </c>
      <c r="FR65">
        <v>294</v>
      </c>
      <c r="FS65">
        <v>224</v>
      </c>
      <c r="FU65">
        <v>105</v>
      </c>
      <c r="FV65">
        <v>75</v>
      </c>
      <c r="FW65">
        <v>294</v>
      </c>
      <c r="FX65">
        <v>224</v>
      </c>
    </row>
    <row r="66" spans="2:180" x14ac:dyDescent="0.25">
      <c r="B66">
        <v>270</v>
      </c>
      <c r="C66">
        <v>273</v>
      </c>
      <c r="D66">
        <v>255</v>
      </c>
      <c r="F66">
        <v>270</v>
      </c>
      <c r="G66">
        <v>273</v>
      </c>
      <c r="H66">
        <v>251</v>
      </c>
      <c r="M66">
        <v>255</v>
      </c>
      <c r="N66">
        <v>285</v>
      </c>
      <c r="O66">
        <v>223</v>
      </c>
      <c r="P66">
        <v>288</v>
      </c>
      <c r="R66">
        <v>255</v>
      </c>
      <c r="S66">
        <v>285</v>
      </c>
      <c r="T66">
        <v>223</v>
      </c>
      <c r="U66">
        <v>288</v>
      </c>
      <c r="Z66">
        <v>240</v>
      </c>
      <c r="AA66">
        <v>300</v>
      </c>
      <c r="AB66">
        <v>117</v>
      </c>
      <c r="AC66">
        <v>308</v>
      </c>
      <c r="AE66">
        <v>240</v>
      </c>
      <c r="AF66">
        <v>300</v>
      </c>
      <c r="AG66">
        <v>117</v>
      </c>
      <c r="AH66">
        <v>303</v>
      </c>
      <c r="AM66">
        <v>225</v>
      </c>
      <c r="AN66">
        <v>315</v>
      </c>
      <c r="AO66">
        <v>22</v>
      </c>
      <c r="AP66">
        <v>297</v>
      </c>
      <c r="AR66">
        <v>225</v>
      </c>
      <c r="AS66">
        <v>315</v>
      </c>
      <c r="AT66">
        <v>25</v>
      </c>
      <c r="AU66">
        <v>297</v>
      </c>
      <c r="BB66">
        <v>210</v>
      </c>
      <c r="BC66">
        <v>330</v>
      </c>
      <c r="BD66">
        <v>188</v>
      </c>
      <c r="BE66">
        <v>333</v>
      </c>
      <c r="BG66">
        <v>210</v>
      </c>
      <c r="BH66">
        <v>330</v>
      </c>
      <c r="BI66">
        <v>183</v>
      </c>
      <c r="BJ66">
        <v>324</v>
      </c>
      <c r="BR66">
        <v>285</v>
      </c>
      <c r="BS66">
        <v>255</v>
      </c>
      <c r="BT66">
        <v>268</v>
      </c>
      <c r="BU66">
        <v>255</v>
      </c>
      <c r="BW66">
        <v>285</v>
      </c>
      <c r="BX66">
        <v>255</v>
      </c>
      <c r="BY66">
        <v>265</v>
      </c>
      <c r="BZ66">
        <v>255</v>
      </c>
      <c r="CE66">
        <v>300</v>
      </c>
      <c r="CF66">
        <v>240</v>
      </c>
      <c r="CG66">
        <v>288</v>
      </c>
      <c r="CH66">
        <v>212</v>
      </c>
      <c r="CJ66">
        <v>300</v>
      </c>
      <c r="CK66">
        <v>240</v>
      </c>
      <c r="CL66">
        <v>288</v>
      </c>
      <c r="CM66">
        <v>212</v>
      </c>
      <c r="CS66">
        <v>315</v>
      </c>
      <c r="CT66">
        <v>225</v>
      </c>
      <c r="CU66">
        <v>294</v>
      </c>
      <c r="CV66">
        <v>158</v>
      </c>
      <c r="CX66">
        <v>315</v>
      </c>
      <c r="CY66">
        <v>225</v>
      </c>
      <c r="CZ66">
        <v>294</v>
      </c>
      <c r="DA66">
        <v>158</v>
      </c>
      <c r="DH66">
        <v>330</v>
      </c>
      <c r="DI66">
        <v>210</v>
      </c>
      <c r="DJ66">
        <v>284</v>
      </c>
      <c r="DK66">
        <v>196</v>
      </c>
      <c r="DM66">
        <v>330</v>
      </c>
      <c r="DN66">
        <v>210</v>
      </c>
      <c r="DO66">
        <v>284</v>
      </c>
      <c r="DP66">
        <v>193</v>
      </c>
      <c r="ET66">
        <v>90</v>
      </c>
      <c r="EU66">
        <v>90</v>
      </c>
      <c r="EV66">
        <v>76</v>
      </c>
      <c r="EW66">
        <v>74</v>
      </c>
      <c r="EY66">
        <v>90</v>
      </c>
      <c r="EZ66">
        <v>90</v>
      </c>
      <c r="FA66">
        <v>86</v>
      </c>
      <c r="FB66">
        <v>77</v>
      </c>
      <c r="FE66">
        <v>75</v>
      </c>
      <c r="FF66">
        <v>105</v>
      </c>
      <c r="FG66">
        <v>46</v>
      </c>
      <c r="FH66">
        <v>103</v>
      </c>
      <c r="FJ66">
        <v>75</v>
      </c>
      <c r="FK66">
        <v>105</v>
      </c>
      <c r="FL66">
        <v>46</v>
      </c>
      <c r="FM66">
        <v>103</v>
      </c>
      <c r="FP66">
        <v>105</v>
      </c>
      <c r="FQ66">
        <v>75</v>
      </c>
      <c r="FR66">
        <v>302</v>
      </c>
      <c r="FS66">
        <v>228</v>
      </c>
      <c r="FU66">
        <v>105</v>
      </c>
      <c r="FV66">
        <v>75</v>
      </c>
      <c r="FW66">
        <v>294</v>
      </c>
      <c r="FX66">
        <v>228</v>
      </c>
    </row>
    <row r="67" spans="2:180" x14ac:dyDescent="0.25">
      <c r="B67">
        <v>270</v>
      </c>
      <c r="C67">
        <v>269</v>
      </c>
      <c r="D67">
        <v>251</v>
      </c>
      <c r="F67">
        <v>270</v>
      </c>
      <c r="G67">
        <v>273</v>
      </c>
      <c r="H67">
        <v>251</v>
      </c>
      <c r="M67">
        <v>255</v>
      </c>
      <c r="N67">
        <v>285</v>
      </c>
      <c r="O67">
        <v>223</v>
      </c>
      <c r="P67">
        <v>288</v>
      </c>
      <c r="R67">
        <v>255</v>
      </c>
      <c r="S67">
        <v>285</v>
      </c>
      <c r="T67">
        <v>223</v>
      </c>
      <c r="U67">
        <v>288</v>
      </c>
      <c r="Z67">
        <v>240</v>
      </c>
      <c r="AA67">
        <v>300</v>
      </c>
      <c r="AB67">
        <v>117</v>
      </c>
      <c r="AC67">
        <v>302</v>
      </c>
      <c r="AE67">
        <v>240</v>
      </c>
      <c r="AF67">
        <v>300</v>
      </c>
      <c r="AG67">
        <v>117</v>
      </c>
      <c r="AH67">
        <v>307</v>
      </c>
      <c r="AM67">
        <v>225</v>
      </c>
      <c r="AN67">
        <v>315</v>
      </c>
      <c r="AO67">
        <v>25</v>
      </c>
      <c r="AP67">
        <v>297</v>
      </c>
      <c r="AR67">
        <v>225</v>
      </c>
      <c r="AS67">
        <v>315</v>
      </c>
      <c r="AT67">
        <v>25</v>
      </c>
      <c r="AU67">
        <v>297</v>
      </c>
      <c r="BB67">
        <v>210</v>
      </c>
      <c r="BC67">
        <v>330</v>
      </c>
      <c r="BD67">
        <v>183</v>
      </c>
      <c r="BE67">
        <v>195</v>
      </c>
      <c r="BG67">
        <v>210</v>
      </c>
      <c r="BH67">
        <v>330</v>
      </c>
      <c r="BI67">
        <v>183</v>
      </c>
      <c r="BJ67">
        <v>317</v>
      </c>
      <c r="BR67">
        <v>285</v>
      </c>
      <c r="BS67">
        <v>255</v>
      </c>
      <c r="BT67">
        <v>263</v>
      </c>
      <c r="BU67">
        <v>253</v>
      </c>
      <c r="BW67">
        <v>285</v>
      </c>
      <c r="BX67">
        <v>255</v>
      </c>
      <c r="BY67">
        <v>263</v>
      </c>
      <c r="BZ67">
        <v>255</v>
      </c>
      <c r="CE67">
        <v>300</v>
      </c>
      <c r="CF67">
        <v>240</v>
      </c>
      <c r="CG67">
        <v>179</v>
      </c>
      <c r="CH67">
        <v>212</v>
      </c>
      <c r="CJ67">
        <v>300</v>
      </c>
      <c r="CK67">
        <v>240</v>
      </c>
      <c r="CL67">
        <v>288</v>
      </c>
      <c r="CM67">
        <v>212</v>
      </c>
      <c r="CS67">
        <v>315</v>
      </c>
      <c r="CT67">
        <v>225</v>
      </c>
      <c r="CU67">
        <v>297</v>
      </c>
      <c r="CV67">
        <v>166</v>
      </c>
      <c r="CX67">
        <v>315</v>
      </c>
      <c r="CY67">
        <v>225</v>
      </c>
      <c r="CZ67">
        <v>297</v>
      </c>
      <c r="DA67">
        <v>163</v>
      </c>
      <c r="DH67">
        <v>330</v>
      </c>
      <c r="DI67">
        <v>210</v>
      </c>
      <c r="DJ67">
        <v>293</v>
      </c>
      <c r="DK67">
        <v>188</v>
      </c>
      <c r="DM67">
        <v>330</v>
      </c>
      <c r="DN67">
        <v>210</v>
      </c>
      <c r="DO67">
        <v>284</v>
      </c>
      <c r="DP67">
        <v>193</v>
      </c>
      <c r="ET67">
        <v>90</v>
      </c>
      <c r="EU67">
        <v>90</v>
      </c>
      <c r="EV67">
        <v>89</v>
      </c>
      <c r="EW67">
        <v>233</v>
      </c>
      <c r="EY67">
        <v>90</v>
      </c>
      <c r="EZ67">
        <v>90</v>
      </c>
      <c r="FA67">
        <v>82</v>
      </c>
      <c r="FB67">
        <v>74</v>
      </c>
      <c r="FE67">
        <v>75</v>
      </c>
      <c r="FF67">
        <v>105</v>
      </c>
      <c r="FG67">
        <v>23</v>
      </c>
      <c r="FH67">
        <v>108</v>
      </c>
      <c r="FJ67">
        <v>75</v>
      </c>
      <c r="FK67">
        <v>105</v>
      </c>
      <c r="FL67">
        <v>33</v>
      </c>
      <c r="FM67">
        <v>108</v>
      </c>
      <c r="FP67">
        <v>105</v>
      </c>
      <c r="FQ67">
        <v>75</v>
      </c>
      <c r="FR67">
        <v>98</v>
      </c>
      <c r="FS67">
        <v>228</v>
      </c>
      <c r="FU67">
        <v>105</v>
      </c>
      <c r="FV67">
        <v>75</v>
      </c>
      <c r="FW67">
        <v>98</v>
      </c>
      <c r="FX67">
        <v>228</v>
      </c>
    </row>
    <row r="68" spans="2:180" x14ac:dyDescent="0.25">
      <c r="B68">
        <v>270</v>
      </c>
      <c r="C68">
        <v>275</v>
      </c>
      <c r="D68">
        <v>248</v>
      </c>
      <c r="F68">
        <v>270</v>
      </c>
      <c r="G68">
        <v>269</v>
      </c>
      <c r="H68">
        <v>251</v>
      </c>
      <c r="M68">
        <v>255</v>
      </c>
      <c r="N68">
        <v>285</v>
      </c>
      <c r="O68">
        <v>223</v>
      </c>
      <c r="P68">
        <v>311</v>
      </c>
      <c r="R68">
        <v>255</v>
      </c>
      <c r="S68">
        <v>285</v>
      </c>
      <c r="T68">
        <v>223</v>
      </c>
      <c r="U68">
        <v>296</v>
      </c>
      <c r="Z68">
        <v>240</v>
      </c>
      <c r="AA68">
        <v>300</v>
      </c>
      <c r="AB68">
        <v>123</v>
      </c>
      <c r="AC68">
        <v>307</v>
      </c>
      <c r="AE68">
        <v>240</v>
      </c>
      <c r="AF68">
        <v>300</v>
      </c>
      <c r="AG68">
        <v>117</v>
      </c>
      <c r="AH68">
        <v>302</v>
      </c>
      <c r="AM68">
        <v>225</v>
      </c>
      <c r="AN68">
        <v>315</v>
      </c>
      <c r="AO68">
        <v>166</v>
      </c>
      <c r="AP68">
        <v>289</v>
      </c>
      <c r="AR68">
        <v>225</v>
      </c>
      <c r="AS68">
        <v>315</v>
      </c>
      <c r="AT68">
        <v>42</v>
      </c>
      <c r="AU68">
        <v>293</v>
      </c>
      <c r="BB68">
        <v>210</v>
      </c>
      <c r="BC68">
        <v>330</v>
      </c>
      <c r="BD68">
        <v>180</v>
      </c>
      <c r="BE68">
        <v>317</v>
      </c>
      <c r="BG68">
        <v>210</v>
      </c>
      <c r="BH68">
        <v>330</v>
      </c>
      <c r="BI68">
        <v>181</v>
      </c>
      <c r="BJ68">
        <v>195</v>
      </c>
      <c r="BR68">
        <v>285</v>
      </c>
      <c r="BS68">
        <v>255</v>
      </c>
      <c r="BT68">
        <v>263</v>
      </c>
      <c r="BU68">
        <v>256</v>
      </c>
      <c r="BW68">
        <v>285</v>
      </c>
      <c r="BX68">
        <v>255</v>
      </c>
      <c r="BY68">
        <v>263</v>
      </c>
      <c r="BZ68">
        <v>256</v>
      </c>
      <c r="CE68">
        <v>300</v>
      </c>
      <c r="CF68">
        <v>240</v>
      </c>
      <c r="CG68">
        <v>297</v>
      </c>
      <c r="CH68">
        <v>212</v>
      </c>
      <c r="CJ68">
        <v>300</v>
      </c>
      <c r="CK68">
        <v>240</v>
      </c>
      <c r="CL68">
        <v>297</v>
      </c>
      <c r="CM68">
        <v>212</v>
      </c>
      <c r="CS68">
        <v>315</v>
      </c>
      <c r="CT68">
        <v>225</v>
      </c>
      <c r="CU68">
        <v>300</v>
      </c>
      <c r="CV68">
        <v>163</v>
      </c>
      <c r="CX68">
        <v>315</v>
      </c>
      <c r="CY68">
        <v>225</v>
      </c>
      <c r="CZ68">
        <v>297</v>
      </c>
      <c r="DA68">
        <v>164</v>
      </c>
      <c r="DH68">
        <v>330</v>
      </c>
      <c r="DI68">
        <v>210</v>
      </c>
      <c r="DJ68">
        <v>282</v>
      </c>
      <c r="DK68">
        <v>193</v>
      </c>
      <c r="DM68">
        <v>330</v>
      </c>
      <c r="DN68">
        <v>210</v>
      </c>
      <c r="DO68">
        <v>282</v>
      </c>
      <c r="DP68">
        <v>193</v>
      </c>
      <c r="ET68">
        <v>90</v>
      </c>
      <c r="EU68">
        <v>90</v>
      </c>
      <c r="EV68">
        <v>82</v>
      </c>
      <c r="EW68">
        <v>74</v>
      </c>
      <c r="EY68">
        <v>90</v>
      </c>
      <c r="EZ68">
        <v>90</v>
      </c>
      <c r="FA68">
        <v>83</v>
      </c>
      <c r="FB68">
        <v>77</v>
      </c>
      <c r="FE68">
        <v>75</v>
      </c>
      <c r="FF68">
        <v>105</v>
      </c>
      <c r="FG68">
        <v>33</v>
      </c>
      <c r="FH68">
        <v>108</v>
      </c>
      <c r="FJ68">
        <v>75</v>
      </c>
      <c r="FK68">
        <v>105</v>
      </c>
      <c r="FL68">
        <v>33</v>
      </c>
      <c r="FM68">
        <v>108</v>
      </c>
      <c r="FP68">
        <v>105</v>
      </c>
      <c r="FQ68">
        <v>75</v>
      </c>
      <c r="FR68">
        <v>91</v>
      </c>
      <c r="FS68">
        <v>236</v>
      </c>
      <c r="FU68">
        <v>105</v>
      </c>
      <c r="FV68">
        <v>75</v>
      </c>
      <c r="FW68">
        <v>91</v>
      </c>
      <c r="FX68">
        <v>236</v>
      </c>
    </row>
    <row r="69" spans="2:180" x14ac:dyDescent="0.25">
      <c r="B69">
        <v>270</v>
      </c>
      <c r="C69">
        <v>269</v>
      </c>
      <c r="D69">
        <v>257</v>
      </c>
      <c r="F69">
        <v>270</v>
      </c>
      <c r="G69">
        <v>269</v>
      </c>
      <c r="H69">
        <v>257</v>
      </c>
      <c r="M69">
        <v>255</v>
      </c>
      <c r="N69">
        <v>285</v>
      </c>
      <c r="O69">
        <v>223</v>
      </c>
      <c r="P69">
        <v>296</v>
      </c>
      <c r="R69">
        <v>255</v>
      </c>
      <c r="S69">
        <v>285</v>
      </c>
      <c r="T69">
        <v>223</v>
      </c>
      <c r="U69">
        <v>296</v>
      </c>
      <c r="Z69">
        <v>240</v>
      </c>
      <c r="AA69">
        <v>300</v>
      </c>
      <c r="AB69">
        <v>117</v>
      </c>
      <c r="AC69">
        <v>302</v>
      </c>
      <c r="AE69">
        <v>240</v>
      </c>
      <c r="AF69">
        <v>300</v>
      </c>
      <c r="AG69">
        <v>117</v>
      </c>
      <c r="AH69">
        <v>303</v>
      </c>
      <c r="AM69">
        <v>225</v>
      </c>
      <c r="AN69">
        <v>315</v>
      </c>
      <c r="AO69">
        <v>42</v>
      </c>
      <c r="AP69">
        <v>293</v>
      </c>
      <c r="AR69">
        <v>225</v>
      </c>
      <c r="AS69">
        <v>315</v>
      </c>
      <c r="AT69">
        <v>42</v>
      </c>
      <c r="AU69">
        <v>293</v>
      </c>
      <c r="BB69">
        <v>210</v>
      </c>
      <c r="BC69">
        <v>330</v>
      </c>
      <c r="BD69">
        <v>181</v>
      </c>
      <c r="BE69">
        <v>189</v>
      </c>
      <c r="BG69">
        <v>210</v>
      </c>
      <c r="BH69">
        <v>330</v>
      </c>
      <c r="BI69">
        <v>181</v>
      </c>
      <c r="BJ69">
        <v>197</v>
      </c>
      <c r="BR69">
        <v>285</v>
      </c>
      <c r="BS69">
        <v>255</v>
      </c>
      <c r="BT69">
        <v>255</v>
      </c>
      <c r="BU69">
        <v>256</v>
      </c>
      <c r="BW69">
        <v>285</v>
      </c>
      <c r="BX69">
        <v>255</v>
      </c>
      <c r="BY69">
        <v>263</v>
      </c>
      <c r="BZ69">
        <v>256</v>
      </c>
      <c r="CE69">
        <v>300</v>
      </c>
      <c r="CF69">
        <v>240</v>
      </c>
      <c r="CG69">
        <v>297</v>
      </c>
      <c r="CH69">
        <v>212</v>
      </c>
      <c r="CJ69">
        <v>300</v>
      </c>
      <c r="CK69">
        <v>240</v>
      </c>
      <c r="CL69">
        <v>297</v>
      </c>
      <c r="CM69">
        <v>212</v>
      </c>
      <c r="CS69">
        <v>315</v>
      </c>
      <c r="CT69">
        <v>225</v>
      </c>
      <c r="CU69">
        <v>287</v>
      </c>
      <c r="CV69">
        <v>164</v>
      </c>
      <c r="CX69">
        <v>315</v>
      </c>
      <c r="CY69">
        <v>225</v>
      </c>
      <c r="CZ69">
        <v>300</v>
      </c>
      <c r="DA69">
        <v>164</v>
      </c>
      <c r="DH69">
        <v>330</v>
      </c>
      <c r="DI69">
        <v>210</v>
      </c>
      <c r="DJ69">
        <v>282</v>
      </c>
      <c r="DK69">
        <v>199</v>
      </c>
      <c r="DM69">
        <v>330</v>
      </c>
      <c r="DN69">
        <v>210</v>
      </c>
      <c r="DO69">
        <v>282</v>
      </c>
      <c r="DP69">
        <v>196</v>
      </c>
      <c r="ET69">
        <v>90</v>
      </c>
      <c r="EU69">
        <v>90</v>
      </c>
      <c r="EV69">
        <v>83</v>
      </c>
      <c r="EW69">
        <v>77</v>
      </c>
      <c r="EY69">
        <v>90</v>
      </c>
      <c r="EZ69">
        <v>90</v>
      </c>
      <c r="FA69">
        <v>82</v>
      </c>
      <c r="FB69">
        <v>77</v>
      </c>
      <c r="FE69">
        <v>75</v>
      </c>
      <c r="FF69">
        <v>105</v>
      </c>
      <c r="FG69">
        <v>33</v>
      </c>
      <c r="FH69">
        <v>108</v>
      </c>
      <c r="FJ69">
        <v>75</v>
      </c>
      <c r="FK69">
        <v>105</v>
      </c>
      <c r="FL69">
        <v>33</v>
      </c>
      <c r="FM69">
        <v>108</v>
      </c>
      <c r="FP69">
        <v>105</v>
      </c>
      <c r="FQ69">
        <v>75</v>
      </c>
      <c r="FR69">
        <v>91</v>
      </c>
      <c r="FS69">
        <v>237</v>
      </c>
      <c r="FU69">
        <v>105</v>
      </c>
      <c r="FV69">
        <v>75</v>
      </c>
      <c r="FW69">
        <v>91</v>
      </c>
      <c r="FX69">
        <v>236</v>
      </c>
    </row>
    <row r="70" spans="2:180" x14ac:dyDescent="0.25">
      <c r="B70">
        <v>270</v>
      </c>
      <c r="C70">
        <v>269</v>
      </c>
      <c r="D70">
        <v>258</v>
      </c>
      <c r="F70">
        <v>270</v>
      </c>
      <c r="G70">
        <v>269</v>
      </c>
      <c r="H70">
        <v>257</v>
      </c>
      <c r="M70">
        <v>255</v>
      </c>
      <c r="N70">
        <v>285</v>
      </c>
      <c r="O70">
        <v>243</v>
      </c>
      <c r="P70">
        <v>296</v>
      </c>
      <c r="R70">
        <v>255</v>
      </c>
      <c r="S70">
        <v>285</v>
      </c>
      <c r="T70">
        <v>243</v>
      </c>
      <c r="U70">
        <v>296</v>
      </c>
      <c r="Z70">
        <v>240</v>
      </c>
      <c r="AA70">
        <v>300</v>
      </c>
      <c r="AB70">
        <v>117</v>
      </c>
      <c r="AC70">
        <v>303</v>
      </c>
      <c r="AE70">
        <v>240</v>
      </c>
      <c r="AF70">
        <v>300</v>
      </c>
      <c r="AG70">
        <v>117</v>
      </c>
      <c r="AH70">
        <v>303</v>
      </c>
      <c r="AM70">
        <v>225</v>
      </c>
      <c r="AN70">
        <v>315</v>
      </c>
      <c r="AO70">
        <v>9</v>
      </c>
      <c r="AP70">
        <v>297</v>
      </c>
      <c r="AR70">
        <v>225</v>
      </c>
      <c r="AS70">
        <v>315</v>
      </c>
      <c r="AT70">
        <v>42</v>
      </c>
      <c r="AU70">
        <v>297</v>
      </c>
      <c r="BB70">
        <v>210</v>
      </c>
      <c r="BC70">
        <v>330</v>
      </c>
      <c r="BD70">
        <v>182</v>
      </c>
      <c r="BE70">
        <v>197</v>
      </c>
      <c r="BG70">
        <v>210</v>
      </c>
      <c r="BH70">
        <v>330</v>
      </c>
      <c r="BI70">
        <v>182</v>
      </c>
      <c r="BJ70">
        <v>189</v>
      </c>
      <c r="BR70">
        <v>285</v>
      </c>
      <c r="BS70">
        <v>255</v>
      </c>
      <c r="BT70">
        <v>267</v>
      </c>
      <c r="BU70">
        <v>256</v>
      </c>
      <c r="BW70">
        <v>285</v>
      </c>
      <c r="BX70">
        <v>255</v>
      </c>
      <c r="BY70">
        <v>265</v>
      </c>
      <c r="BZ70">
        <v>256</v>
      </c>
      <c r="CE70">
        <v>300</v>
      </c>
      <c r="CF70">
        <v>240</v>
      </c>
      <c r="CG70">
        <v>287</v>
      </c>
      <c r="CH70">
        <v>212</v>
      </c>
      <c r="CJ70">
        <v>300</v>
      </c>
      <c r="CK70">
        <v>240</v>
      </c>
      <c r="CL70">
        <v>290</v>
      </c>
      <c r="CM70">
        <v>212</v>
      </c>
      <c r="CS70">
        <v>315</v>
      </c>
      <c r="CT70">
        <v>225</v>
      </c>
      <c r="CU70">
        <v>300</v>
      </c>
      <c r="CV70">
        <v>191</v>
      </c>
      <c r="CX70">
        <v>315</v>
      </c>
      <c r="CY70">
        <v>225</v>
      </c>
      <c r="CZ70">
        <v>290</v>
      </c>
      <c r="DA70">
        <v>166</v>
      </c>
      <c r="DH70">
        <v>330</v>
      </c>
      <c r="DI70">
        <v>210</v>
      </c>
      <c r="DJ70">
        <v>296</v>
      </c>
      <c r="DK70">
        <v>196</v>
      </c>
      <c r="DM70">
        <v>330</v>
      </c>
      <c r="DN70">
        <v>210</v>
      </c>
      <c r="DO70">
        <v>287</v>
      </c>
      <c r="DP70">
        <v>196</v>
      </c>
      <c r="ET70">
        <v>90</v>
      </c>
      <c r="EU70">
        <v>90</v>
      </c>
      <c r="EV70">
        <v>82</v>
      </c>
      <c r="EW70">
        <v>77</v>
      </c>
      <c r="EY70">
        <v>90</v>
      </c>
      <c r="EZ70">
        <v>90</v>
      </c>
      <c r="FA70">
        <v>83</v>
      </c>
      <c r="FB70">
        <v>77</v>
      </c>
      <c r="FE70">
        <v>75</v>
      </c>
      <c r="FF70">
        <v>105</v>
      </c>
      <c r="FG70">
        <v>46</v>
      </c>
      <c r="FH70">
        <v>92</v>
      </c>
      <c r="FJ70">
        <v>75</v>
      </c>
      <c r="FK70">
        <v>105</v>
      </c>
      <c r="FL70">
        <v>46</v>
      </c>
      <c r="FM70">
        <v>108</v>
      </c>
      <c r="FP70">
        <v>105</v>
      </c>
      <c r="FQ70">
        <v>75</v>
      </c>
      <c r="FR70">
        <v>91</v>
      </c>
      <c r="FS70">
        <v>50</v>
      </c>
      <c r="FU70">
        <v>105</v>
      </c>
      <c r="FV70">
        <v>75</v>
      </c>
      <c r="FW70">
        <v>91</v>
      </c>
      <c r="FX70">
        <v>53</v>
      </c>
    </row>
    <row r="71" spans="2:180" x14ac:dyDescent="0.25">
      <c r="B71">
        <v>270</v>
      </c>
      <c r="C71">
        <v>275</v>
      </c>
      <c r="D71">
        <v>257</v>
      </c>
      <c r="F71">
        <v>270</v>
      </c>
      <c r="G71">
        <v>275</v>
      </c>
      <c r="H71">
        <v>257</v>
      </c>
      <c r="M71">
        <v>255</v>
      </c>
      <c r="N71">
        <v>285</v>
      </c>
      <c r="O71">
        <v>243</v>
      </c>
      <c r="P71">
        <v>292</v>
      </c>
      <c r="R71">
        <v>255</v>
      </c>
      <c r="S71">
        <v>285</v>
      </c>
      <c r="T71">
        <v>243</v>
      </c>
      <c r="U71">
        <v>292</v>
      </c>
      <c r="Z71">
        <v>240</v>
      </c>
      <c r="AA71">
        <v>300</v>
      </c>
      <c r="AB71">
        <v>109</v>
      </c>
      <c r="AC71">
        <v>303</v>
      </c>
      <c r="AE71">
        <v>240</v>
      </c>
      <c r="AF71">
        <v>300</v>
      </c>
      <c r="AG71">
        <v>117</v>
      </c>
      <c r="AH71">
        <v>303</v>
      </c>
      <c r="AM71">
        <v>225</v>
      </c>
      <c r="AN71">
        <v>315</v>
      </c>
      <c r="AO71">
        <v>192</v>
      </c>
      <c r="AP71">
        <v>297</v>
      </c>
      <c r="AR71">
        <v>225</v>
      </c>
      <c r="AS71">
        <v>315</v>
      </c>
      <c r="AT71">
        <v>40</v>
      </c>
      <c r="AU71">
        <v>297</v>
      </c>
      <c r="BB71">
        <v>210</v>
      </c>
      <c r="BC71">
        <v>330</v>
      </c>
      <c r="BD71">
        <v>182</v>
      </c>
      <c r="BE71">
        <v>183</v>
      </c>
      <c r="BG71">
        <v>210</v>
      </c>
      <c r="BH71">
        <v>330</v>
      </c>
      <c r="BI71">
        <v>182</v>
      </c>
      <c r="BJ71">
        <v>197</v>
      </c>
      <c r="BR71">
        <v>285</v>
      </c>
      <c r="BS71">
        <v>255</v>
      </c>
      <c r="BT71">
        <v>265</v>
      </c>
      <c r="BU71">
        <v>262</v>
      </c>
      <c r="BW71">
        <v>285</v>
      </c>
      <c r="BX71">
        <v>255</v>
      </c>
      <c r="BY71">
        <v>267</v>
      </c>
      <c r="BZ71">
        <v>256</v>
      </c>
      <c r="CE71">
        <v>300</v>
      </c>
      <c r="CF71">
        <v>240</v>
      </c>
      <c r="CG71">
        <v>290</v>
      </c>
      <c r="CH71">
        <v>210</v>
      </c>
      <c r="CJ71">
        <v>300</v>
      </c>
      <c r="CK71">
        <v>240</v>
      </c>
      <c r="CL71">
        <v>289</v>
      </c>
      <c r="CM71">
        <v>212</v>
      </c>
      <c r="CS71">
        <v>315</v>
      </c>
      <c r="CT71">
        <v>225</v>
      </c>
      <c r="CU71">
        <v>290</v>
      </c>
      <c r="CV71">
        <v>166</v>
      </c>
      <c r="CX71">
        <v>315</v>
      </c>
      <c r="CY71">
        <v>225</v>
      </c>
      <c r="CZ71">
        <v>290</v>
      </c>
      <c r="DA71">
        <v>166</v>
      </c>
      <c r="DH71">
        <v>330</v>
      </c>
      <c r="DI71">
        <v>210</v>
      </c>
      <c r="DJ71">
        <v>287</v>
      </c>
      <c r="DK71">
        <v>188</v>
      </c>
      <c r="DM71">
        <v>330</v>
      </c>
      <c r="DN71">
        <v>210</v>
      </c>
      <c r="DO71">
        <v>287</v>
      </c>
      <c r="DP71">
        <v>188</v>
      </c>
      <c r="ET71">
        <v>90</v>
      </c>
      <c r="EU71">
        <v>90</v>
      </c>
      <c r="EV71">
        <v>86</v>
      </c>
      <c r="EW71">
        <v>77</v>
      </c>
      <c r="EY71">
        <v>90</v>
      </c>
      <c r="EZ71">
        <v>90</v>
      </c>
      <c r="FA71">
        <v>83</v>
      </c>
      <c r="FB71">
        <v>77</v>
      </c>
      <c r="FE71">
        <v>75</v>
      </c>
      <c r="FF71">
        <v>105</v>
      </c>
      <c r="FG71">
        <v>49</v>
      </c>
      <c r="FH71">
        <v>108</v>
      </c>
      <c r="FJ71">
        <v>75</v>
      </c>
      <c r="FK71">
        <v>105</v>
      </c>
      <c r="FL71">
        <v>46</v>
      </c>
      <c r="FM71">
        <v>108</v>
      </c>
      <c r="FP71">
        <v>105</v>
      </c>
      <c r="FQ71">
        <v>75</v>
      </c>
      <c r="FR71">
        <v>91</v>
      </c>
      <c r="FS71">
        <v>53</v>
      </c>
      <c r="FU71">
        <v>105</v>
      </c>
      <c r="FV71">
        <v>75</v>
      </c>
      <c r="FW71">
        <v>91</v>
      </c>
      <c r="FX71">
        <v>50</v>
      </c>
    </row>
    <row r="72" spans="2:180" x14ac:dyDescent="0.25">
      <c r="B72">
        <v>270</v>
      </c>
      <c r="C72">
        <v>275</v>
      </c>
      <c r="D72">
        <v>257</v>
      </c>
      <c r="F72">
        <v>270</v>
      </c>
      <c r="G72">
        <v>275</v>
      </c>
      <c r="H72">
        <v>257</v>
      </c>
      <c r="M72">
        <v>255</v>
      </c>
      <c r="N72">
        <v>285</v>
      </c>
      <c r="O72">
        <v>234</v>
      </c>
      <c r="P72">
        <v>108</v>
      </c>
      <c r="R72">
        <v>255</v>
      </c>
      <c r="S72">
        <v>285</v>
      </c>
      <c r="T72">
        <v>237</v>
      </c>
      <c r="U72">
        <v>291</v>
      </c>
      <c r="Z72">
        <v>240</v>
      </c>
      <c r="AA72">
        <v>300</v>
      </c>
      <c r="AB72">
        <v>234</v>
      </c>
      <c r="AC72">
        <v>290</v>
      </c>
      <c r="AE72">
        <v>240</v>
      </c>
      <c r="AF72">
        <v>300</v>
      </c>
      <c r="AG72">
        <v>227</v>
      </c>
      <c r="AH72">
        <v>292</v>
      </c>
      <c r="AM72">
        <v>225</v>
      </c>
      <c r="AN72">
        <v>315</v>
      </c>
      <c r="AO72">
        <v>40</v>
      </c>
      <c r="AP72">
        <v>297</v>
      </c>
      <c r="AR72">
        <v>225</v>
      </c>
      <c r="AS72">
        <v>315</v>
      </c>
      <c r="AT72">
        <v>58</v>
      </c>
      <c r="AU72">
        <v>297</v>
      </c>
      <c r="BB72">
        <v>210</v>
      </c>
      <c r="BC72">
        <v>330</v>
      </c>
      <c r="BD72">
        <v>184</v>
      </c>
      <c r="BE72">
        <v>207</v>
      </c>
      <c r="BG72">
        <v>210</v>
      </c>
      <c r="BH72">
        <v>330</v>
      </c>
      <c r="BI72">
        <v>182</v>
      </c>
      <c r="BJ72">
        <v>192</v>
      </c>
      <c r="BR72">
        <v>285</v>
      </c>
      <c r="BS72">
        <v>255</v>
      </c>
      <c r="BT72">
        <v>268</v>
      </c>
      <c r="BU72">
        <v>57</v>
      </c>
      <c r="BW72">
        <v>285</v>
      </c>
      <c r="BX72">
        <v>255</v>
      </c>
      <c r="BY72">
        <v>268</v>
      </c>
      <c r="BZ72">
        <v>57</v>
      </c>
      <c r="CE72">
        <v>300</v>
      </c>
      <c r="CF72">
        <v>240</v>
      </c>
      <c r="CG72">
        <v>289</v>
      </c>
      <c r="CH72">
        <v>212</v>
      </c>
      <c r="CJ72">
        <v>300</v>
      </c>
      <c r="CK72">
        <v>240</v>
      </c>
      <c r="CL72">
        <v>290</v>
      </c>
      <c r="CM72">
        <v>210</v>
      </c>
      <c r="CS72">
        <v>315</v>
      </c>
      <c r="CT72">
        <v>225</v>
      </c>
      <c r="CU72">
        <v>289</v>
      </c>
      <c r="CV72">
        <v>161</v>
      </c>
      <c r="CX72">
        <v>315</v>
      </c>
      <c r="CY72">
        <v>225</v>
      </c>
      <c r="CZ72">
        <v>290</v>
      </c>
      <c r="DA72">
        <v>166</v>
      </c>
      <c r="DH72">
        <v>330</v>
      </c>
      <c r="DI72">
        <v>210</v>
      </c>
      <c r="DJ72">
        <v>282</v>
      </c>
      <c r="DK72">
        <v>188</v>
      </c>
      <c r="DM72">
        <v>330</v>
      </c>
      <c r="DN72">
        <v>210</v>
      </c>
      <c r="DO72">
        <v>284</v>
      </c>
      <c r="DP72">
        <v>188</v>
      </c>
      <c r="ET72">
        <v>90</v>
      </c>
      <c r="EU72">
        <v>90</v>
      </c>
      <c r="EV72">
        <v>83</v>
      </c>
      <c r="EW72">
        <v>77</v>
      </c>
      <c r="EY72">
        <v>90</v>
      </c>
      <c r="EZ72">
        <v>90</v>
      </c>
      <c r="FA72">
        <v>86</v>
      </c>
      <c r="FB72">
        <v>77</v>
      </c>
      <c r="FE72">
        <v>75</v>
      </c>
      <c r="FF72">
        <v>105</v>
      </c>
      <c r="FG72">
        <v>33</v>
      </c>
      <c r="FH72">
        <v>108</v>
      </c>
      <c r="FJ72">
        <v>75</v>
      </c>
      <c r="FK72">
        <v>105</v>
      </c>
      <c r="FL72">
        <v>49</v>
      </c>
      <c r="FM72">
        <v>108</v>
      </c>
      <c r="FP72">
        <v>105</v>
      </c>
      <c r="FQ72">
        <v>75</v>
      </c>
      <c r="FR72">
        <v>91</v>
      </c>
      <c r="FS72">
        <v>47</v>
      </c>
      <c r="FU72">
        <v>105</v>
      </c>
      <c r="FV72">
        <v>75</v>
      </c>
      <c r="FW72">
        <v>91</v>
      </c>
      <c r="FX72">
        <v>51</v>
      </c>
    </row>
    <row r="73" spans="2:180" x14ac:dyDescent="0.25">
      <c r="B73">
        <v>270</v>
      </c>
      <c r="C73">
        <v>269</v>
      </c>
      <c r="D73">
        <v>257</v>
      </c>
      <c r="F73">
        <v>270</v>
      </c>
      <c r="G73">
        <v>275</v>
      </c>
      <c r="H73">
        <v>257</v>
      </c>
      <c r="M73">
        <v>255</v>
      </c>
      <c r="N73">
        <v>285</v>
      </c>
      <c r="O73">
        <v>237</v>
      </c>
      <c r="P73">
        <v>291</v>
      </c>
      <c r="R73">
        <v>255</v>
      </c>
      <c r="S73">
        <v>285</v>
      </c>
      <c r="T73">
        <v>237</v>
      </c>
      <c r="U73">
        <v>291</v>
      </c>
      <c r="Z73">
        <v>240</v>
      </c>
      <c r="AA73">
        <v>300</v>
      </c>
      <c r="AB73">
        <v>227</v>
      </c>
      <c r="AC73">
        <v>292</v>
      </c>
      <c r="AE73">
        <v>240</v>
      </c>
      <c r="AF73">
        <v>300</v>
      </c>
      <c r="AG73">
        <v>234</v>
      </c>
      <c r="AH73">
        <v>292</v>
      </c>
      <c r="AM73">
        <v>225</v>
      </c>
      <c r="AN73">
        <v>315</v>
      </c>
      <c r="AO73">
        <v>58</v>
      </c>
      <c r="AP73">
        <v>297</v>
      </c>
      <c r="AR73">
        <v>225</v>
      </c>
      <c r="AS73">
        <v>315</v>
      </c>
      <c r="AT73">
        <v>58</v>
      </c>
      <c r="AU73">
        <v>297</v>
      </c>
      <c r="BB73">
        <v>210</v>
      </c>
      <c r="BC73">
        <v>330</v>
      </c>
      <c r="BD73">
        <v>175</v>
      </c>
      <c r="BE73">
        <v>192</v>
      </c>
      <c r="BG73">
        <v>210</v>
      </c>
      <c r="BH73">
        <v>330</v>
      </c>
      <c r="BI73">
        <v>175</v>
      </c>
      <c r="BJ73">
        <v>207</v>
      </c>
      <c r="BR73">
        <v>285</v>
      </c>
      <c r="BS73">
        <v>255</v>
      </c>
      <c r="BT73">
        <v>272</v>
      </c>
      <c r="BU73">
        <v>26</v>
      </c>
      <c r="BW73">
        <v>285</v>
      </c>
      <c r="BX73">
        <v>255</v>
      </c>
      <c r="BY73">
        <v>271</v>
      </c>
      <c r="BZ73">
        <v>37</v>
      </c>
      <c r="CE73">
        <v>300</v>
      </c>
      <c r="CF73">
        <v>240</v>
      </c>
      <c r="CG73">
        <v>292</v>
      </c>
      <c r="CH73">
        <v>16</v>
      </c>
      <c r="CJ73">
        <v>300</v>
      </c>
      <c r="CK73">
        <v>240</v>
      </c>
      <c r="CL73">
        <v>292</v>
      </c>
      <c r="CM73">
        <v>212</v>
      </c>
      <c r="CS73">
        <v>315</v>
      </c>
      <c r="CT73">
        <v>225</v>
      </c>
      <c r="CU73">
        <v>293</v>
      </c>
      <c r="CV73">
        <v>175</v>
      </c>
      <c r="CX73">
        <v>315</v>
      </c>
      <c r="CY73">
        <v>225</v>
      </c>
      <c r="CZ73">
        <v>293</v>
      </c>
      <c r="DA73">
        <v>161</v>
      </c>
      <c r="DH73">
        <v>330</v>
      </c>
      <c r="DI73">
        <v>210</v>
      </c>
      <c r="DJ73">
        <v>284</v>
      </c>
      <c r="DK73">
        <v>196</v>
      </c>
      <c r="DM73">
        <v>330</v>
      </c>
      <c r="DN73">
        <v>210</v>
      </c>
      <c r="DO73">
        <v>282</v>
      </c>
      <c r="DP73">
        <v>196</v>
      </c>
      <c r="ET73">
        <v>90</v>
      </c>
      <c r="EU73">
        <v>90</v>
      </c>
      <c r="EV73">
        <v>86</v>
      </c>
      <c r="EW73">
        <v>238</v>
      </c>
      <c r="EY73">
        <v>90</v>
      </c>
      <c r="EZ73">
        <v>90</v>
      </c>
      <c r="FA73">
        <v>83</v>
      </c>
      <c r="FB73">
        <v>238</v>
      </c>
      <c r="FE73">
        <v>75</v>
      </c>
      <c r="FF73">
        <v>105</v>
      </c>
      <c r="FG73">
        <v>49</v>
      </c>
      <c r="FH73">
        <v>108</v>
      </c>
      <c r="FJ73">
        <v>75</v>
      </c>
      <c r="FK73">
        <v>105</v>
      </c>
      <c r="FL73">
        <v>49</v>
      </c>
      <c r="FM73">
        <v>108</v>
      </c>
      <c r="FP73">
        <v>105</v>
      </c>
      <c r="FQ73">
        <v>75</v>
      </c>
      <c r="FR73">
        <v>91</v>
      </c>
      <c r="FS73">
        <v>51</v>
      </c>
      <c r="FU73">
        <v>105</v>
      </c>
      <c r="FV73">
        <v>75</v>
      </c>
      <c r="FW73">
        <v>91</v>
      </c>
      <c r="FX73">
        <v>51</v>
      </c>
    </row>
    <row r="74" spans="2:180" x14ac:dyDescent="0.25">
      <c r="B74">
        <v>270</v>
      </c>
      <c r="C74">
        <v>282</v>
      </c>
      <c r="D74">
        <v>257</v>
      </c>
      <c r="F74">
        <v>270</v>
      </c>
      <c r="G74">
        <v>273</v>
      </c>
      <c r="H74">
        <v>257</v>
      </c>
      <c r="M74">
        <v>255</v>
      </c>
      <c r="N74">
        <v>285</v>
      </c>
      <c r="O74">
        <v>243</v>
      </c>
      <c r="P74">
        <v>291</v>
      </c>
      <c r="R74">
        <v>255</v>
      </c>
      <c r="S74">
        <v>285</v>
      </c>
      <c r="T74">
        <v>237</v>
      </c>
      <c r="U74">
        <v>291</v>
      </c>
      <c r="Z74">
        <v>240</v>
      </c>
      <c r="AA74">
        <v>300</v>
      </c>
      <c r="AB74">
        <v>236</v>
      </c>
      <c r="AC74">
        <v>311</v>
      </c>
      <c r="AE74">
        <v>240</v>
      </c>
      <c r="AF74">
        <v>300</v>
      </c>
      <c r="AG74">
        <v>227</v>
      </c>
      <c r="AH74">
        <v>292</v>
      </c>
      <c r="AM74">
        <v>225</v>
      </c>
      <c r="AN74">
        <v>315</v>
      </c>
      <c r="AO74">
        <v>230</v>
      </c>
      <c r="AP74">
        <v>297</v>
      </c>
      <c r="AR74">
        <v>225</v>
      </c>
      <c r="AS74">
        <v>315</v>
      </c>
      <c r="AT74">
        <v>123</v>
      </c>
      <c r="AU74">
        <v>297</v>
      </c>
      <c r="BB74">
        <v>210</v>
      </c>
      <c r="BC74">
        <v>330</v>
      </c>
      <c r="BD74">
        <v>166</v>
      </c>
      <c r="BE74">
        <v>317</v>
      </c>
      <c r="BG74">
        <v>210</v>
      </c>
      <c r="BH74">
        <v>330</v>
      </c>
      <c r="BI74">
        <v>173</v>
      </c>
      <c r="BJ74">
        <v>317</v>
      </c>
      <c r="BR74">
        <v>285</v>
      </c>
      <c r="BS74">
        <v>255</v>
      </c>
      <c r="BT74">
        <v>271</v>
      </c>
      <c r="BU74">
        <v>37</v>
      </c>
      <c r="BW74">
        <v>285</v>
      </c>
      <c r="BX74">
        <v>255</v>
      </c>
      <c r="BY74">
        <v>271</v>
      </c>
      <c r="BZ74">
        <v>37</v>
      </c>
      <c r="CE74">
        <v>300</v>
      </c>
      <c r="CF74">
        <v>240</v>
      </c>
      <c r="CG74">
        <v>292</v>
      </c>
      <c r="CH74">
        <v>212</v>
      </c>
      <c r="CJ74">
        <v>300</v>
      </c>
      <c r="CK74">
        <v>240</v>
      </c>
      <c r="CL74">
        <v>292</v>
      </c>
      <c r="CM74">
        <v>212</v>
      </c>
      <c r="CS74">
        <v>315</v>
      </c>
      <c r="CT74">
        <v>225</v>
      </c>
      <c r="CU74">
        <v>297</v>
      </c>
      <c r="CV74">
        <v>158</v>
      </c>
      <c r="CX74">
        <v>315</v>
      </c>
      <c r="CY74">
        <v>225</v>
      </c>
      <c r="CZ74">
        <v>297</v>
      </c>
      <c r="DA74">
        <v>160</v>
      </c>
      <c r="DH74">
        <v>330</v>
      </c>
      <c r="DI74">
        <v>210</v>
      </c>
      <c r="DJ74">
        <v>282</v>
      </c>
      <c r="DK74">
        <v>199</v>
      </c>
      <c r="DM74">
        <v>330</v>
      </c>
      <c r="DN74">
        <v>210</v>
      </c>
      <c r="DO74">
        <v>282</v>
      </c>
      <c r="DP74">
        <v>196</v>
      </c>
      <c r="ET74">
        <v>90</v>
      </c>
      <c r="EU74">
        <v>90</v>
      </c>
      <c r="EV74">
        <v>82</v>
      </c>
      <c r="EW74">
        <v>238</v>
      </c>
      <c r="EY74">
        <v>90</v>
      </c>
      <c r="EZ74">
        <v>90</v>
      </c>
      <c r="FA74">
        <v>83</v>
      </c>
      <c r="FB74">
        <v>238</v>
      </c>
      <c r="FE74">
        <v>75</v>
      </c>
      <c r="FF74">
        <v>105</v>
      </c>
      <c r="FG74">
        <v>49</v>
      </c>
      <c r="FH74">
        <v>108</v>
      </c>
      <c r="FJ74">
        <v>75</v>
      </c>
      <c r="FK74">
        <v>105</v>
      </c>
      <c r="FL74">
        <v>49</v>
      </c>
      <c r="FM74">
        <v>108</v>
      </c>
      <c r="FP74">
        <v>105</v>
      </c>
      <c r="FQ74">
        <v>75</v>
      </c>
      <c r="FR74">
        <v>91</v>
      </c>
      <c r="FS74">
        <v>58</v>
      </c>
      <c r="FU74">
        <v>105</v>
      </c>
      <c r="FV74">
        <v>75</v>
      </c>
      <c r="FW74">
        <v>91</v>
      </c>
      <c r="FX74">
        <v>51</v>
      </c>
    </row>
    <row r="75" spans="2:180" x14ac:dyDescent="0.25">
      <c r="B75">
        <v>270</v>
      </c>
      <c r="C75">
        <v>273</v>
      </c>
      <c r="D75">
        <v>257</v>
      </c>
      <c r="F75">
        <v>270</v>
      </c>
      <c r="G75">
        <v>273</v>
      </c>
      <c r="H75">
        <v>257</v>
      </c>
      <c r="M75">
        <v>255</v>
      </c>
      <c r="N75">
        <v>285</v>
      </c>
      <c r="O75">
        <v>223</v>
      </c>
      <c r="P75">
        <v>292</v>
      </c>
      <c r="R75">
        <v>255</v>
      </c>
      <c r="S75">
        <v>285</v>
      </c>
      <c r="T75">
        <v>243</v>
      </c>
      <c r="U75">
        <v>291</v>
      </c>
      <c r="Z75">
        <v>240</v>
      </c>
      <c r="AA75">
        <v>300</v>
      </c>
      <c r="AB75">
        <v>227</v>
      </c>
      <c r="AC75">
        <v>285</v>
      </c>
      <c r="AE75">
        <v>240</v>
      </c>
      <c r="AF75">
        <v>300</v>
      </c>
      <c r="AG75">
        <v>227</v>
      </c>
      <c r="AH75">
        <v>285</v>
      </c>
      <c r="AM75">
        <v>225</v>
      </c>
      <c r="AN75">
        <v>315</v>
      </c>
      <c r="AO75">
        <v>123</v>
      </c>
      <c r="AP75">
        <v>289</v>
      </c>
      <c r="AR75">
        <v>225</v>
      </c>
      <c r="AS75">
        <v>315</v>
      </c>
      <c r="AT75">
        <v>132</v>
      </c>
      <c r="AU75">
        <v>289</v>
      </c>
      <c r="BB75">
        <v>210</v>
      </c>
      <c r="BC75">
        <v>330</v>
      </c>
      <c r="BD75">
        <v>173</v>
      </c>
      <c r="BE75">
        <v>341</v>
      </c>
      <c r="BG75">
        <v>210</v>
      </c>
      <c r="BH75">
        <v>330</v>
      </c>
      <c r="BI75">
        <v>173</v>
      </c>
      <c r="BJ75">
        <v>327</v>
      </c>
      <c r="BR75">
        <v>285</v>
      </c>
      <c r="BS75">
        <v>255</v>
      </c>
      <c r="BT75">
        <v>271</v>
      </c>
      <c r="BU75">
        <v>139</v>
      </c>
      <c r="BW75">
        <v>285</v>
      </c>
      <c r="BX75">
        <v>255</v>
      </c>
      <c r="BY75">
        <v>271</v>
      </c>
      <c r="BZ75">
        <v>41</v>
      </c>
      <c r="CE75">
        <v>300</v>
      </c>
      <c r="CF75">
        <v>240</v>
      </c>
      <c r="CG75">
        <v>293</v>
      </c>
      <c r="CH75">
        <v>217</v>
      </c>
      <c r="CJ75">
        <v>300</v>
      </c>
      <c r="CK75">
        <v>240</v>
      </c>
      <c r="CL75">
        <v>293</v>
      </c>
      <c r="CM75">
        <v>212</v>
      </c>
      <c r="CS75">
        <v>315</v>
      </c>
      <c r="CT75">
        <v>225</v>
      </c>
      <c r="CU75">
        <v>297</v>
      </c>
      <c r="CV75">
        <v>160</v>
      </c>
      <c r="CX75">
        <v>315</v>
      </c>
      <c r="CY75">
        <v>225</v>
      </c>
      <c r="CZ75">
        <v>297</v>
      </c>
      <c r="DA75">
        <v>160</v>
      </c>
      <c r="DH75">
        <v>330</v>
      </c>
      <c r="DI75">
        <v>210</v>
      </c>
      <c r="DJ75">
        <v>86</v>
      </c>
      <c r="DK75">
        <v>196</v>
      </c>
      <c r="DM75">
        <v>330</v>
      </c>
      <c r="DN75">
        <v>210</v>
      </c>
      <c r="DO75">
        <v>86</v>
      </c>
      <c r="DP75">
        <v>196</v>
      </c>
      <c r="ET75">
        <v>90</v>
      </c>
      <c r="EU75">
        <v>90</v>
      </c>
      <c r="EV75">
        <v>83</v>
      </c>
      <c r="EW75">
        <v>241</v>
      </c>
      <c r="EY75">
        <v>90</v>
      </c>
      <c r="EZ75">
        <v>90</v>
      </c>
      <c r="FA75">
        <v>83</v>
      </c>
      <c r="FB75">
        <v>238</v>
      </c>
      <c r="FE75">
        <v>75</v>
      </c>
      <c r="FF75">
        <v>105</v>
      </c>
      <c r="FG75">
        <v>49</v>
      </c>
      <c r="FH75">
        <v>108</v>
      </c>
      <c r="FJ75">
        <v>75</v>
      </c>
      <c r="FK75">
        <v>105</v>
      </c>
      <c r="FL75">
        <v>49</v>
      </c>
      <c r="FM75">
        <v>108</v>
      </c>
      <c r="FP75">
        <v>105</v>
      </c>
      <c r="FQ75">
        <v>75</v>
      </c>
      <c r="FR75">
        <v>91</v>
      </c>
      <c r="FS75">
        <v>47</v>
      </c>
      <c r="FU75">
        <v>105</v>
      </c>
      <c r="FV75">
        <v>75</v>
      </c>
      <c r="FW75">
        <v>91</v>
      </c>
      <c r="FX75">
        <v>54</v>
      </c>
    </row>
    <row r="76" spans="2:180" x14ac:dyDescent="0.25">
      <c r="B76">
        <v>270</v>
      </c>
      <c r="C76">
        <v>269</v>
      </c>
      <c r="D76">
        <v>257</v>
      </c>
      <c r="F76">
        <v>270</v>
      </c>
      <c r="G76">
        <v>269</v>
      </c>
      <c r="H76">
        <v>257</v>
      </c>
      <c r="M76">
        <v>255</v>
      </c>
      <c r="N76">
        <v>285</v>
      </c>
      <c r="O76">
        <v>243</v>
      </c>
      <c r="P76">
        <v>138</v>
      </c>
      <c r="R76">
        <v>255</v>
      </c>
      <c r="S76">
        <v>285</v>
      </c>
      <c r="T76">
        <v>225</v>
      </c>
      <c r="U76">
        <v>283</v>
      </c>
      <c r="Z76">
        <v>240</v>
      </c>
      <c r="AA76">
        <v>300</v>
      </c>
      <c r="AB76">
        <v>223</v>
      </c>
      <c r="AC76">
        <v>282</v>
      </c>
      <c r="AE76">
        <v>240</v>
      </c>
      <c r="AF76">
        <v>300</v>
      </c>
      <c r="AG76">
        <v>227</v>
      </c>
      <c r="AH76">
        <v>282</v>
      </c>
      <c r="AM76">
        <v>225</v>
      </c>
      <c r="AN76">
        <v>315</v>
      </c>
      <c r="AO76">
        <v>132</v>
      </c>
      <c r="AP76">
        <v>63</v>
      </c>
      <c r="AR76">
        <v>225</v>
      </c>
      <c r="AS76">
        <v>315</v>
      </c>
      <c r="AT76">
        <v>132</v>
      </c>
      <c r="AU76">
        <v>289</v>
      </c>
      <c r="BB76">
        <v>210</v>
      </c>
      <c r="BC76">
        <v>330</v>
      </c>
      <c r="BD76">
        <v>175</v>
      </c>
      <c r="BE76">
        <v>327</v>
      </c>
      <c r="BG76">
        <v>210</v>
      </c>
      <c r="BH76">
        <v>330</v>
      </c>
      <c r="BI76">
        <v>175</v>
      </c>
      <c r="BJ76">
        <v>327</v>
      </c>
      <c r="BR76">
        <v>285</v>
      </c>
      <c r="BS76">
        <v>255</v>
      </c>
      <c r="BT76">
        <v>274</v>
      </c>
      <c r="BU76">
        <v>41</v>
      </c>
      <c r="BW76">
        <v>285</v>
      </c>
      <c r="BX76">
        <v>255</v>
      </c>
      <c r="BY76">
        <v>271</v>
      </c>
      <c r="BZ76">
        <v>139</v>
      </c>
      <c r="CE76">
        <v>300</v>
      </c>
      <c r="CF76">
        <v>240</v>
      </c>
      <c r="CG76">
        <v>302</v>
      </c>
      <c r="CH76">
        <v>212</v>
      </c>
      <c r="CJ76">
        <v>300</v>
      </c>
      <c r="CK76">
        <v>240</v>
      </c>
      <c r="CL76">
        <v>299</v>
      </c>
      <c r="CM76">
        <v>212</v>
      </c>
      <c r="CS76">
        <v>315</v>
      </c>
      <c r="CT76">
        <v>225</v>
      </c>
      <c r="CU76">
        <v>288</v>
      </c>
      <c r="CV76">
        <v>170</v>
      </c>
      <c r="CX76">
        <v>315</v>
      </c>
      <c r="CY76">
        <v>225</v>
      </c>
      <c r="CZ76">
        <v>293</v>
      </c>
      <c r="DA76">
        <v>160</v>
      </c>
      <c r="DH76">
        <v>330</v>
      </c>
      <c r="DI76">
        <v>210</v>
      </c>
      <c r="DJ76">
        <v>82</v>
      </c>
      <c r="DK76">
        <v>188</v>
      </c>
      <c r="DM76">
        <v>330</v>
      </c>
      <c r="DN76">
        <v>210</v>
      </c>
      <c r="DO76">
        <v>86</v>
      </c>
      <c r="DP76">
        <v>188</v>
      </c>
      <c r="ET76">
        <v>90</v>
      </c>
      <c r="EU76">
        <v>90</v>
      </c>
      <c r="EV76">
        <v>86</v>
      </c>
      <c r="EW76">
        <v>238</v>
      </c>
      <c r="EY76">
        <v>90</v>
      </c>
      <c r="EZ76">
        <v>90</v>
      </c>
      <c r="FA76">
        <v>86</v>
      </c>
      <c r="FB76">
        <v>238</v>
      </c>
      <c r="FE76">
        <v>75</v>
      </c>
      <c r="FF76">
        <v>105</v>
      </c>
      <c r="FG76">
        <v>49</v>
      </c>
      <c r="FH76">
        <v>108</v>
      </c>
      <c r="FJ76">
        <v>75</v>
      </c>
      <c r="FK76">
        <v>105</v>
      </c>
      <c r="FL76">
        <v>49</v>
      </c>
      <c r="FM76">
        <v>108</v>
      </c>
      <c r="FP76">
        <v>105</v>
      </c>
      <c r="FQ76">
        <v>75</v>
      </c>
      <c r="FR76">
        <v>91</v>
      </c>
      <c r="FS76">
        <v>54</v>
      </c>
      <c r="FU76">
        <v>105</v>
      </c>
      <c r="FV76">
        <v>75</v>
      </c>
      <c r="FW76">
        <v>91</v>
      </c>
      <c r="FX76">
        <v>47</v>
      </c>
    </row>
    <row r="77" spans="2:180" x14ac:dyDescent="0.25">
      <c r="B77">
        <v>270</v>
      </c>
      <c r="C77">
        <v>269</v>
      </c>
      <c r="D77">
        <v>260</v>
      </c>
      <c r="F77">
        <v>270</v>
      </c>
      <c r="G77">
        <v>269</v>
      </c>
      <c r="H77">
        <v>260</v>
      </c>
      <c r="M77">
        <v>255</v>
      </c>
      <c r="N77">
        <v>285</v>
      </c>
      <c r="O77">
        <v>225</v>
      </c>
      <c r="P77">
        <v>283</v>
      </c>
      <c r="R77">
        <v>255</v>
      </c>
      <c r="S77">
        <v>285</v>
      </c>
      <c r="T77">
        <v>234</v>
      </c>
      <c r="U77">
        <v>283</v>
      </c>
      <c r="Z77">
        <v>240</v>
      </c>
      <c r="AA77">
        <v>300</v>
      </c>
      <c r="AB77">
        <v>237</v>
      </c>
      <c r="AC77">
        <v>282</v>
      </c>
      <c r="AE77">
        <v>240</v>
      </c>
      <c r="AF77">
        <v>300</v>
      </c>
      <c r="AG77">
        <v>237</v>
      </c>
      <c r="AH77">
        <v>282</v>
      </c>
      <c r="AM77">
        <v>225</v>
      </c>
      <c r="AN77">
        <v>315</v>
      </c>
      <c r="AO77">
        <v>207</v>
      </c>
      <c r="AP77">
        <v>289</v>
      </c>
      <c r="AR77">
        <v>225</v>
      </c>
      <c r="AS77">
        <v>315</v>
      </c>
      <c r="AT77">
        <v>189</v>
      </c>
      <c r="AU77">
        <v>289</v>
      </c>
      <c r="BB77">
        <v>210</v>
      </c>
      <c r="BC77">
        <v>330</v>
      </c>
      <c r="BD77">
        <v>175</v>
      </c>
      <c r="BE77">
        <v>327</v>
      </c>
      <c r="BG77">
        <v>210</v>
      </c>
      <c r="BH77">
        <v>330</v>
      </c>
      <c r="BI77">
        <v>175</v>
      </c>
      <c r="BJ77">
        <v>327</v>
      </c>
      <c r="BR77">
        <v>285</v>
      </c>
      <c r="BS77">
        <v>255</v>
      </c>
      <c r="BT77">
        <v>263</v>
      </c>
      <c r="BU77">
        <v>144</v>
      </c>
      <c r="BW77">
        <v>285</v>
      </c>
      <c r="BX77">
        <v>255</v>
      </c>
      <c r="BY77">
        <v>265</v>
      </c>
      <c r="BZ77">
        <v>144</v>
      </c>
      <c r="CE77">
        <v>300</v>
      </c>
      <c r="CF77">
        <v>240</v>
      </c>
      <c r="CG77">
        <v>299</v>
      </c>
      <c r="CH77">
        <v>1</v>
      </c>
      <c r="CJ77">
        <v>300</v>
      </c>
      <c r="CK77">
        <v>240</v>
      </c>
      <c r="CL77">
        <v>299</v>
      </c>
      <c r="CM77">
        <v>212</v>
      </c>
      <c r="CS77">
        <v>315</v>
      </c>
      <c r="CT77">
        <v>225</v>
      </c>
      <c r="CU77">
        <v>293</v>
      </c>
      <c r="CV77">
        <v>160</v>
      </c>
      <c r="CX77">
        <v>315</v>
      </c>
      <c r="CY77">
        <v>225</v>
      </c>
      <c r="CZ77">
        <v>293</v>
      </c>
      <c r="DA77">
        <v>160</v>
      </c>
      <c r="DH77">
        <v>330</v>
      </c>
      <c r="DI77">
        <v>210</v>
      </c>
      <c r="DJ77">
        <v>292</v>
      </c>
      <c r="DK77">
        <v>184</v>
      </c>
      <c r="DM77">
        <v>330</v>
      </c>
      <c r="DN77">
        <v>210</v>
      </c>
      <c r="DO77">
        <v>288</v>
      </c>
      <c r="DP77">
        <v>188</v>
      </c>
      <c r="ET77">
        <v>90</v>
      </c>
      <c r="EU77">
        <v>90</v>
      </c>
      <c r="EV77">
        <v>89</v>
      </c>
      <c r="EW77">
        <v>71</v>
      </c>
      <c r="EY77">
        <v>90</v>
      </c>
      <c r="EZ77">
        <v>90</v>
      </c>
      <c r="FA77">
        <v>89</v>
      </c>
      <c r="FB77">
        <v>74</v>
      </c>
      <c r="FE77">
        <v>75</v>
      </c>
      <c r="FF77">
        <v>105</v>
      </c>
      <c r="FG77">
        <v>33</v>
      </c>
      <c r="FH77">
        <v>108</v>
      </c>
      <c r="FJ77">
        <v>75</v>
      </c>
      <c r="FK77">
        <v>105</v>
      </c>
      <c r="FL77">
        <v>33</v>
      </c>
      <c r="FM77">
        <v>108</v>
      </c>
      <c r="FP77">
        <v>105</v>
      </c>
      <c r="FQ77">
        <v>75</v>
      </c>
      <c r="FR77">
        <v>230</v>
      </c>
      <c r="FS77">
        <v>45</v>
      </c>
      <c r="FU77">
        <v>105</v>
      </c>
      <c r="FV77">
        <v>75</v>
      </c>
      <c r="FW77">
        <v>224</v>
      </c>
      <c r="FX77">
        <v>54</v>
      </c>
    </row>
    <row r="78" spans="2:180" x14ac:dyDescent="0.25">
      <c r="B78">
        <v>270</v>
      </c>
      <c r="C78">
        <v>276</v>
      </c>
      <c r="D78">
        <v>262</v>
      </c>
      <c r="F78">
        <v>270</v>
      </c>
      <c r="G78">
        <v>273</v>
      </c>
      <c r="H78">
        <v>260</v>
      </c>
      <c r="M78">
        <v>255</v>
      </c>
      <c r="N78">
        <v>285</v>
      </c>
      <c r="O78">
        <v>234</v>
      </c>
      <c r="P78">
        <v>288</v>
      </c>
      <c r="R78">
        <v>255</v>
      </c>
      <c r="S78">
        <v>285</v>
      </c>
      <c r="T78">
        <v>225</v>
      </c>
      <c r="U78">
        <v>288</v>
      </c>
      <c r="Z78">
        <v>240</v>
      </c>
      <c r="AA78">
        <v>300</v>
      </c>
      <c r="AB78">
        <v>243</v>
      </c>
      <c r="AC78">
        <v>279</v>
      </c>
      <c r="AE78">
        <v>240</v>
      </c>
      <c r="AF78">
        <v>300</v>
      </c>
      <c r="AG78">
        <v>237</v>
      </c>
      <c r="AH78">
        <v>282</v>
      </c>
      <c r="AM78">
        <v>225</v>
      </c>
      <c r="AN78">
        <v>315</v>
      </c>
      <c r="AO78">
        <v>189</v>
      </c>
      <c r="AP78">
        <v>297</v>
      </c>
      <c r="AR78">
        <v>225</v>
      </c>
      <c r="AS78">
        <v>315</v>
      </c>
      <c r="AT78">
        <v>207</v>
      </c>
      <c r="AU78">
        <v>297</v>
      </c>
      <c r="BB78">
        <v>210</v>
      </c>
      <c r="BC78">
        <v>330</v>
      </c>
      <c r="BD78">
        <v>183</v>
      </c>
      <c r="BE78">
        <v>313</v>
      </c>
      <c r="BG78">
        <v>210</v>
      </c>
      <c r="BH78">
        <v>330</v>
      </c>
      <c r="BI78">
        <v>183</v>
      </c>
      <c r="BJ78">
        <v>327</v>
      </c>
      <c r="BR78">
        <v>285</v>
      </c>
      <c r="BS78">
        <v>255</v>
      </c>
      <c r="BT78">
        <v>265</v>
      </c>
      <c r="BU78">
        <v>300</v>
      </c>
      <c r="BW78">
        <v>285</v>
      </c>
      <c r="BX78">
        <v>255</v>
      </c>
      <c r="BY78">
        <v>265</v>
      </c>
      <c r="BZ78">
        <v>252</v>
      </c>
      <c r="CE78">
        <v>300</v>
      </c>
      <c r="CF78">
        <v>240</v>
      </c>
      <c r="CG78">
        <v>291</v>
      </c>
      <c r="CH78">
        <v>212</v>
      </c>
      <c r="CJ78">
        <v>300</v>
      </c>
      <c r="CK78">
        <v>240</v>
      </c>
      <c r="CL78">
        <v>296</v>
      </c>
      <c r="CM78">
        <v>212</v>
      </c>
      <c r="CS78">
        <v>315</v>
      </c>
      <c r="CT78">
        <v>225</v>
      </c>
      <c r="CU78">
        <v>301</v>
      </c>
      <c r="CV78">
        <v>152</v>
      </c>
      <c r="CX78">
        <v>315</v>
      </c>
      <c r="CY78">
        <v>225</v>
      </c>
      <c r="CZ78">
        <v>295</v>
      </c>
      <c r="DA78">
        <v>157</v>
      </c>
      <c r="DH78">
        <v>330</v>
      </c>
      <c r="DI78">
        <v>210</v>
      </c>
      <c r="DJ78">
        <v>288</v>
      </c>
      <c r="DK78">
        <v>188</v>
      </c>
      <c r="DM78">
        <v>330</v>
      </c>
      <c r="DN78">
        <v>210</v>
      </c>
      <c r="DO78">
        <v>288</v>
      </c>
      <c r="DP78">
        <v>184</v>
      </c>
      <c r="ET78">
        <v>90</v>
      </c>
      <c r="EU78">
        <v>90</v>
      </c>
      <c r="EV78">
        <v>89</v>
      </c>
      <c r="EW78">
        <v>74</v>
      </c>
      <c r="EY78">
        <v>90</v>
      </c>
      <c r="EZ78">
        <v>90</v>
      </c>
      <c r="FA78">
        <v>89</v>
      </c>
      <c r="FB78">
        <v>74</v>
      </c>
      <c r="FE78">
        <v>75</v>
      </c>
      <c r="FF78">
        <v>105</v>
      </c>
      <c r="FG78">
        <v>33</v>
      </c>
      <c r="FH78">
        <v>106</v>
      </c>
      <c r="FJ78">
        <v>75</v>
      </c>
      <c r="FK78">
        <v>105</v>
      </c>
      <c r="FL78">
        <v>33</v>
      </c>
      <c r="FM78">
        <v>108</v>
      </c>
      <c r="FP78">
        <v>105</v>
      </c>
      <c r="FQ78">
        <v>75</v>
      </c>
      <c r="FR78">
        <v>224</v>
      </c>
      <c r="FS78">
        <v>73</v>
      </c>
      <c r="FU78">
        <v>105</v>
      </c>
      <c r="FV78">
        <v>75</v>
      </c>
      <c r="FW78">
        <v>224</v>
      </c>
      <c r="FX78">
        <v>45</v>
      </c>
    </row>
    <row r="79" spans="2:180" x14ac:dyDescent="0.25">
      <c r="B79">
        <v>270</v>
      </c>
      <c r="C79">
        <v>273</v>
      </c>
      <c r="D79">
        <v>257</v>
      </c>
      <c r="F79">
        <v>270</v>
      </c>
      <c r="G79">
        <v>275</v>
      </c>
      <c r="H79">
        <v>257</v>
      </c>
      <c r="M79">
        <v>255</v>
      </c>
      <c r="N79">
        <v>285</v>
      </c>
      <c r="O79">
        <v>223</v>
      </c>
      <c r="P79">
        <v>296</v>
      </c>
      <c r="R79">
        <v>255</v>
      </c>
      <c r="S79">
        <v>285</v>
      </c>
      <c r="T79">
        <v>234</v>
      </c>
      <c r="U79">
        <v>296</v>
      </c>
      <c r="Z79">
        <v>240</v>
      </c>
      <c r="AA79">
        <v>300</v>
      </c>
      <c r="AB79">
        <v>237</v>
      </c>
      <c r="AC79">
        <v>294</v>
      </c>
      <c r="AE79">
        <v>240</v>
      </c>
      <c r="AF79">
        <v>300</v>
      </c>
      <c r="AG79">
        <v>237</v>
      </c>
      <c r="AH79">
        <v>283</v>
      </c>
      <c r="AM79">
        <v>225</v>
      </c>
      <c r="AN79">
        <v>315</v>
      </c>
      <c r="AO79">
        <v>224</v>
      </c>
      <c r="AP79">
        <v>297</v>
      </c>
      <c r="AR79">
        <v>225</v>
      </c>
      <c r="AS79">
        <v>315</v>
      </c>
      <c r="AT79">
        <v>193</v>
      </c>
      <c r="AU79">
        <v>297</v>
      </c>
      <c r="BB79">
        <v>210</v>
      </c>
      <c r="BC79">
        <v>330</v>
      </c>
      <c r="BD79">
        <v>191</v>
      </c>
      <c r="BE79">
        <v>340</v>
      </c>
      <c r="BG79">
        <v>210</v>
      </c>
      <c r="BH79">
        <v>330</v>
      </c>
      <c r="BI79">
        <v>183</v>
      </c>
      <c r="BJ79">
        <v>324</v>
      </c>
      <c r="BR79">
        <v>285</v>
      </c>
      <c r="BS79">
        <v>255</v>
      </c>
      <c r="BT79">
        <v>272</v>
      </c>
      <c r="BU79">
        <v>252</v>
      </c>
      <c r="BW79">
        <v>285</v>
      </c>
      <c r="BX79">
        <v>255</v>
      </c>
      <c r="BY79">
        <v>265</v>
      </c>
      <c r="BZ79">
        <v>256</v>
      </c>
      <c r="CE79">
        <v>300</v>
      </c>
      <c r="CF79">
        <v>240</v>
      </c>
      <c r="CG79">
        <v>296</v>
      </c>
      <c r="CH79">
        <v>212</v>
      </c>
      <c r="CJ79">
        <v>300</v>
      </c>
      <c r="CK79">
        <v>240</v>
      </c>
      <c r="CL79">
        <v>296</v>
      </c>
      <c r="CM79">
        <v>212</v>
      </c>
      <c r="CS79">
        <v>315</v>
      </c>
      <c r="CT79">
        <v>225</v>
      </c>
      <c r="CU79">
        <v>295</v>
      </c>
      <c r="CV79">
        <v>157</v>
      </c>
      <c r="CX79">
        <v>315</v>
      </c>
      <c r="CY79">
        <v>225</v>
      </c>
      <c r="CZ79">
        <v>295</v>
      </c>
      <c r="DA79">
        <v>157</v>
      </c>
      <c r="DH79">
        <v>330</v>
      </c>
      <c r="DI79">
        <v>210</v>
      </c>
      <c r="DJ79">
        <v>86</v>
      </c>
      <c r="DK79">
        <v>181</v>
      </c>
      <c r="DM79">
        <v>330</v>
      </c>
      <c r="DN79">
        <v>210</v>
      </c>
      <c r="DO79">
        <v>86</v>
      </c>
      <c r="DP79">
        <v>184</v>
      </c>
      <c r="ET79">
        <v>90</v>
      </c>
      <c r="EU79">
        <v>90</v>
      </c>
      <c r="EV79">
        <v>82</v>
      </c>
      <c r="EW79">
        <v>238</v>
      </c>
      <c r="EY79">
        <v>90</v>
      </c>
      <c r="EZ79">
        <v>90</v>
      </c>
      <c r="FA79">
        <v>82</v>
      </c>
      <c r="FB79">
        <v>238</v>
      </c>
      <c r="FE79">
        <v>75</v>
      </c>
      <c r="FF79">
        <v>105</v>
      </c>
      <c r="FG79">
        <v>49</v>
      </c>
      <c r="FH79">
        <v>108</v>
      </c>
      <c r="FJ79">
        <v>75</v>
      </c>
      <c r="FK79">
        <v>105</v>
      </c>
      <c r="FL79">
        <v>40</v>
      </c>
      <c r="FM79">
        <v>106</v>
      </c>
      <c r="FP79">
        <v>105</v>
      </c>
      <c r="FQ79">
        <v>75</v>
      </c>
      <c r="FR79">
        <v>78</v>
      </c>
      <c r="FS79">
        <v>43</v>
      </c>
      <c r="FU79">
        <v>105</v>
      </c>
      <c r="FV79">
        <v>75</v>
      </c>
      <c r="FW79">
        <v>78</v>
      </c>
      <c r="FX79">
        <v>51</v>
      </c>
    </row>
    <row r="80" spans="2:180" x14ac:dyDescent="0.25">
      <c r="B80">
        <v>270</v>
      </c>
      <c r="C80">
        <v>275</v>
      </c>
      <c r="D80">
        <v>254</v>
      </c>
      <c r="F80">
        <v>270</v>
      </c>
      <c r="G80">
        <v>273</v>
      </c>
      <c r="H80">
        <v>254</v>
      </c>
      <c r="M80">
        <v>255</v>
      </c>
      <c r="N80">
        <v>285</v>
      </c>
      <c r="O80">
        <v>234</v>
      </c>
      <c r="P80">
        <v>296</v>
      </c>
      <c r="R80">
        <v>255</v>
      </c>
      <c r="S80">
        <v>285</v>
      </c>
      <c r="T80">
        <v>223</v>
      </c>
      <c r="U80">
        <v>296</v>
      </c>
      <c r="Z80">
        <v>240</v>
      </c>
      <c r="AA80">
        <v>300</v>
      </c>
      <c r="AB80">
        <v>237</v>
      </c>
      <c r="AC80">
        <v>283</v>
      </c>
      <c r="AE80">
        <v>240</v>
      </c>
      <c r="AF80">
        <v>300</v>
      </c>
      <c r="AG80">
        <v>237</v>
      </c>
      <c r="AH80">
        <v>294</v>
      </c>
      <c r="AM80">
        <v>225</v>
      </c>
      <c r="AN80">
        <v>315</v>
      </c>
      <c r="AO80">
        <v>193</v>
      </c>
      <c r="AP80">
        <v>297</v>
      </c>
      <c r="AR80">
        <v>225</v>
      </c>
      <c r="AS80">
        <v>315</v>
      </c>
      <c r="AT80">
        <v>213</v>
      </c>
      <c r="AU80">
        <v>297</v>
      </c>
      <c r="BB80">
        <v>210</v>
      </c>
      <c r="BC80">
        <v>330</v>
      </c>
      <c r="BD80">
        <v>175</v>
      </c>
      <c r="BE80">
        <v>324</v>
      </c>
      <c r="BG80">
        <v>210</v>
      </c>
      <c r="BH80">
        <v>330</v>
      </c>
      <c r="BI80">
        <v>186</v>
      </c>
      <c r="BJ80">
        <v>324</v>
      </c>
      <c r="BR80">
        <v>285</v>
      </c>
      <c r="BS80">
        <v>255</v>
      </c>
      <c r="BT80">
        <v>265</v>
      </c>
      <c r="BU80">
        <v>256</v>
      </c>
      <c r="BW80">
        <v>285</v>
      </c>
      <c r="BX80">
        <v>255</v>
      </c>
      <c r="BY80">
        <v>265</v>
      </c>
      <c r="BZ80">
        <v>256</v>
      </c>
      <c r="CE80">
        <v>300</v>
      </c>
      <c r="CF80">
        <v>240</v>
      </c>
      <c r="CG80">
        <v>302</v>
      </c>
      <c r="CH80">
        <v>217</v>
      </c>
      <c r="CJ80">
        <v>300</v>
      </c>
      <c r="CK80">
        <v>240</v>
      </c>
      <c r="CL80">
        <v>296</v>
      </c>
      <c r="CM80">
        <v>212</v>
      </c>
      <c r="CS80">
        <v>315</v>
      </c>
      <c r="CT80">
        <v>225</v>
      </c>
      <c r="CU80">
        <v>295</v>
      </c>
      <c r="CV80">
        <v>168</v>
      </c>
      <c r="CX80">
        <v>315</v>
      </c>
      <c r="CY80">
        <v>225</v>
      </c>
      <c r="CZ80">
        <v>295</v>
      </c>
      <c r="DA80">
        <v>157</v>
      </c>
      <c r="DH80">
        <v>330</v>
      </c>
      <c r="DI80">
        <v>210</v>
      </c>
      <c r="DJ80">
        <v>86</v>
      </c>
      <c r="DK80">
        <v>184</v>
      </c>
      <c r="DM80">
        <v>330</v>
      </c>
      <c r="DN80">
        <v>210</v>
      </c>
      <c r="DO80">
        <v>86</v>
      </c>
      <c r="DP80">
        <v>184</v>
      </c>
      <c r="ET80">
        <v>90</v>
      </c>
      <c r="EU80">
        <v>90</v>
      </c>
      <c r="EV80">
        <v>78</v>
      </c>
      <c r="EW80">
        <v>238</v>
      </c>
      <c r="EY80">
        <v>90</v>
      </c>
      <c r="EZ80">
        <v>90</v>
      </c>
      <c r="FA80">
        <v>82</v>
      </c>
      <c r="FB80">
        <v>238</v>
      </c>
      <c r="FE80">
        <v>75</v>
      </c>
      <c r="FF80">
        <v>105</v>
      </c>
      <c r="FG80">
        <v>40</v>
      </c>
      <c r="FH80">
        <v>103</v>
      </c>
      <c r="FJ80">
        <v>75</v>
      </c>
      <c r="FK80">
        <v>105</v>
      </c>
      <c r="FL80">
        <v>49</v>
      </c>
      <c r="FM80">
        <v>106</v>
      </c>
      <c r="FP80">
        <v>105</v>
      </c>
      <c r="FQ80">
        <v>75</v>
      </c>
      <c r="FR80">
        <v>78</v>
      </c>
      <c r="FS80">
        <v>51</v>
      </c>
      <c r="FU80">
        <v>105</v>
      </c>
      <c r="FV80">
        <v>75</v>
      </c>
      <c r="FW80">
        <v>78</v>
      </c>
      <c r="FX80">
        <v>51</v>
      </c>
    </row>
    <row r="81" spans="2:180" x14ac:dyDescent="0.25">
      <c r="B81">
        <v>270</v>
      </c>
      <c r="C81">
        <v>273</v>
      </c>
      <c r="D81">
        <v>254</v>
      </c>
      <c r="F81">
        <v>270</v>
      </c>
      <c r="G81">
        <v>275</v>
      </c>
      <c r="H81">
        <v>254</v>
      </c>
      <c r="M81">
        <v>255</v>
      </c>
      <c r="N81">
        <v>285</v>
      </c>
      <c r="O81">
        <v>223</v>
      </c>
      <c r="P81">
        <v>296</v>
      </c>
      <c r="R81">
        <v>255</v>
      </c>
      <c r="S81">
        <v>285</v>
      </c>
      <c r="T81">
        <v>234</v>
      </c>
      <c r="U81">
        <v>296</v>
      </c>
      <c r="Z81">
        <v>240</v>
      </c>
      <c r="AA81">
        <v>300</v>
      </c>
      <c r="AB81">
        <v>237</v>
      </c>
      <c r="AC81">
        <v>297</v>
      </c>
      <c r="AE81">
        <v>240</v>
      </c>
      <c r="AF81">
        <v>300</v>
      </c>
      <c r="AG81">
        <v>237</v>
      </c>
      <c r="AH81">
        <v>289</v>
      </c>
      <c r="AM81">
        <v>225</v>
      </c>
      <c r="AN81">
        <v>315</v>
      </c>
      <c r="AO81">
        <v>213</v>
      </c>
      <c r="AP81">
        <v>303</v>
      </c>
      <c r="AR81">
        <v>225</v>
      </c>
      <c r="AS81">
        <v>315</v>
      </c>
      <c r="AT81">
        <v>204</v>
      </c>
      <c r="AU81">
        <v>303</v>
      </c>
      <c r="BB81">
        <v>210</v>
      </c>
      <c r="BC81">
        <v>330</v>
      </c>
      <c r="BD81">
        <v>186</v>
      </c>
      <c r="BE81">
        <v>195</v>
      </c>
      <c r="BG81">
        <v>210</v>
      </c>
      <c r="BH81">
        <v>330</v>
      </c>
      <c r="BI81">
        <v>184</v>
      </c>
      <c r="BJ81">
        <v>324</v>
      </c>
      <c r="BR81">
        <v>285</v>
      </c>
      <c r="BS81">
        <v>255</v>
      </c>
      <c r="BT81">
        <v>265</v>
      </c>
      <c r="BU81">
        <v>256</v>
      </c>
      <c r="BW81">
        <v>285</v>
      </c>
      <c r="BX81">
        <v>255</v>
      </c>
      <c r="BY81">
        <v>265</v>
      </c>
      <c r="BZ81">
        <v>256</v>
      </c>
      <c r="CE81">
        <v>300</v>
      </c>
      <c r="CF81">
        <v>240</v>
      </c>
      <c r="CG81">
        <v>289</v>
      </c>
      <c r="CH81">
        <v>212</v>
      </c>
      <c r="CJ81">
        <v>300</v>
      </c>
      <c r="CK81">
        <v>240</v>
      </c>
      <c r="CL81">
        <v>289</v>
      </c>
      <c r="CM81">
        <v>212</v>
      </c>
      <c r="CS81">
        <v>315</v>
      </c>
      <c r="CT81">
        <v>225</v>
      </c>
      <c r="CU81">
        <v>287</v>
      </c>
      <c r="CV81">
        <v>155</v>
      </c>
      <c r="CX81">
        <v>315</v>
      </c>
      <c r="CY81">
        <v>225</v>
      </c>
      <c r="CZ81">
        <v>293</v>
      </c>
      <c r="DA81">
        <v>159</v>
      </c>
      <c r="DH81">
        <v>330</v>
      </c>
      <c r="DI81">
        <v>210</v>
      </c>
      <c r="DJ81">
        <v>104</v>
      </c>
      <c r="DK81">
        <v>188</v>
      </c>
      <c r="DM81">
        <v>330</v>
      </c>
      <c r="DN81">
        <v>210</v>
      </c>
      <c r="DO81">
        <v>104</v>
      </c>
      <c r="DP81">
        <v>184</v>
      </c>
      <c r="ET81">
        <v>90</v>
      </c>
      <c r="EU81">
        <v>90</v>
      </c>
      <c r="EV81">
        <v>82</v>
      </c>
      <c r="EW81">
        <v>82</v>
      </c>
      <c r="EY81">
        <v>90</v>
      </c>
      <c r="EZ81">
        <v>90</v>
      </c>
      <c r="FA81">
        <v>82</v>
      </c>
      <c r="FB81">
        <v>82</v>
      </c>
      <c r="FE81">
        <v>75</v>
      </c>
      <c r="FF81">
        <v>105</v>
      </c>
      <c r="FG81">
        <v>61</v>
      </c>
      <c r="FH81">
        <v>106</v>
      </c>
      <c r="FJ81">
        <v>75</v>
      </c>
      <c r="FK81">
        <v>105</v>
      </c>
      <c r="FL81">
        <v>58</v>
      </c>
      <c r="FM81">
        <v>106</v>
      </c>
      <c r="FP81">
        <v>105</v>
      </c>
      <c r="FQ81">
        <v>75</v>
      </c>
      <c r="FR81">
        <v>50</v>
      </c>
      <c r="FS81">
        <v>53</v>
      </c>
      <c r="FU81">
        <v>105</v>
      </c>
      <c r="FV81">
        <v>75</v>
      </c>
      <c r="FW81">
        <v>67</v>
      </c>
      <c r="FX81">
        <v>51</v>
      </c>
    </row>
    <row r="82" spans="2:180" x14ac:dyDescent="0.25">
      <c r="B82">
        <v>270</v>
      </c>
      <c r="C82">
        <v>282</v>
      </c>
      <c r="D82">
        <v>269</v>
      </c>
      <c r="F82">
        <v>270</v>
      </c>
      <c r="G82">
        <v>275</v>
      </c>
      <c r="H82">
        <v>259</v>
      </c>
      <c r="M82">
        <v>255</v>
      </c>
      <c r="N82">
        <v>285</v>
      </c>
      <c r="O82">
        <v>243</v>
      </c>
      <c r="P82">
        <v>288</v>
      </c>
      <c r="R82">
        <v>255</v>
      </c>
      <c r="S82">
        <v>285</v>
      </c>
      <c r="T82">
        <v>227</v>
      </c>
      <c r="U82">
        <v>296</v>
      </c>
      <c r="Z82">
        <v>240</v>
      </c>
      <c r="AA82">
        <v>300</v>
      </c>
      <c r="AB82">
        <v>243</v>
      </c>
      <c r="AC82">
        <v>289</v>
      </c>
      <c r="AE82">
        <v>240</v>
      </c>
      <c r="AF82">
        <v>300</v>
      </c>
      <c r="AG82">
        <v>237</v>
      </c>
      <c r="AH82">
        <v>295</v>
      </c>
      <c r="AM82">
        <v>225</v>
      </c>
      <c r="AN82">
        <v>315</v>
      </c>
      <c r="AO82">
        <v>204</v>
      </c>
      <c r="AP82">
        <v>303</v>
      </c>
      <c r="AR82">
        <v>225</v>
      </c>
      <c r="AS82">
        <v>315</v>
      </c>
      <c r="AT82">
        <v>205</v>
      </c>
      <c r="AU82">
        <v>303</v>
      </c>
      <c r="BB82">
        <v>210</v>
      </c>
      <c r="BC82">
        <v>330</v>
      </c>
      <c r="BD82">
        <v>184</v>
      </c>
      <c r="BE82">
        <v>324</v>
      </c>
      <c r="BG82">
        <v>210</v>
      </c>
      <c r="BH82">
        <v>330</v>
      </c>
      <c r="BI82">
        <v>186</v>
      </c>
      <c r="BJ82">
        <v>278</v>
      </c>
      <c r="BR82">
        <v>285</v>
      </c>
      <c r="BS82">
        <v>255</v>
      </c>
      <c r="BT82">
        <v>270</v>
      </c>
      <c r="BU82">
        <v>262</v>
      </c>
      <c r="BW82">
        <v>285</v>
      </c>
      <c r="BX82">
        <v>255</v>
      </c>
      <c r="BY82">
        <v>265</v>
      </c>
      <c r="BZ82">
        <v>262</v>
      </c>
      <c r="CE82">
        <v>300</v>
      </c>
      <c r="CF82">
        <v>240</v>
      </c>
      <c r="CG82">
        <v>57</v>
      </c>
      <c r="CH82">
        <v>212</v>
      </c>
      <c r="CJ82">
        <v>300</v>
      </c>
      <c r="CK82">
        <v>240</v>
      </c>
      <c r="CL82">
        <v>289</v>
      </c>
      <c r="CM82">
        <v>212</v>
      </c>
      <c r="CS82">
        <v>315</v>
      </c>
      <c r="CT82">
        <v>225</v>
      </c>
      <c r="CU82">
        <v>293</v>
      </c>
      <c r="CV82">
        <v>159</v>
      </c>
      <c r="CX82">
        <v>315</v>
      </c>
      <c r="CY82">
        <v>225</v>
      </c>
      <c r="CZ82">
        <v>287</v>
      </c>
      <c r="DA82">
        <v>159</v>
      </c>
      <c r="DH82">
        <v>330</v>
      </c>
      <c r="DI82">
        <v>210</v>
      </c>
      <c r="DJ82">
        <v>284</v>
      </c>
      <c r="DK82">
        <v>184</v>
      </c>
      <c r="DM82">
        <v>330</v>
      </c>
      <c r="DN82">
        <v>210</v>
      </c>
      <c r="DO82">
        <v>284</v>
      </c>
      <c r="DP82">
        <v>184</v>
      </c>
      <c r="ET82">
        <v>90</v>
      </c>
      <c r="EU82">
        <v>90</v>
      </c>
      <c r="EV82">
        <v>86</v>
      </c>
      <c r="EW82">
        <v>74</v>
      </c>
      <c r="EY82">
        <v>90</v>
      </c>
      <c r="EZ82">
        <v>90</v>
      </c>
      <c r="FA82">
        <v>83</v>
      </c>
      <c r="FB82">
        <v>74</v>
      </c>
      <c r="FE82">
        <v>75</v>
      </c>
      <c r="FF82">
        <v>105</v>
      </c>
      <c r="FG82">
        <v>58</v>
      </c>
      <c r="FH82">
        <v>113</v>
      </c>
      <c r="FJ82">
        <v>75</v>
      </c>
      <c r="FK82">
        <v>105</v>
      </c>
      <c r="FL82">
        <v>58</v>
      </c>
      <c r="FM82">
        <v>106</v>
      </c>
      <c r="FP82">
        <v>105</v>
      </c>
      <c r="FQ82">
        <v>75</v>
      </c>
      <c r="FR82">
        <v>67</v>
      </c>
      <c r="FS82">
        <v>47</v>
      </c>
      <c r="FU82">
        <v>105</v>
      </c>
      <c r="FV82">
        <v>75</v>
      </c>
      <c r="FW82">
        <v>50</v>
      </c>
      <c r="FX82">
        <v>47</v>
      </c>
    </row>
    <row r="83" spans="2:180" x14ac:dyDescent="0.25">
      <c r="B83">
        <v>270</v>
      </c>
      <c r="C83">
        <v>275</v>
      </c>
      <c r="D83">
        <v>259</v>
      </c>
      <c r="F83">
        <v>270</v>
      </c>
      <c r="G83">
        <v>275</v>
      </c>
      <c r="H83">
        <v>259</v>
      </c>
      <c r="M83">
        <v>255</v>
      </c>
      <c r="N83">
        <v>285</v>
      </c>
      <c r="O83">
        <v>227</v>
      </c>
      <c r="P83">
        <v>296</v>
      </c>
      <c r="R83">
        <v>255</v>
      </c>
      <c r="S83">
        <v>285</v>
      </c>
      <c r="T83">
        <v>243</v>
      </c>
      <c r="U83">
        <v>288</v>
      </c>
      <c r="Z83">
        <v>240</v>
      </c>
      <c r="AA83">
        <v>300</v>
      </c>
      <c r="AB83">
        <v>237</v>
      </c>
      <c r="AC83">
        <v>295</v>
      </c>
      <c r="AE83">
        <v>240</v>
      </c>
      <c r="AF83">
        <v>300</v>
      </c>
      <c r="AG83">
        <v>237</v>
      </c>
      <c r="AH83">
        <v>293</v>
      </c>
      <c r="AM83">
        <v>225</v>
      </c>
      <c r="AN83">
        <v>315</v>
      </c>
      <c r="AO83">
        <v>205</v>
      </c>
      <c r="AP83">
        <v>297</v>
      </c>
      <c r="AR83">
        <v>225</v>
      </c>
      <c r="AS83">
        <v>315</v>
      </c>
      <c r="AT83">
        <v>204</v>
      </c>
      <c r="AU83">
        <v>297</v>
      </c>
      <c r="BB83">
        <v>210</v>
      </c>
      <c r="BC83">
        <v>330</v>
      </c>
      <c r="BD83">
        <v>189</v>
      </c>
      <c r="BE83">
        <v>278</v>
      </c>
      <c r="BG83">
        <v>210</v>
      </c>
      <c r="BH83">
        <v>330</v>
      </c>
      <c r="BI83">
        <v>188</v>
      </c>
      <c r="BJ83">
        <v>324</v>
      </c>
      <c r="BR83">
        <v>285</v>
      </c>
      <c r="BS83">
        <v>255</v>
      </c>
      <c r="BT83">
        <v>263</v>
      </c>
      <c r="BU83">
        <v>263</v>
      </c>
      <c r="BW83">
        <v>285</v>
      </c>
      <c r="BX83">
        <v>255</v>
      </c>
      <c r="BY83">
        <v>265</v>
      </c>
      <c r="BZ83">
        <v>262</v>
      </c>
      <c r="CE83">
        <v>300</v>
      </c>
      <c r="CF83">
        <v>240</v>
      </c>
      <c r="CG83">
        <v>297</v>
      </c>
      <c r="CH83">
        <v>212</v>
      </c>
      <c r="CJ83">
        <v>300</v>
      </c>
      <c r="CK83">
        <v>240</v>
      </c>
      <c r="CL83">
        <v>293</v>
      </c>
      <c r="CM83">
        <v>212</v>
      </c>
      <c r="CS83">
        <v>315</v>
      </c>
      <c r="CT83">
        <v>225</v>
      </c>
      <c r="CU83">
        <v>71</v>
      </c>
      <c r="CV83">
        <v>168</v>
      </c>
      <c r="CX83">
        <v>315</v>
      </c>
      <c r="CY83">
        <v>225</v>
      </c>
      <c r="CZ83">
        <v>293</v>
      </c>
      <c r="DA83">
        <v>162</v>
      </c>
      <c r="DH83">
        <v>330</v>
      </c>
      <c r="DI83">
        <v>210</v>
      </c>
      <c r="DJ83">
        <v>285</v>
      </c>
      <c r="DK83">
        <v>184</v>
      </c>
      <c r="DM83">
        <v>330</v>
      </c>
      <c r="DN83">
        <v>210</v>
      </c>
      <c r="DO83">
        <v>285</v>
      </c>
      <c r="DP83">
        <v>184</v>
      </c>
      <c r="ET83">
        <v>90</v>
      </c>
      <c r="EU83">
        <v>90</v>
      </c>
      <c r="EV83">
        <v>83</v>
      </c>
      <c r="EW83">
        <v>74</v>
      </c>
      <c r="EY83">
        <v>90</v>
      </c>
      <c r="EZ83">
        <v>90</v>
      </c>
      <c r="FA83">
        <v>86</v>
      </c>
      <c r="FB83">
        <v>74</v>
      </c>
      <c r="FE83">
        <v>75</v>
      </c>
      <c r="FF83">
        <v>105</v>
      </c>
      <c r="FG83">
        <v>33</v>
      </c>
      <c r="FH83">
        <v>101</v>
      </c>
      <c r="FJ83">
        <v>75</v>
      </c>
      <c r="FK83">
        <v>105</v>
      </c>
      <c r="FL83">
        <v>46</v>
      </c>
      <c r="FM83">
        <v>108</v>
      </c>
      <c r="FP83">
        <v>105</v>
      </c>
      <c r="FQ83">
        <v>75</v>
      </c>
      <c r="FR83">
        <v>32</v>
      </c>
      <c r="FS83">
        <v>46</v>
      </c>
      <c r="FU83">
        <v>105</v>
      </c>
      <c r="FV83">
        <v>75</v>
      </c>
      <c r="FW83">
        <v>32</v>
      </c>
      <c r="FX83">
        <v>46</v>
      </c>
    </row>
    <row r="84" spans="2:180" x14ac:dyDescent="0.25">
      <c r="B84">
        <v>270</v>
      </c>
      <c r="C84">
        <v>269</v>
      </c>
      <c r="D84">
        <v>257</v>
      </c>
      <c r="F84">
        <v>270</v>
      </c>
      <c r="G84">
        <v>269</v>
      </c>
      <c r="H84">
        <v>259</v>
      </c>
      <c r="M84">
        <v>255</v>
      </c>
      <c r="N84">
        <v>285</v>
      </c>
      <c r="O84">
        <v>254</v>
      </c>
      <c r="P84">
        <v>288</v>
      </c>
      <c r="R84">
        <v>255</v>
      </c>
      <c r="S84">
        <v>285</v>
      </c>
      <c r="T84">
        <v>227</v>
      </c>
      <c r="U84">
        <v>288</v>
      </c>
      <c r="Z84">
        <v>240</v>
      </c>
      <c r="AA84">
        <v>300</v>
      </c>
      <c r="AB84">
        <v>237</v>
      </c>
      <c r="AC84">
        <v>293</v>
      </c>
      <c r="AE84">
        <v>240</v>
      </c>
      <c r="AF84">
        <v>300</v>
      </c>
      <c r="AG84">
        <v>237</v>
      </c>
      <c r="AH84">
        <v>295</v>
      </c>
      <c r="AM84">
        <v>225</v>
      </c>
      <c r="AN84">
        <v>315</v>
      </c>
      <c r="AO84">
        <v>201</v>
      </c>
      <c r="AP84">
        <v>289</v>
      </c>
      <c r="AR84">
        <v>225</v>
      </c>
      <c r="AS84">
        <v>315</v>
      </c>
      <c r="AT84">
        <v>205</v>
      </c>
      <c r="AU84">
        <v>289</v>
      </c>
      <c r="BB84">
        <v>210</v>
      </c>
      <c r="BC84">
        <v>330</v>
      </c>
      <c r="BD84">
        <v>188</v>
      </c>
      <c r="BE84">
        <v>326</v>
      </c>
      <c r="BG84">
        <v>210</v>
      </c>
      <c r="BH84">
        <v>330</v>
      </c>
      <c r="BI84">
        <v>188</v>
      </c>
      <c r="BJ84">
        <v>326</v>
      </c>
      <c r="BR84">
        <v>285</v>
      </c>
      <c r="BS84">
        <v>255</v>
      </c>
      <c r="BT84">
        <v>265</v>
      </c>
      <c r="BU84">
        <v>262</v>
      </c>
      <c r="BW84">
        <v>285</v>
      </c>
      <c r="BX84">
        <v>255</v>
      </c>
      <c r="BY84">
        <v>263</v>
      </c>
      <c r="BZ84">
        <v>262</v>
      </c>
      <c r="CE84">
        <v>300</v>
      </c>
      <c r="CF84">
        <v>240</v>
      </c>
      <c r="CG84">
        <v>293</v>
      </c>
      <c r="CH84">
        <v>209</v>
      </c>
      <c r="CJ84">
        <v>300</v>
      </c>
      <c r="CK84">
        <v>240</v>
      </c>
      <c r="CL84">
        <v>293</v>
      </c>
      <c r="CM84">
        <v>212</v>
      </c>
      <c r="CS84">
        <v>315</v>
      </c>
      <c r="CT84">
        <v>225</v>
      </c>
      <c r="CU84">
        <v>295</v>
      </c>
      <c r="CV84">
        <v>162</v>
      </c>
      <c r="CX84">
        <v>315</v>
      </c>
      <c r="CY84">
        <v>225</v>
      </c>
      <c r="CZ84">
        <v>295</v>
      </c>
      <c r="DA84">
        <v>168</v>
      </c>
      <c r="DH84">
        <v>330</v>
      </c>
      <c r="DI84">
        <v>210</v>
      </c>
      <c r="DJ84">
        <v>289</v>
      </c>
      <c r="DK84">
        <v>188</v>
      </c>
      <c r="DM84">
        <v>330</v>
      </c>
      <c r="DN84">
        <v>210</v>
      </c>
      <c r="DO84">
        <v>285</v>
      </c>
      <c r="DP84">
        <v>184</v>
      </c>
      <c r="ET84">
        <v>90</v>
      </c>
      <c r="EU84">
        <v>90</v>
      </c>
      <c r="EV84">
        <v>88</v>
      </c>
      <c r="EW84">
        <v>77</v>
      </c>
      <c r="EY84">
        <v>90</v>
      </c>
      <c r="EZ84">
        <v>90</v>
      </c>
      <c r="FA84">
        <v>85</v>
      </c>
      <c r="FB84">
        <v>77</v>
      </c>
      <c r="FE84">
        <v>75</v>
      </c>
      <c r="FF84">
        <v>105</v>
      </c>
      <c r="FG84">
        <v>46</v>
      </c>
      <c r="FH84">
        <v>108</v>
      </c>
      <c r="FJ84">
        <v>75</v>
      </c>
      <c r="FK84">
        <v>105</v>
      </c>
      <c r="FL84">
        <v>46</v>
      </c>
      <c r="FM84">
        <v>106</v>
      </c>
      <c r="FP84">
        <v>105</v>
      </c>
      <c r="FQ84">
        <v>75</v>
      </c>
      <c r="FR84">
        <v>32</v>
      </c>
      <c r="FS84">
        <v>45</v>
      </c>
      <c r="FU84">
        <v>105</v>
      </c>
      <c r="FV84">
        <v>75</v>
      </c>
      <c r="FW84">
        <v>32</v>
      </c>
      <c r="FX84">
        <v>45</v>
      </c>
    </row>
    <row r="85" spans="2:180" x14ac:dyDescent="0.25">
      <c r="B85">
        <v>270</v>
      </c>
      <c r="C85">
        <v>269</v>
      </c>
      <c r="D85">
        <v>262</v>
      </c>
      <c r="F85">
        <v>270</v>
      </c>
      <c r="G85">
        <v>269</v>
      </c>
      <c r="H85">
        <v>257</v>
      </c>
      <c r="M85">
        <v>255</v>
      </c>
      <c r="N85">
        <v>285</v>
      </c>
      <c r="O85">
        <v>223</v>
      </c>
      <c r="P85">
        <v>288</v>
      </c>
      <c r="R85">
        <v>255</v>
      </c>
      <c r="S85">
        <v>285</v>
      </c>
      <c r="T85">
        <v>227</v>
      </c>
      <c r="U85">
        <v>288</v>
      </c>
      <c r="Z85">
        <v>240</v>
      </c>
      <c r="AA85">
        <v>300</v>
      </c>
      <c r="AB85">
        <v>237</v>
      </c>
      <c r="AC85">
        <v>297</v>
      </c>
      <c r="AE85">
        <v>240</v>
      </c>
      <c r="AF85">
        <v>300</v>
      </c>
      <c r="AG85">
        <v>237</v>
      </c>
      <c r="AH85">
        <v>293</v>
      </c>
      <c r="AM85">
        <v>225</v>
      </c>
      <c r="AN85">
        <v>315</v>
      </c>
      <c r="AO85">
        <v>221</v>
      </c>
      <c r="AP85">
        <v>57</v>
      </c>
      <c r="AR85">
        <v>225</v>
      </c>
      <c r="AS85">
        <v>315</v>
      </c>
      <c r="AT85">
        <v>214</v>
      </c>
      <c r="AU85">
        <v>289</v>
      </c>
      <c r="BB85">
        <v>210</v>
      </c>
      <c r="BC85">
        <v>330</v>
      </c>
      <c r="BD85">
        <v>183</v>
      </c>
      <c r="BE85">
        <v>326</v>
      </c>
      <c r="BG85">
        <v>210</v>
      </c>
      <c r="BH85">
        <v>330</v>
      </c>
      <c r="BI85">
        <v>188</v>
      </c>
      <c r="BJ85">
        <v>326</v>
      </c>
      <c r="BR85">
        <v>285</v>
      </c>
      <c r="BS85">
        <v>255</v>
      </c>
      <c r="BT85">
        <v>257</v>
      </c>
      <c r="BU85">
        <v>256</v>
      </c>
      <c r="BW85">
        <v>285</v>
      </c>
      <c r="BX85">
        <v>255</v>
      </c>
      <c r="BY85">
        <v>258</v>
      </c>
      <c r="BZ85">
        <v>262</v>
      </c>
      <c r="CE85">
        <v>300</v>
      </c>
      <c r="CF85">
        <v>240</v>
      </c>
      <c r="CG85">
        <v>293</v>
      </c>
      <c r="CH85">
        <v>212</v>
      </c>
      <c r="CJ85">
        <v>300</v>
      </c>
      <c r="CK85">
        <v>240</v>
      </c>
      <c r="CL85">
        <v>293</v>
      </c>
      <c r="CM85">
        <v>212</v>
      </c>
      <c r="CS85">
        <v>315</v>
      </c>
      <c r="CT85">
        <v>225</v>
      </c>
      <c r="CU85">
        <v>297</v>
      </c>
      <c r="CV85">
        <v>169</v>
      </c>
      <c r="CX85">
        <v>315</v>
      </c>
      <c r="CY85">
        <v>225</v>
      </c>
      <c r="CZ85">
        <v>297</v>
      </c>
      <c r="DA85">
        <v>162</v>
      </c>
      <c r="DH85">
        <v>330</v>
      </c>
      <c r="DI85">
        <v>210</v>
      </c>
      <c r="DJ85">
        <v>276</v>
      </c>
      <c r="DK85">
        <v>184</v>
      </c>
      <c r="DM85">
        <v>330</v>
      </c>
      <c r="DN85">
        <v>210</v>
      </c>
      <c r="DO85">
        <v>287</v>
      </c>
      <c r="DP85">
        <v>184</v>
      </c>
      <c r="ET85">
        <v>90</v>
      </c>
      <c r="EU85">
        <v>90</v>
      </c>
      <c r="EV85">
        <v>85</v>
      </c>
      <c r="EW85">
        <v>77</v>
      </c>
      <c r="EY85">
        <v>90</v>
      </c>
      <c r="EZ85">
        <v>90</v>
      </c>
      <c r="FA85">
        <v>88</v>
      </c>
      <c r="FB85">
        <v>77</v>
      </c>
      <c r="FE85">
        <v>75</v>
      </c>
      <c r="FF85">
        <v>105</v>
      </c>
      <c r="FG85">
        <v>46</v>
      </c>
      <c r="FH85">
        <v>106</v>
      </c>
      <c r="FJ85">
        <v>75</v>
      </c>
      <c r="FK85">
        <v>105</v>
      </c>
      <c r="FL85">
        <v>46</v>
      </c>
      <c r="FM85">
        <v>106</v>
      </c>
      <c r="FP85">
        <v>105</v>
      </c>
      <c r="FQ85">
        <v>75</v>
      </c>
      <c r="FR85">
        <v>32</v>
      </c>
      <c r="FS85">
        <v>42</v>
      </c>
      <c r="FU85">
        <v>105</v>
      </c>
      <c r="FV85">
        <v>75</v>
      </c>
      <c r="FW85">
        <v>32</v>
      </c>
      <c r="FX85">
        <v>45</v>
      </c>
    </row>
    <row r="86" spans="2:180" x14ac:dyDescent="0.25">
      <c r="B86">
        <v>270</v>
      </c>
      <c r="C86">
        <v>269</v>
      </c>
      <c r="D86">
        <v>257</v>
      </c>
      <c r="F86">
        <v>270</v>
      </c>
      <c r="G86">
        <v>269</v>
      </c>
      <c r="H86">
        <v>257</v>
      </c>
      <c r="M86">
        <v>255</v>
      </c>
      <c r="N86">
        <v>285</v>
      </c>
      <c r="O86">
        <v>227</v>
      </c>
      <c r="P86">
        <v>283</v>
      </c>
      <c r="R86">
        <v>255</v>
      </c>
      <c r="S86">
        <v>285</v>
      </c>
      <c r="T86">
        <v>227</v>
      </c>
      <c r="U86">
        <v>288</v>
      </c>
      <c r="Z86">
        <v>240</v>
      </c>
      <c r="AA86">
        <v>300</v>
      </c>
      <c r="AB86">
        <v>237</v>
      </c>
      <c r="AC86">
        <v>293</v>
      </c>
      <c r="AE86">
        <v>240</v>
      </c>
      <c r="AF86">
        <v>300</v>
      </c>
      <c r="AG86">
        <v>237</v>
      </c>
      <c r="AH86">
        <v>293</v>
      </c>
      <c r="AM86">
        <v>225</v>
      </c>
      <c r="AN86">
        <v>315</v>
      </c>
      <c r="AO86">
        <v>214</v>
      </c>
      <c r="AP86">
        <v>313</v>
      </c>
      <c r="AR86">
        <v>225</v>
      </c>
      <c r="AS86">
        <v>315</v>
      </c>
      <c r="AT86">
        <v>214</v>
      </c>
      <c r="AU86">
        <v>313</v>
      </c>
      <c r="BB86">
        <v>210</v>
      </c>
      <c r="BC86">
        <v>330</v>
      </c>
      <c r="BD86">
        <v>191</v>
      </c>
      <c r="BE86">
        <v>324</v>
      </c>
      <c r="BG86">
        <v>210</v>
      </c>
      <c r="BH86">
        <v>330</v>
      </c>
      <c r="BI86">
        <v>188</v>
      </c>
      <c r="BJ86">
        <v>326</v>
      </c>
      <c r="BR86">
        <v>285</v>
      </c>
      <c r="BS86">
        <v>255</v>
      </c>
      <c r="BT86">
        <v>258</v>
      </c>
      <c r="BU86">
        <v>262</v>
      </c>
      <c r="BW86">
        <v>285</v>
      </c>
      <c r="BX86">
        <v>255</v>
      </c>
      <c r="BY86">
        <v>258</v>
      </c>
      <c r="BZ86">
        <v>256</v>
      </c>
      <c r="CE86">
        <v>300</v>
      </c>
      <c r="CF86">
        <v>240</v>
      </c>
      <c r="CG86">
        <v>294</v>
      </c>
      <c r="CH86">
        <v>212</v>
      </c>
      <c r="CJ86">
        <v>300</v>
      </c>
      <c r="CK86">
        <v>240</v>
      </c>
      <c r="CL86">
        <v>294</v>
      </c>
      <c r="CM86">
        <v>212</v>
      </c>
      <c r="CS86">
        <v>315</v>
      </c>
      <c r="CT86">
        <v>225</v>
      </c>
      <c r="CU86">
        <v>336</v>
      </c>
      <c r="CV86">
        <v>161</v>
      </c>
      <c r="CX86">
        <v>315</v>
      </c>
      <c r="CY86">
        <v>225</v>
      </c>
      <c r="CZ86">
        <v>298</v>
      </c>
      <c r="DA86">
        <v>161</v>
      </c>
      <c r="DH86">
        <v>330</v>
      </c>
      <c r="DI86">
        <v>210</v>
      </c>
      <c r="DJ86">
        <v>287</v>
      </c>
      <c r="DK86">
        <v>184</v>
      </c>
      <c r="DM86">
        <v>330</v>
      </c>
      <c r="DN86">
        <v>210</v>
      </c>
      <c r="DO86">
        <v>287</v>
      </c>
      <c r="DP86">
        <v>184</v>
      </c>
      <c r="ET86">
        <v>90</v>
      </c>
      <c r="EU86">
        <v>90</v>
      </c>
      <c r="EV86">
        <v>89</v>
      </c>
      <c r="EW86">
        <v>79</v>
      </c>
      <c r="EY86">
        <v>90</v>
      </c>
      <c r="EZ86">
        <v>90</v>
      </c>
      <c r="FA86">
        <v>86</v>
      </c>
      <c r="FB86">
        <v>79</v>
      </c>
      <c r="FE86">
        <v>75</v>
      </c>
      <c r="FF86">
        <v>105</v>
      </c>
      <c r="FG86">
        <v>49</v>
      </c>
      <c r="FH86">
        <v>102</v>
      </c>
      <c r="FJ86">
        <v>75</v>
      </c>
      <c r="FK86">
        <v>105</v>
      </c>
      <c r="FL86">
        <v>49</v>
      </c>
      <c r="FM86">
        <v>106</v>
      </c>
      <c r="FP86">
        <v>105</v>
      </c>
      <c r="FQ86">
        <v>75</v>
      </c>
      <c r="FR86">
        <v>32</v>
      </c>
      <c r="FS86">
        <v>48</v>
      </c>
      <c r="FU86">
        <v>105</v>
      </c>
      <c r="FV86">
        <v>75</v>
      </c>
      <c r="FW86">
        <v>32</v>
      </c>
      <c r="FX86">
        <v>48</v>
      </c>
    </row>
    <row r="87" spans="2:180" x14ac:dyDescent="0.25">
      <c r="B87">
        <v>270</v>
      </c>
      <c r="C87">
        <v>269</v>
      </c>
      <c r="D87">
        <v>257</v>
      </c>
      <c r="F87">
        <v>270</v>
      </c>
      <c r="G87">
        <v>269</v>
      </c>
      <c r="H87">
        <v>257</v>
      </c>
      <c r="M87">
        <v>255</v>
      </c>
      <c r="N87">
        <v>285</v>
      </c>
      <c r="O87">
        <v>243</v>
      </c>
      <c r="P87">
        <v>288</v>
      </c>
      <c r="R87">
        <v>255</v>
      </c>
      <c r="S87">
        <v>285</v>
      </c>
      <c r="T87">
        <v>237</v>
      </c>
      <c r="U87">
        <v>288</v>
      </c>
      <c r="Z87">
        <v>240</v>
      </c>
      <c r="AA87">
        <v>300</v>
      </c>
      <c r="AB87">
        <v>237</v>
      </c>
      <c r="AC87">
        <v>293</v>
      </c>
      <c r="AE87">
        <v>240</v>
      </c>
      <c r="AF87">
        <v>300</v>
      </c>
      <c r="AG87">
        <v>237</v>
      </c>
      <c r="AH87">
        <v>293</v>
      </c>
      <c r="AM87">
        <v>225</v>
      </c>
      <c r="AN87">
        <v>315</v>
      </c>
      <c r="AO87">
        <v>209</v>
      </c>
      <c r="AP87">
        <v>313</v>
      </c>
      <c r="AR87">
        <v>225</v>
      </c>
      <c r="AS87">
        <v>315</v>
      </c>
      <c r="AT87">
        <v>210</v>
      </c>
      <c r="AU87">
        <v>313</v>
      </c>
      <c r="BB87">
        <v>210</v>
      </c>
      <c r="BC87">
        <v>330</v>
      </c>
      <c r="BD87">
        <v>188</v>
      </c>
      <c r="BE87">
        <v>330</v>
      </c>
      <c r="BG87">
        <v>210</v>
      </c>
      <c r="BH87">
        <v>330</v>
      </c>
      <c r="BI87">
        <v>188</v>
      </c>
      <c r="BJ87">
        <v>326</v>
      </c>
      <c r="BR87">
        <v>285</v>
      </c>
      <c r="BS87">
        <v>255</v>
      </c>
      <c r="BT87">
        <v>263</v>
      </c>
      <c r="BU87">
        <v>66</v>
      </c>
      <c r="BW87">
        <v>285</v>
      </c>
      <c r="BX87">
        <v>255</v>
      </c>
      <c r="BY87">
        <v>263</v>
      </c>
      <c r="BZ87">
        <v>66</v>
      </c>
      <c r="CE87">
        <v>300</v>
      </c>
      <c r="CF87">
        <v>240</v>
      </c>
      <c r="CG87">
        <v>297</v>
      </c>
      <c r="CH87">
        <v>212</v>
      </c>
      <c r="CJ87">
        <v>300</v>
      </c>
      <c r="CK87">
        <v>240</v>
      </c>
      <c r="CL87">
        <v>297</v>
      </c>
      <c r="CM87">
        <v>212</v>
      </c>
      <c r="CS87">
        <v>315</v>
      </c>
      <c r="CT87">
        <v>225</v>
      </c>
      <c r="CU87">
        <v>298</v>
      </c>
      <c r="CV87">
        <v>156</v>
      </c>
      <c r="CX87">
        <v>315</v>
      </c>
      <c r="CY87">
        <v>225</v>
      </c>
      <c r="CZ87">
        <v>334</v>
      </c>
      <c r="DA87">
        <v>161</v>
      </c>
      <c r="DH87">
        <v>330</v>
      </c>
      <c r="DI87">
        <v>210</v>
      </c>
      <c r="DJ87">
        <v>289</v>
      </c>
      <c r="DK87">
        <v>188</v>
      </c>
      <c r="DM87">
        <v>330</v>
      </c>
      <c r="DN87">
        <v>210</v>
      </c>
      <c r="DO87">
        <v>289</v>
      </c>
      <c r="DP87">
        <v>184</v>
      </c>
      <c r="ET87">
        <v>90</v>
      </c>
      <c r="EU87">
        <v>90</v>
      </c>
      <c r="EV87">
        <v>86</v>
      </c>
      <c r="EW87">
        <v>228</v>
      </c>
      <c r="EY87">
        <v>90</v>
      </c>
      <c r="EZ87">
        <v>90</v>
      </c>
      <c r="FA87">
        <v>86</v>
      </c>
      <c r="FB87">
        <v>228</v>
      </c>
      <c r="FE87">
        <v>75</v>
      </c>
      <c r="FF87">
        <v>105</v>
      </c>
      <c r="FG87">
        <v>49</v>
      </c>
      <c r="FH87">
        <v>108</v>
      </c>
      <c r="FJ87">
        <v>75</v>
      </c>
      <c r="FK87">
        <v>105</v>
      </c>
      <c r="FL87">
        <v>49</v>
      </c>
      <c r="FM87">
        <v>103</v>
      </c>
      <c r="FP87">
        <v>105</v>
      </c>
      <c r="FQ87">
        <v>75</v>
      </c>
      <c r="FR87">
        <v>32</v>
      </c>
      <c r="FS87">
        <v>61</v>
      </c>
      <c r="FU87">
        <v>105</v>
      </c>
      <c r="FV87">
        <v>75</v>
      </c>
      <c r="FW87">
        <v>32</v>
      </c>
      <c r="FX87">
        <v>48</v>
      </c>
    </row>
    <row r="88" spans="2:180" x14ac:dyDescent="0.25">
      <c r="B88">
        <v>270</v>
      </c>
      <c r="C88">
        <v>269</v>
      </c>
      <c r="D88">
        <v>254</v>
      </c>
      <c r="F88">
        <v>270</v>
      </c>
      <c r="G88">
        <v>269</v>
      </c>
      <c r="H88">
        <v>257</v>
      </c>
      <c r="M88">
        <v>255</v>
      </c>
      <c r="N88">
        <v>285</v>
      </c>
      <c r="O88">
        <v>237</v>
      </c>
      <c r="P88">
        <v>288</v>
      </c>
      <c r="R88">
        <v>255</v>
      </c>
      <c r="S88">
        <v>285</v>
      </c>
      <c r="T88">
        <v>237</v>
      </c>
      <c r="U88">
        <v>288</v>
      </c>
      <c r="Z88">
        <v>240</v>
      </c>
      <c r="AA88">
        <v>300</v>
      </c>
      <c r="AB88">
        <v>223</v>
      </c>
      <c r="AC88">
        <v>297</v>
      </c>
      <c r="AE88">
        <v>240</v>
      </c>
      <c r="AF88">
        <v>300</v>
      </c>
      <c r="AG88">
        <v>236</v>
      </c>
      <c r="AH88">
        <v>297</v>
      </c>
      <c r="AM88">
        <v>225</v>
      </c>
      <c r="AN88">
        <v>315</v>
      </c>
      <c r="AO88">
        <v>210</v>
      </c>
      <c r="AP88">
        <v>297</v>
      </c>
      <c r="AR88">
        <v>225</v>
      </c>
      <c r="AS88">
        <v>315</v>
      </c>
      <c r="AT88">
        <v>210</v>
      </c>
      <c r="AU88">
        <v>303</v>
      </c>
      <c r="BB88">
        <v>210</v>
      </c>
      <c r="BC88">
        <v>330</v>
      </c>
      <c r="BD88">
        <v>188</v>
      </c>
      <c r="BE88">
        <v>326</v>
      </c>
      <c r="BG88">
        <v>210</v>
      </c>
      <c r="BH88">
        <v>330</v>
      </c>
      <c r="BI88">
        <v>188</v>
      </c>
      <c r="BJ88">
        <v>330</v>
      </c>
      <c r="BR88">
        <v>285</v>
      </c>
      <c r="BS88">
        <v>255</v>
      </c>
      <c r="BT88">
        <v>272</v>
      </c>
      <c r="BU88">
        <v>57</v>
      </c>
      <c r="BW88">
        <v>285</v>
      </c>
      <c r="BX88">
        <v>255</v>
      </c>
      <c r="BY88">
        <v>270</v>
      </c>
      <c r="BZ88">
        <v>66</v>
      </c>
      <c r="CE88">
        <v>300</v>
      </c>
      <c r="CF88">
        <v>240</v>
      </c>
      <c r="CG88">
        <v>304</v>
      </c>
      <c r="CH88">
        <v>212</v>
      </c>
      <c r="CJ88">
        <v>300</v>
      </c>
      <c r="CK88">
        <v>240</v>
      </c>
      <c r="CL88">
        <v>297</v>
      </c>
      <c r="CM88">
        <v>212</v>
      </c>
      <c r="CS88">
        <v>315</v>
      </c>
      <c r="CT88">
        <v>225</v>
      </c>
      <c r="CU88">
        <v>334</v>
      </c>
      <c r="CV88">
        <v>162</v>
      </c>
      <c r="CX88">
        <v>315</v>
      </c>
      <c r="CY88">
        <v>225</v>
      </c>
      <c r="CZ88">
        <v>301</v>
      </c>
      <c r="DA88">
        <v>162</v>
      </c>
      <c r="DH88">
        <v>330</v>
      </c>
      <c r="DI88">
        <v>210</v>
      </c>
      <c r="DJ88">
        <v>308</v>
      </c>
      <c r="DK88">
        <v>181</v>
      </c>
      <c r="DM88">
        <v>330</v>
      </c>
      <c r="DN88">
        <v>210</v>
      </c>
      <c r="DO88">
        <v>295</v>
      </c>
      <c r="DP88">
        <v>184</v>
      </c>
      <c r="ET88">
        <v>90</v>
      </c>
      <c r="EU88">
        <v>90</v>
      </c>
      <c r="EV88">
        <v>82</v>
      </c>
      <c r="EW88">
        <v>238</v>
      </c>
      <c r="EY88">
        <v>90</v>
      </c>
      <c r="EZ88">
        <v>90</v>
      </c>
      <c r="FA88">
        <v>86</v>
      </c>
      <c r="FB88">
        <v>228</v>
      </c>
      <c r="FE88">
        <v>75</v>
      </c>
      <c r="FF88">
        <v>105</v>
      </c>
      <c r="FG88">
        <v>46</v>
      </c>
      <c r="FH88">
        <v>103</v>
      </c>
      <c r="FJ88">
        <v>75</v>
      </c>
      <c r="FK88">
        <v>105</v>
      </c>
      <c r="FL88">
        <v>46</v>
      </c>
      <c r="FM88">
        <v>103</v>
      </c>
      <c r="FP88">
        <v>105</v>
      </c>
      <c r="FQ88">
        <v>75</v>
      </c>
      <c r="FR88">
        <v>32</v>
      </c>
      <c r="FS88">
        <v>45</v>
      </c>
      <c r="FU88">
        <v>105</v>
      </c>
      <c r="FV88">
        <v>75</v>
      </c>
      <c r="FW88">
        <v>32</v>
      </c>
      <c r="FX88">
        <v>45</v>
      </c>
    </row>
    <row r="89" spans="2:180" x14ac:dyDescent="0.25">
      <c r="B89">
        <v>270</v>
      </c>
      <c r="C89">
        <v>275</v>
      </c>
      <c r="D89">
        <v>262</v>
      </c>
      <c r="F89">
        <v>270</v>
      </c>
      <c r="G89">
        <v>275</v>
      </c>
      <c r="H89">
        <v>257</v>
      </c>
      <c r="M89">
        <v>255</v>
      </c>
      <c r="N89">
        <v>285</v>
      </c>
      <c r="O89">
        <v>237</v>
      </c>
      <c r="P89">
        <v>288</v>
      </c>
      <c r="R89">
        <v>255</v>
      </c>
      <c r="S89">
        <v>285</v>
      </c>
      <c r="T89">
        <v>237</v>
      </c>
      <c r="U89">
        <v>288</v>
      </c>
      <c r="Z89">
        <v>240</v>
      </c>
      <c r="AA89">
        <v>300</v>
      </c>
      <c r="AB89">
        <v>236</v>
      </c>
      <c r="AC89">
        <v>297</v>
      </c>
      <c r="AE89">
        <v>240</v>
      </c>
      <c r="AF89">
        <v>300</v>
      </c>
      <c r="AG89">
        <v>236</v>
      </c>
      <c r="AH89">
        <v>297</v>
      </c>
      <c r="AM89">
        <v>225</v>
      </c>
      <c r="AN89">
        <v>315</v>
      </c>
      <c r="AO89">
        <v>213</v>
      </c>
      <c r="AP89">
        <v>303</v>
      </c>
      <c r="AR89">
        <v>225</v>
      </c>
      <c r="AS89">
        <v>315</v>
      </c>
      <c r="AT89">
        <v>213</v>
      </c>
      <c r="AU89">
        <v>297</v>
      </c>
      <c r="BB89">
        <v>210</v>
      </c>
      <c r="BC89">
        <v>330</v>
      </c>
      <c r="BD89">
        <v>181</v>
      </c>
      <c r="BE89">
        <v>330</v>
      </c>
      <c r="BG89">
        <v>210</v>
      </c>
      <c r="BH89">
        <v>330</v>
      </c>
      <c r="BI89">
        <v>188</v>
      </c>
      <c r="BJ89">
        <v>330</v>
      </c>
      <c r="BR89">
        <v>285</v>
      </c>
      <c r="BS89">
        <v>255</v>
      </c>
      <c r="BT89">
        <v>270</v>
      </c>
      <c r="BU89">
        <v>262</v>
      </c>
      <c r="BW89">
        <v>285</v>
      </c>
      <c r="BX89">
        <v>255</v>
      </c>
      <c r="BY89">
        <v>270</v>
      </c>
      <c r="BZ89">
        <v>57</v>
      </c>
      <c r="CE89">
        <v>300</v>
      </c>
      <c r="CF89">
        <v>240</v>
      </c>
      <c r="CG89">
        <v>297</v>
      </c>
      <c r="CH89">
        <v>212</v>
      </c>
      <c r="CJ89">
        <v>300</v>
      </c>
      <c r="CK89">
        <v>240</v>
      </c>
      <c r="CL89">
        <v>297</v>
      </c>
      <c r="CM89">
        <v>212</v>
      </c>
      <c r="CS89">
        <v>315</v>
      </c>
      <c r="CT89">
        <v>225</v>
      </c>
      <c r="CU89">
        <v>301</v>
      </c>
      <c r="CV89">
        <v>184</v>
      </c>
      <c r="CX89">
        <v>315</v>
      </c>
      <c r="CY89">
        <v>225</v>
      </c>
      <c r="CZ89">
        <v>301</v>
      </c>
      <c r="DA89">
        <v>175</v>
      </c>
      <c r="DH89">
        <v>330</v>
      </c>
      <c r="DI89">
        <v>210</v>
      </c>
      <c r="DJ89">
        <v>295</v>
      </c>
      <c r="DK89">
        <v>184</v>
      </c>
      <c r="DM89">
        <v>330</v>
      </c>
      <c r="DN89">
        <v>210</v>
      </c>
      <c r="DO89">
        <v>295</v>
      </c>
      <c r="DP89">
        <v>184</v>
      </c>
      <c r="ET89">
        <v>90</v>
      </c>
      <c r="EU89">
        <v>90</v>
      </c>
      <c r="EV89">
        <v>88</v>
      </c>
      <c r="EW89">
        <v>77</v>
      </c>
      <c r="EY89">
        <v>90</v>
      </c>
      <c r="EZ89">
        <v>90</v>
      </c>
      <c r="FA89">
        <v>86</v>
      </c>
      <c r="FB89">
        <v>77</v>
      </c>
      <c r="FE89">
        <v>75</v>
      </c>
      <c r="FF89">
        <v>105</v>
      </c>
      <c r="FG89">
        <v>46</v>
      </c>
      <c r="FH89">
        <v>101</v>
      </c>
      <c r="FJ89">
        <v>75</v>
      </c>
      <c r="FK89">
        <v>105</v>
      </c>
      <c r="FL89">
        <v>46</v>
      </c>
      <c r="FM89">
        <v>103</v>
      </c>
      <c r="FP89">
        <v>105</v>
      </c>
      <c r="FQ89">
        <v>75</v>
      </c>
      <c r="FR89">
        <v>32</v>
      </c>
      <c r="FS89">
        <v>40</v>
      </c>
      <c r="FU89">
        <v>105</v>
      </c>
      <c r="FV89">
        <v>75</v>
      </c>
      <c r="FW89">
        <v>32</v>
      </c>
      <c r="FX89">
        <v>45</v>
      </c>
    </row>
    <row r="90" spans="2:180" x14ac:dyDescent="0.25">
      <c r="B90">
        <v>270</v>
      </c>
      <c r="C90">
        <v>275</v>
      </c>
      <c r="D90">
        <v>257</v>
      </c>
      <c r="F90">
        <v>270</v>
      </c>
      <c r="G90">
        <v>275</v>
      </c>
      <c r="H90">
        <v>262</v>
      </c>
      <c r="M90">
        <v>255</v>
      </c>
      <c r="N90">
        <v>285</v>
      </c>
      <c r="O90">
        <v>234</v>
      </c>
      <c r="P90">
        <v>288</v>
      </c>
      <c r="R90">
        <v>255</v>
      </c>
      <c r="S90">
        <v>285</v>
      </c>
      <c r="T90">
        <v>237</v>
      </c>
      <c r="U90">
        <v>288</v>
      </c>
      <c r="Z90">
        <v>240</v>
      </c>
      <c r="AA90">
        <v>300</v>
      </c>
      <c r="AB90">
        <v>237</v>
      </c>
      <c r="AC90">
        <v>293</v>
      </c>
      <c r="AE90">
        <v>240</v>
      </c>
      <c r="AF90">
        <v>300</v>
      </c>
      <c r="AG90">
        <v>236</v>
      </c>
      <c r="AH90">
        <v>293</v>
      </c>
      <c r="AM90">
        <v>225</v>
      </c>
      <c r="AN90">
        <v>315</v>
      </c>
      <c r="AO90">
        <v>249</v>
      </c>
      <c r="AP90">
        <v>63</v>
      </c>
      <c r="AR90">
        <v>225</v>
      </c>
      <c r="AS90">
        <v>315</v>
      </c>
      <c r="AT90">
        <v>249</v>
      </c>
      <c r="AU90">
        <v>297</v>
      </c>
      <c r="BB90">
        <v>210</v>
      </c>
      <c r="BC90">
        <v>330</v>
      </c>
      <c r="BD90">
        <v>188</v>
      </c>
      <c r="BE90">
        <v>333</v>
      </c>
      <c r="BG90">
        <v>210</v>
      </c>
      <c r="BH90">
        <v>330</v>
      </c>
      <c r="BI90">
        <v>181</v>
      </c>
      <c r="BJ90">
        <v>330</v>
      </c>
      <c r="BR90">
        <v>285</v>
      </c>
      <c r="BS90">
        <v>255</v>
      </c>
      <c r="BT90">
        <v>266</v>
      </c>
      <c r="BU90">
        <v>15</v>
      </c>
      <c r="BW90">
        <v>285</v>
      </c>
      <c r="BX90">
        <v>255</v>
      </c>
      <c r="BY90">
        <v>270</v>
      </c>
      <c r="BZ90">
        <v>18</v>
      </c>
      <c r="CE90">
        <v>300</v>
      </c>
      <c r="CF90">
        <v>240</v>
      </c>
      <c r="CG90">
        <v>295</v>
      </c>
      <c r="CH90">
        <v>212</v>
      </c>
      <c r="CJ90">
        <v>300</v>
      </c>
      <c r="CK90">
        <v>240</v>
      </c>
      <c r="CL90">
        <v>295</v>
      </c>
      <c r="CM90">
        <v>212</v>
      </c>
      <c r="CS90">
        <v>315</v>
      </c>
      <c r="CT90">
        <v>225</v>
      </c>
      <c r="CU90">
        <v>293</v>
      </c>
      <c r="CV90">
        <v>175</v>
      </c>
      <c r="CX90">
        <v>315</v>
      </c>
      <c r="CY90">
        <v>225</v>
      </c>
      <c r="CZ90">
        <v>298</v>
      </c>
      <c r="DA90">
        <v>175</v>
      </c>
      <c r="DH90">
        <v>330</v>
      </c>
      <c r="DI90">
        <v>210</v>
      </c>
      <c r="DJ90">
        <v>288</v>
      </c>
      <c r="DK90">
        <v>188</v>
      </c>
      <c r="DM90">
        <v>330</v>
      </c>
      <c r="DN90">
        <v>210</v>
      </c>
      <c r="DO90">
        <v>292</v>
      </c>
      <c r="DP90">
        <v>184</v>
      </c>
      <c r="ET90">
        <v>90</v>
      </c>
      <c r="EU90">
        <v>90</v>
      </c>
      <c r="EV90">
        <v>86</v>
      </c>
      <c r="EW90">
        <v>77</v>
      </c>
      <c r="EY90">
        <v>90</v>
      </c>
      <c r="EZ90">
        <v>90</v>
      </c>
      <c r="FA90">
        <v>87</v>
      </c>
      <c r="FB90">
        <v>77</v>
      </c>
      <c r="FE90">
        <v>75</v>
      </c>
      <c r="FF90">
        <v>105</v>
      </c>
      <c r="FG90">
        <v>209</v>
      </c>
      <c r="FH90">
        <v>103</v>
      </c>
      <c r="FJ90">
        <v>75</v>
      </c>
      <c r="FK90">
        <v>105</v>
      </c>
      <c r="FL90">
        <v>46</v>
      </c>
      <c r="FM90">
        <v>103</v>
      </c>
      <c r="FP90">
        <v>105</v>
      </c>
      <c r="FQ90">
        <v>75</v>
      </c>
      <c r="FR90">
        <v>106</v>
      </c>
      <c r="FS90">
        <v>57</v>
      </c>
      <c r="FU90">
        <v>105</v>
      </c>
      <c r="FV90">
        <v>75</v>
      </c>
      <c r="FW90">
        <v>103</v>
      </c>
      <c r="FX90">
        <v>40</v>
      </c>
    </row>
    <row r="91" spans="2:180" x14ac:dyDescent="0.25">
      <c r="B91">
        <v>270</v>
      </c>
      <c r="C91">
        <v>269</v>
      </c>
      <c r="D91">
        <v>262</v>
      </c>
      <c r="F91">
        <v>270</v>
      </c>
      <c r="G91">
        <v>269</v>
      </c>
      <c r="H91">
        <v>257</v>
      </c>
      <c r="M91">
        <v>255</v>
      </c>
      <c r="N91">
        <v>285</v>
      </c>
      <c r="O91">
        <v>269</v>
      </c>
      <c r="P91">
        <v>292</v>
      </c>
      <c r="R91">
        <v>255</v>
      </c>
      <c r="S91">
        <v>285</v>
      </c>
      <c r="T91">
        <v>234</v>
      </c>
      <c r="U91">
        <v>288</v>
      </c>
      <c r="Z91">
        <v>240</v>
      </c>
      <c r="AA91">
        <v>300</v>
      </c>
      <c r="AB91">
        <v>223</v>
      </c>
      <c r="AC91">
        <v>293</v>
      </c>
      <c r="AE91">
        <v>240</v>
      </c>
      <c r="AF91">
        <v>300</v>
      </c>
      <c r="AG91">
        <v>234</v>
      </c>
      <c r="AH91">
        <v>293</v>
      </c>
      <c r="AM91">
        <v>225</v>
      </c>
      <c r="AN91">
        <v>315</v>
      </c>
      <c r="AO91">
        <v>252</v>
      </c>
      <c r="AP91">
        <v>297</v>
      </c>
      <c r="AR91">
        <v>225</v>
      </c>
      <c r="AS91">
        <v>315</v>
      </c>
      <c r="AT91">
        <v>252</v>
      </c>
      <c r="AU91">
        <v>63</v>
      </c>
      <c r="BB91">
        <v>210</v>
      </c>
      <c r="BC91">
        <v>330</v>
      </c>
      <c r="BD91">
        <v>181</v>
      </c>
      <c r="BE91">
        <v>328</v>
      </c>
      <c r="BG91">
        <v>210</v>
      </c>
      <c r="BH91">
        <v>330</v>
      </c>
      <c r="BI91">
        <v>181</v>
      </c>
      <c r="BJ91">
        <v>328</v>
      </c>
      <c r="BR91">
        <v>285</v>
      </c>
      <c r="BS91">
        <v>255</v>
      </c>
      <c r="BT91">
        <v>270</v>
      </c>
      <c r="BU91">
        <v>18</v>
      </c>
      <c r="BW91">
        <v>285</v>
      </c>
      <c r="BX91">
        <v>255</v>
      </c>
      <c r="BY91">
        <v>266</v>
      </c>
      <c r="BZ91">
        <v>18</v>
      </c>
      <c r="CE91">
        <v>300</v>
      </c>
      <c r="CF91">
        <v>240</v>
      </c>
      <c r="CG91">
        <v>287</v>
      </c>
      <c r="CH91">
        <v>212</v>
      </c>
      <c r="CJ91">
        <v>300</v>
      </c>
      <c r="CK91">
        <v>240</v>
      </c>
      <c r="CL91">
        <v>294</v>
      </c>
      <c r="CM91">
        <v>212</v>
      </c>
      <c r="CS91">
        <v>315</v>
      </c>
      <c r="CT91">
        <v>225</v>
      </c>
      <c r="CU91">
        <v>298</v>
      </c>
      <c r="CV91">
        <v>154</v>
      </c>
      <c r="CX91">
        <v>315</v>
      </c>
      <c r="CY91">
        <v>225</v>
      </c>
      <c r="CZ91">
        <v>293</v>
      </c>
      <c r="DA91">
        <v>175</v>
      </c>
      <c r="DH91">
        <v>330</v>
      </c>
      <c r="DI91">
        <v>210</v>
      </c>
      <c r="DJ91">
        <v>292</v>
      </c>
      <c r="DK91">
        <v>184</v>
      </c>
      <c r="DM91">
        <v>330</v>
      </c>
      <c r="DN91">
        <v>210</v>
      </c>
      <c r="DO91">
        <v>292</v>
      </c>
      <c r="DP91">
        <v>184</v>
      </c>
      <c r="ET91">
        <v>90</v>
      </c>
      <c r="EU91">
        <v>90</v>
      </c>
      <c r="EV91">
        <v>87</v>
      </c>
      <c r="EW91">
        <v>77</v>
      </c>
      <c r="EY91">
        <v>90</v>
      </c>
      <c r="EZ91">
        <v>90</v>
      </c>
      <c r="FA91">
        <v>86</v>
      </c>
      <c r="FB91">
        <v>77</v>
      </c>
      <c r="FE91">
        <v>75</v>
      </c>
      <c r="FF91">
        <v>105</v>
      </c>
      <c r="FG91">
        <v>40</v>
      </c>
      <c r="FH91">
        <v>103</v>
      </c>
      <c r="FJ91">
        <v>75</v>
      </c>
      <c r="FK91">
        <v>105</v>
      </c>
      <c r="FL91">
        <v>49</v>
      </c>
      <c r="FM91">
        <v>103</v>
      </c>
      <c r="FP91">
        <v>105</v>
      </c>
      <c r="FQ91">
        <v>75</v>
      </c>
      <c r="FR91">
        <v>103</v>
      </c>
      <c r="FS91">
        <v>38</v>
      </c>
      <c r="FU91">
        <v>105</v>
      </c>
      <c r="FV91">
        <v>75</v>
      </c>
      <c r="FW91">
        <v>103</v>
      </c>
      <c r="FX91">
        <v>48</v>
      </c>
    </row>
    <row r="92" spans="2:180" x14ac:dyDescent="0.25">
      <c r="B92">
        <v>270</v>
      </c>
      <c r="C92">
        <v>269</v>
      </c>
      <c r="D92">
        <v>257</v>
      </c>
      <c r="F92">
        <v>270</v>
      </c>
      <c r="G92">
        <v>269</v>
      </c>
      <c r="H92">
        <v>257</v>
      </c>
      <c r="M92">
        <v>255</v>
      </c>
      <c r="N92">
        <v>285</v>
      </c>
      <c r="O92">
        <v>234</v>
      </c>
      <c r="P92">
        <v>288</v>
      </c>
      <c r="R92">
        <v>255</v>
      </c>
      <c r="S92">
        <v>285</v>
      </c>
      <c r="T92">
        <v>234</v>
      </c>
      <c r="U92">
        <v>288</v>
      </c>
      <c r="Z92">
        <v>240</v>
      </c>
      <c r="AA92">
        <v>300</v>
      </c>
      <c r="AB92">
        <v>234</v>
      </c>
      <c r="AC92">
        <v>293</v>
      </c>
      <c r="AE92">
        <v>240</v>
      </c>
      <c r="AF92">
        <v>300</v>
      </c>
      <c r="AG92">
        <v>223</v>
      </c>
      <c r="AH92">
        <v>293</v>
      </c>
      <c r="AM92">
        <v>225</v>
      </c>
      <c r="AN92">
        <v>315</v>
      </c>
      <c r="AO92">
        <v>257</v>
      </c>
      <c r="AP92">
        <v>32</v>
      </c>
      <c r="AR92">
        <v>225</v>
      </c>
      <c r="AS92">
        <v>315</v>
      </c>
      <c r="AT92">
        <v>252</v>
      </c>
      <c r="AU92">
        <v>32</v>
      </c>
      <c r="BB92">
        <v>210</v>
      </c>
      <c r="BC92">
        <v>330</v>
      </c>
      <c r="BD92">
        <v>181</v>
      </c>
      <c r="BE92">
        <v>326</v>
      </c>
      <c r="BG92">
        <v>210</v>
      </c>
      <c r="BH92">
        <v>330</v>
      </c>
      <c r="BI92">
        <v>181</v>
      </c>
      <c r="BJ92">
        <v>328</v>
      </c>
      <c r="BR92">
        <v>285</v>
      </c>
      <c r="BS92">
        <v>255</v>
      </c>
      <c r="BT92">
        <v>260</v>
      </c>
      <c r="BU92">
        <v>26</v>
      </c>
      <c r="BW92">
        <v>285</v>
      </c>
      <c r="BX92">
        <v>255</v>
      </c>
      <c r="BY92">
        <v>263</v>
      </c>
      <c r="BZ92">
        <v>26</v>
      </c>
      <c r="CE92">
        <v>300</v>
      </c>
      <c r="CF92">
        <v>240</v>
      </c>
      <c r="CG92">
        <v>294</v>
      </c>
      <c r="CH92">
        <v>212</v>
      </c>
      <c r="CJ92">
        <v>300</v>
      </c>
      <c r="CK92">
        <v>240</v>
      </c>
      <c r="CL92">
        <v>288</v>
      </c>
      <c r="CM92">
        <v>212</v>
      </c>
      <c r="CS92">
        <v>315</v>
      </c>
      <c r="CT92">
        <v>225</v>
      </c>
      <c r="CU92">
        <v>293</v>
      </c>
      <c r="CV92">
        <v>175</v>
      </c>
      <c r="CX92">
        <v>315</v>
      </c>
      <c r="CY92">
        <v>225</v>
      </c>
      <c r="CZ92">
        <v>293</v>
      </c>
      <c r="DA92">
        <v>173</v>
      </c>
      <c r="DH92">
        <v>330</v>
      </c>
      <c r="DI92">
        <v>210</v>
      </c>
      <c r="DJ92">
        <v>292</v>
      </c>
      <c r="DK92">
        <v>184</v>
      </c>
      <c r="DM92">
        <v>330</v>
      </c>
      <c r="DN92">
        <v>210</v>
      </c>
      <c r="DO92">
        <v>292</v>
      </c>
      <c r="DP92">
        <v>184</v>
      </c>
      <c r="ET92">
        <v>90</v>
      </c>
      <c r="EU92">
        <v>90</v>
      </c>
      <c r="EV92">
        <v>82</v>
      </c>
      <c r="EW92">
        <v>56</v>
      </c>
      <c r="EY92">
        <v>90</v>
      </c>
      <c r="EZ92">
        <v>90</v>
      </c>
      <c r="FA92">
        <v>86</v>
      </c>
      <c r="FB92">
        <v>77</v>
      </c>
      <c r="FE92">
        <v>75</v>
      </c>
      <c r="FF92">
        <v>105</v>
      </c>
      <c r="FG92">
        <v>49</v>
      </c>
      <c r="FH92">
        <v>101</v>
      </c>
      <c r="FJ92">
        <v>75</v>
      </c>
      <c r="FK92">
        <v>105</v>
      </c>
      <c r="FL92">
        <v>49</v>
      </c>
      <c r="FM92">
        <v>103</v>
      </c>
      <c r="FP92">
        <v>105</v>
      </c>
      <c r="FQ92">
        <v>75</v>
      </c>
      <c r="FR92">
        <v>41</v>
      </c>
      <c r="FS92">
        <v>48</v>
      </c>
      <c r="FU92">
        <v>105</v>
      </c>
      <c r="FV92">
        <v>75</v>
      </c>
      <c r="FW92">
        <v>103</v>
      </c>
      <c r="FX92">
        <v>48</v>
      </c>
    </row>
    <row r="93" spans="2:180" x14ac:dyDescent="0.25">
      <c r="B93">
        <v>270</v>
      </c>
      <c r="C93">
        <v>269</v>
      </c>
      <c r="D93">
        <v>257</v>
      </c>
      <c r="F93">
        <v>270</v>
      </c>
      <c r="G93">
        <v>269</v>
      </c>
      <c r="H93">
        <v>257</v>
      </c>
      <c r="M93">
        <v>255</v>
      </c>
      <c r="N93">
        <v>285</v>
      </c>
      <c r="O93">
        <v>234</v>
      </c>
      <c r="P93">
        <v>288</v>
      </c>
      <c r="R93">
        <v>255</v>
      </c>
      <c r="S93">
        <v>285</v>
      </c>
      <c r="T93">
        <v>234</v>
      </c>
      <c r="U93">
        <v>288</v>
      </c>
      <c r="Z93">
        <v>240</v>
      </c>
      <c r="AA93">
        <v>300</v>
      </c>
      <c r="AB93">
        <v>223</v>
      </c>
      <c r="AC93">
        <v>297</v>
      </c>
      <c r="AE93">
        <v>240</v>
      </c>
      <c r="AF93">
        <v>300</v>
      </c>
      <c r="AG93">
        <v>234</v>
      </c>
      <c r="AH93">
        <v>293</v>
      </c>
      <c r="AM93">
        <v>225</v>
      </c>
      <c r="AN93">
        <v>315</v>
      </c>
      <c r="AO93">
        <v>249</v>
      </c>
      <c r="AP93">
        <v>9</v>
      </c>
      <c r="AR93">
        <v>225</v>
      </c>
      <c r="AS93">
        <v>315</v>
      </c>
      <c r="AT93">
        <v>249</v>
      </c>
      <c r="AU93">
        <v>9</v>
      </c>
      <c r="BB93">
        <v>210</v>
      </c>
      <c r="BC93">
        <v>330</v>
      </c>
      <c r="BD93">
        <v>181</v>
      </c>
      <c r="BE93">
        <v>328</v>
      </c>
      <c r="BG93">
        <v>210</v>
      </c>
      <c r="BH93">
        <v>330</v>
      </c>
      <c r="BI93">
        <v>181</v>
      </c>
      <c r="BJ93">
        <v>328</v>
      </c>
      <c r="BR93">
        <v>285</v>
      </c>
      <c r="BS93">
        <v>255</v>
      </c>
      <c r="BT93">
        <v>263</v>
      </c>
      <c r="BU93">
        <v>26</v>
      </c>
      <c r="BW93">
        <v>285</v>
      </c>
      <c r="BX93">
        <v>255</v>
      </c>
      <c r="BY93">
        <v>263</v>
      </c>
      <c r="BZ93">
        <v>26</v>
      </c>
      <c r="CE93">
        <v>300</v>
      </c>
      <c r="CF93">
        <v>240</v>
      </c>
      <c r="CG93">
        <v>288</v>
      </c>
      <c r="CH93">
        <v>212</v>
      </c>
      <c r="CJ93">
        <v>300</v>
      </c>
      <c r="CK93">
        <v>240</v>
      </c>
      <c r="CL93">
        <v>294</v>
      </c>
      <c r="CM93">
        <v>212</v>
      </c>
      <c r="CS93">
        <v>315</v>
      </c>
      <c r="CT93">
        <v>225</v>
      </c>
      <c r="CU93">
        <v>284</v>
      </c>
      <c r="CV93">
        <v>173</v>
      </c>
      <c r="CX93">
        <v>315</v>
      </c>
      <c r="CY93">
        <v>225</v>
      </c>
      <c r="CZ93">
        <v>293</v>
      </c>
      <c r="DA93">
        <v>175</v>
      </c>
      <c r="DH93">
        <v>330</v>
      </c>
      <c r="DI93">
        <v>210</v>
      </c>
      <c r="DJ93">
        <v>86</v>
      </c>
      <c r="DK93">
        <v>188</v>
      </c>
      <c r="DM93">
        <v>330</v>
      </c>
      <c r="DN93">
        <v>210</v>
      </c>
      <c r="DO93">
        <v>288</v>
      </c>
      <c r="DP93">
        <v>184</v>
      </c>
      <c r="ET93">
        <v>90</v>
      </c>
      <c r="EU93">
        <v>90</v>
      </c>
      <c r="EV93">
        <v>86</v>
      </c>
      <c r="EW93">
        <v>77</v>
      </c>
      <c r="EY93">
        <v>90</v>
      </c>
      <c r="EZ93">
        <v>90</v>
      </c>
      <c r="FA93">
        <v>82</v>
      </c>
      <c r="FB93">
        <v>77</v>
      </c>
      <c r="FE93">
        <v>75</v>
      </c>
      <c r="FF93">
        <v>105</v>
      </c>
      <c r="FG93">
        <v>49</v>
      </c>
      <c r="FH93">
        <v>103</v>
      </c>
      <c r="FJ93">
        <v>75</v>
      </c>
      <c r="FK93">
        <v>105</v>
      </c>
      <c r="FL93">
        <v>49</v>
      </c>
      <c r="FM93">
        <v>103</v>
      </c>
      <c r="FP93">
        <v>105</v>
      </c>
      <c r="FQ93">
        <v>75</v>
      </c>
      <c r="FR93">
        <v>302</v>
      </c>
      <c r="FS93">
        <v>62</v>
      </c>
      <c r="FU93">
        <v>105</v>
      </c>
      <c r="FV93">
        <v>75</v>
      </c>
      <c r="FW93">
        <v>103</v>
      </c>
      <c r="FX93">
        <v>48</v>
      </c>
    </row>
    <row r="94" spans="2:180" x14ac:dyDescent="0.25">
      <c r="B94">
        <v>270</v>
      </c>
      <c r="C94">
        <v>275</v>
      </c>
      <c r="D94">
        <v>257</v>
      </c>
      <c r="F94">
        <v>270</v>
      </c>
      <c r="G94">
        <v>273</v>
      </c>
      <c r="H94">
        <v>257</v>
      </c>
      <c r="M94">
        <v>255</v>
      </c>
      <c r="N94">
        <v>285</v>
      </c>
      <c r="O94">
        <v>225</v>
      </c>
      <c r="P94">
        <v>288</v>
      </c>
      <c r="R94">
        <v>255</v>
      </c>
      <c r="S94">
        <v>285</v>
      </c>
      <c r="T94">
        <v>227</v>
      </c>
      <c r="U94">
        <v>288</v>
      </c>
      <c r="Z94">
        <v>240</v>
      </c>
      <c r="AA94">
        <v>300</v>
      </c>
      <c r="AB94">
        <v>237</v>
      </c>
      <c r="AC94">
        <v>293</v>
      </c>
      <c r="AE94">
        <v>240</v>
      </c>
      <c r="AF94">
        <v>300</v>
      </c>
      <c r="AG94">
        <v>237</v>
      </c>
      <c r="AH94">
        <v>293</v>
      </c>
      <c r="AM94">
        <v>225</v>
      </c>
      <c r="AN94">
        <v>315</v>
      </c>
      <c r="AO94">
        <v>246</v>
      </c>
      <c r="AP94">
        <v>0</v>
      </c>
      <c r="AR94">
        <v>225</v>
      </c>
      <c r="AS94">
        <v>315</v>
      </c>
      <c r="AT94">
        <v>246</v>
      </c>
      <c r="AU94">
        <v>9</v>
      </c>
      <c r="BB94">
        <v>210</v>
      </c>
      <c r="BC94">
        <v>330</v>
      </c>
      <c r="BD94">
        <v>191</v>
      </c>
      <c r="BE94">
        <v>333</v>
      </c>
      <c r="BG94">
        <v>210</v>
      </c>
      <c r="BH94">
        <v>330</v>
      </c>
      <c r="BI94">
        <v>191</v>
      </c>
      <c r="BJ94">
        <v>331</v>
      </c>
      <c r="BR94">
        <v>285</v>
      </c>
      <c r="BS94">
        <v>255</v>
      </c>
      <c r="BT94">
        <v>266</v>
      </c>
      <c r="BU94">
        <v>41</v>
      </c>
      <c r="BW94">
        <v>285</v>
      </c>
      <c r="BX94">
        <v>255</v>
      </c>
      <c r="BY94">
        <v>263</v>
      </c>
      <c r="BZ94">
        <v>26</v>
      </c>
      <c r="CE94">
        <v>300</v>
      </c>
      <c r="CF94">
        <v>240</v>
      </c>
      <c r="CG94">
        <v>295</v>
      </c>
      <c r="CH94">
        <v>212</v>
      </c>
      <c r="CJ94">
        <v>300</v>
      </c>
      <c r="CK94">
        <v>240</v>
      </c>
      <c r="CL94">
        <v>292</v>
      </c>
      <c r="CM94">
        <v>212</v>
      </c>
      <c r="CS94">
        <v>315</v>
      </c>
      <c r="CT94">
        <v>225</v>
      </c>
      <c r="CU94">
        <v>299</v>
      </c>
      <c r="CV94">
        <v>193</v>
      </c>
      <c r="CX94">
        <v>315</v>
      </c>
      <c r="CY94">
        <v>225</v>
      </c>
      <c r="CZ94">
        <v>299</v>
      </c>
      <c r="DA94">
        <v>193</v>
      </c>
      <c r="DH94">
        <v>330</v>
      </c>
      <c r="DI94">
        <v>210</v>
      </c>
      <c r="DJ94">
        <v>288</v>
      </c>
      <c r="DK94">
        <v>181</v>
      </c>
      <c r="DM94">
        <v>330</v>
      </c>
      <c r="DN94">
        <v>210</v>
      </c>
      <c r="DO94">
        <v>285</v>
      </c>
      <c r="DP94">
        <v>184</v>
      </c>
      <c r="ET94">
        <v>90</v>
      </c>
      <c r="EU94">
        <v>90</v>
      </c>
      <c r="EV94">
        <v>80</v>
      </c>
      <c r="EW94">
        <v>238</v>
      </c>
      <c r="EY94">
        <v>90</v>
      </c>
      <c r="EZ94">
        <v>90</v>
      </c>
      <c r="FA94">
        <v>80</v>
      </c>
      <c r="FB94">
        <v>77</v>
      </c>
      <c r="FE94">
        <v>75</v>
      </c>
      <c r="FF94">
        <v>105</v>
      </c>
      <c r="FG94">
        <v>46</v>
      </c>
      <c r="FH94">
        <v>103</v>
      </c>
      <c r="FJ94">
        <v>75</v>
      </c>
      <c r="FK94">
        <v>105</v>
      </c>
      <c r="FL94">
        <v>49</v>
      </c>
      <c r="FM94">
        <v>103</v>
      </c>
      <c r="FP94">
        <v>105</v>
      </c>
      <c r="FQ94">
        <v>75</v>
      </c>
      <c r="FR94">
        <v>103</v>
      </c>
      <c r="FS94">
        <v>41</v>
      </c>
      <c r="FU94">
        <v>105</v>
      </c>
      <c r="FV94">
        <v>75</v>
      </c>
      <c r="FW94">
        <v>193</v>
      </c>
      <c r="FX94">
        <v>43</v>
      </c>
    </row>
    <row r="95" spans="2:180" x14ac:dyDescent="0.25">
      <c r="B95">
        <v>270</v>
      </c>
      <c r="C95">
        <v>273</v>
      </c>
      <c r="D95">
        <v>257</v>
      </c>
      <c r="F95">
        <v>270</v>
      </c>
      <c r="G95">
        <v>273</v>
      </c>
      <c r="H95">
        <v>257</v>
      </c>
      <c r="M95">
        <v>255</v>
      </c>
      <c r="N95">
        <v>285</v>
      </c>
      <c r="O95">
        <v>227</v>
      </c>
      <c r="P95">
        <v>292</v>
      </c>
      <c r="R95">
        <v>255</v>
      </c>
      <c r="S95">
        <v>285</v>
      </c>
      <c r="T95">
        <v>227</v>
      </c>
      <c r="U95">
        <v>291</v>
      </c>
      <c r="Z95">
        <v>240</v>
      </c>
      <c r="AA95">
        <v>300</v>
      </c>
      <c r="AB95">
        <v>237</v>
      </c>
      <c r="AC95">
        <v>293</v>
      </c>
      <c r="AE95">
        <v>240</v>
      </c>
      <c r="AF95">
        <v>300</v>
      </c>
      <c r="AG95">
        <v>237</v>
      </c>
      <c r="AH95">
        <v>293</v>
      </c>
      <c r="AM95">
        <v>225</v>
      </c>
      <c r="AN95">
        <v>315</v>
      </c>
      <c r="AO95">
        <v>246</v>
      </c>
      <c r="AP95">
        <v>12</v>
      </c>
      <c r="AR95">
        <v>225</v>
      </c>
      <c r="AS95">
        <v>315</v>
      </c>
      <c r="AT95">
        <v>246</v>
      </c>
      <c r="AU95">
        <v>12</v>
      </c>
      <c r="BB95">
        <v>210</v>
      </c>
      <c r="BC95">
        <v>330</v>
      </c>
      <c r="BD95">
        <v>191</v>
      </c>
      <c r="BE95">
        <v>331</v>
      </c>
      <c r="BG95">
        <v>210</v>
      </c>
      <c r="BH95">
        <v>330</v>
      </c>
      <c r="BI95">
        <v>191</v>
      </c>
      <c r="BJ95">
        <v>331</v>
      </c>
      <c r="BR95">
        <v>285</v>
      </c>
      <c r="BS95">
        <v>255</v>
      </c>
      <c r="BT95">
        <v>260</v>
      </c>
      <c r="BU95">
        <v>26</v>
      </c>
      <c r="BW95">
        <v>285</v>
      </c>
      <c r="BX95">
        <v>255</v>
      </c>
      <c r="BY95">
        <v>266</v>
      </c>
      <c r="BZ95">
        <v>41</v>
      </c>
      <c r="CE95">
        <v>300</v>
      </c>
      <c r="CF95">
        <v>240</v>
      </c>
      <c r="CG95">
        <v>292</v>
      </c>
      <c r="CH95">
        <v>209</v>
      </c>
      <c r="CJ95">
        <v>300</v>
      </c>
      <c r="CK95">
        <v>240</v>
      </c>
      <c r="CL95">
        <v>292</v>
      </c>
      <c r="CM95">
        <v>212</v>
      </c>
      <c r="CS95">
        <v>315</v>
      </c>
      <c r="CT95">
        <v>225</v>
      </c>
      <c r="CU95">
        <v>347</v>
      </c>
      <c r="CV95">
        <v>193</v>
      </c>
      <c r="CX95">
        <v>315</v>
      </c>
      <c r="CY95">
        <v>225</v>
      </c>
      <c r="CZ95">
        <v>299</v>
      </c>
      <c r="DA95">
        <v>193</v>
      </c>
      <c r="DH95">
        <v>330</v>
      </c>
      <c r="DI95">
        <v>210</v>
      </c>
      <c r="DJ95">
        <v>285</v>
      </c>
      <c r="DK95">
        <v>184</v>
      </c>
      <c r="DM95">
        <v>330</v>
      </c>
      <c r="DN95">
        <v>210</v>
      </c>
      <c r="DO95">
        <v>285</v>
      </c>
      <c r="DP95">
        <v>184</v>
      </c>
      <c r="ET95">
        <v>90</v>
      </c>
      <c r="EU95">
        <v>90</v>
      </c>
      <c r="EV95">
        <v>58</v>
      </c>
      <c r="EW95">
        <v>77</v>
      </c>
      <c r="EY95">
        <v>90</v>
      </c>
      <c r="EZ95">
        <v>90</v>
      </c>
      <c r="FA95">
        <v>80</v>
      </c>
      <c r="FB95">
        <v>77</v>
      </c>
      <c r="FE95">
        <v>75</v>
      </c>
      <c r="FF95">
        <v>105</v>
      </c>
      <c r="FG95">
        <v>49</v>
      </c>
      <c r="FH95">
        <v>108</v>
      </c>
      <c r="FJ95">
        <v>75</v>
      </c>
      <c r="FK95">
        <v>105</v>
      </c>
      <c r="FL95">
        <v>46</v>
      </c>
      <c r="FM95">
        <v>103</v>
      </c>
      <c r="FP95">
        <v>105</v>
      </c>
      <c r="FQ95">
        <v>75</v>
      </c>
      <c r="FR95">
        <v>193</v>
      </c>
      <c r="FS95">
        <v>43</v>
      </c>
      <c r="FU95">
        <v>105</v>
      </c>
      <c r="FV95">
        <v>75</v>
      </c>
      <c r="FW95">
        <v>193</v>
      </c>
      <c r="FX95">
        <v>41</v>
      </c>
    </row>
    <row r="96" spans="2:180" x14ac:dyDescent="0.25">
      <c r="B96">
        <v>270</v>
      </c>
      <c r="C96">
        <v>269</v>
      </c>
      <c r="D96">
        <v>257</v>
      </c>
      <c r="F96">
        <v>270</v>
      </c>
      <c r="G96">
        <v>273</v>
      </c>
      <c r="H96">
        <v>257</v>
      </c>
      <c r="M96">
        <v>255</v>
      </c>
      <c r="N96">
        <v>285</v>
      </c>
      <c r="O96">
        <v>237</v>
      </c>
      <c r="P96">
        <v>291</v>
      </c>
      <c r="R96">
        <v>255</v>
      </c>
      <c r="S96">
        <v>285</v>
      </c>
      <c r="T96">
        <v>234</v>
      </c>
      <c r="U96">
        <v>292</v>
      </c>
      <c r="Z96">
        <v>240</v>
      </c>
      <c r="AA96">
        <v>300</v>
      </c>
      <c r="AB96">
        <v>237</v>
      </c>
      <c r="AC96">
        <v>289</v>
      </c>
      <c r="AE96">
        <v>240</v>
      </c>
      <c r="AF96">
        <v>300</v>
      </c>
      <c r="AG96">
        <v>237</v>
      </c>
      <c r="AH96">
        <v>289</v>
      </c>
      <c r="AM96">
        <v>225</v>
      </c>
      <c r="AN96">
        <v>315</v>
      </c>
      <c r="AO96">
        <v>249</v>
      </c>
      <c r="AP96">
        <v>18</v>
      </c>
      <c r="AR96">
        <v>225</v>
      </c>
      <c r="AS96">
        <v>315</v>
      </c>
      <c r="AT96">
        <v>246</v>
      </c>
      <c r="AU96">
        <v>18</v>
      </c>
      <c r="BB96">
        <v>210</v>
      </c>
      <c r="BC96">
        <v>330</v>
      </c>
      <c r="BD96">
        <v>191</v>
      </c>
      <c r="BE96">
        <v>330</v>
      </c>
      <c r="BG96">
        <v>210</v>
      </c>
      <c r="BH96">
        <v>330</v>
      </c>
      <c r="BI96">
        <v>191</v>
      </c>
      <c r="BJ96">
        <v>330</v>
      </c>
      <c r="BR96">
        <v>285</v>
      </c>
      <c r="BS96">
        <v>255</v>
      </c>
      <c r="BT96">
        <v>271</v>
      </c>
      <c r="BU96">
        <v>41</v>
      </c>
      <c r="BW96">
        <v>285</v>
      </c>
      <c r="BX96">
        <v>255</v>
      </c>
      <c r="BY96">
        <v>263</v>
      </c>
      <c r="BZ96">
        <v>26</v>
      </c>
      <c r="CE96">
        <v>300</v>
      </c>
      <c r="CF96">
        <v>240</v>
      </c>
      <c r="CG96">
        <v>59</v>
      </c>
      <c r="CH96">
        <v>212</v>
      </c>
      <c r="CJ96">
        <v>300</v>
      </c>
      <c r="CK96">
        <v>240</v>
      </c>
      <c r="CL96">
        <v>292</v>
      </c>
      <c r="CM96">
        <v>209</v>
      </c>
      <c r="CS96">
        <v>315</v>
      </c>
      <c r="CT96">
        <v>225</v>
      </c>
      <c r="CU96">
        <v>289</v>
      </c>
      <c r="CV96">
        <v>182</v>
      </c>
      <c r="CX96">
        <v>315</v>
      </c>
      <c r="CY96">
        <v>225</v>
      </c>
      <c r="CZ96">
        <v>290</v>
      </c>
      <c r="DA96">
        <v>182</v>
      </c>
      <c r="DH96">
        <v>330</v>
      </c>
      <c r="DI96">
        <v>210</v>
      </c>
      <c r="DJ96">
        <v>283</v>
      </c>
      <c r="DK96">
        <v>196</v>
      </c>
      <c r="DM96">
        <v>330</v>
      </c>
      <c r="DN96">
        <v>210</v>
      </c>
      <c r="DO96">
        <v>284</v>
      </c>
      <c r="DP96">
        <v>184</v>
      </c>
      <c r="ET96">
        <v>90</v>
      </c>
      <c r="EU96">
        <v>90</v>
      </c>
      <c r="EV96">
        <v>82</v>
      </c>
      <c r="EW96">
        <v>77</v>
      </c>
      <c r="EY96">
        <v>90</v>
      </c>
      <c r="EZ96">
        <v>90</v>
      </c>
      <c r="FA96">
        <v>82</v>
      </c>
      <c r="FB96">
        <v>77</v>
      </c>
      <c r="FE96">
        <v>75</v>
      </c>
      <c r="FF96">
        <v>105</v>
      </c>
      <c r="FG96">
        <v>33</v>
      </c>
      <c r="FH96">
        <v>103</v>
      </c>
      <c r="FJ96">
        <v>75</v>
      </c>
      <c r="FK96">
        <v>105</v>
      </c>
      <c r="FL96">
        <v>46</v>
      </c>
      <c r="FM96">
        <v>108</v>
      </c>
      <c r="FP96">
        <v>105</v>
      </c>
      <c r="FQ96">
        <v>75</v>
      </c>
      <c r="FR96">
        <v>193</v>
      </c>
      <c r="FS96">
        <v>40</v>
      </c>
      <c r="FU96">
        <v>105</v>
      </c>
      <c r="FV96">
        <v>75</v>
      </c>
      <c r="FW96">
        <v>193</v>
      </c>
      <c r="FX96">
        <v>41</v>
      </c>
    </row>
    <row r="97" spans="2:180" x14ac:dyDescent="0.25">
      <c r="B97">
        <v>270</v>
      </c>
      <c r="C97">
        <v>273</v>
      </c>
      <c r="D97">
        <v>257</v>
      </c>
      <c r="F97">
        <v>270</v>
      </c>
      <c r="G97">
        <v>273</v>
      </c>
      <c r="H97">
        <v>257</v>
      </c>
      <c r="M97">
        <v>255</v>
      </c>
      <c r="N97">
        <v>285</v>
      </c>
      <c r="O97">
        <v>234</v>
      </c>
      <c r="P97">
        <v>292</v>
      </c>
      <c r="R97">
        <v>255</v>
      </c>
      <c r="S97">
        <v>285</v>
      </c>
      <c r="T97">
        <v>237</v>
      </c>
      <c r="U97">
        <v>291</v>
      </c>
      <c r="Z97">
        <v>240</v>
      </c>
      <c r="AA97">
        <v>300</v>
      </c>
      <c r="AB97">
        <v>234</v>
      </c>
      <c r="AC97">
        <v>289</v>
      </c>
      <c r="AE97">
        <v>240</v>
      </c>
      <c r="AF97">
        <v>300</v>
      </c>
      <c r="AG97">
        <v>234</v>
      </c>
      <c r="AH97">
        <v>289</v>
      </c>
      <c r="AM97">
        <v>225</v>
      </c>
      <c r="AN97">
        <v>315</v>
      </c>
      <c r="AO97">
        <v>57</v>
      </c>
      <c r="AP97">
        <v>18</v>
      </c>
      <c r="AR97">
        <v>225</v>
      </c>
      <c r="AS97">
        <v>315</v>
      </c>
      <c r="AT97">
        <v>230</v>
      </c>
      <c r="AU97">
        <v>18</v>
      </c>
      <c r="BB97">
        <v>210</v>
      </c>
      <c r="BC97">
        <v>330</v>
      </c>
      <c r="BD97">
        <v>186</v>
      </c>
      <c r="BE97">
        <v>328</v>
      </c>
      <c r="BG97">
        <v>210</v>
      </c>
      <c r="BH97">
        <v>330</v>
      </c>
      <c r="BI97">
        <v>188</v>
      </c>
      <c r="BJ97">
        <v>328</v>
      </c>
      <c r="BR97">
        <v>285</v>
      </c>
      <c r="BS97">
        <v>255</v>
      </c>
      <c r="BT97">
        <v>263</v>
      </c>
      <c r="BU97">
        <v>26</v>
      </c>
      <c r="BW97">
        <v>285</v>
      </c>
      <c r="BX97">
        <v>255</v>
      </c>
      <c r="BY97">
        <v>271</v>
      </c>
      <c r="BZ97">
        <v>41</v>
      </c>
      <c r="CE97">
        <v>300</v>
      </c>
      <c r="CF97">
        <v>240</v>
      </c>
      <c r="CG97">
        <v>297</v>
      </c>
      <c r="CH97">
        <v>209</v>
      </c>
      <c r="CJ97">
        <v>300</v>
      </c>
      <c r="CK97">
        <v>240</v>
      </c>
      <c r="CL97">
        <v>287</v>
      </c>
      <c r="CM97">
        <v>209</v>
      </c>
      <c r="CS97">
        <v>315</v>
      </c>
      <c r="CT97">
        <v>225</v>
      </c>
      <c r="CU97">
        <v>290</v>
      </c>
      <c r="CV97">
        <v>164</v>
      </c>
      <c r="CX97">
        <v>315</v>
      </c>
      <c r="CY97">
        <v>225</v>
      </c>
      <c r="CZ97">
        <v>290</v>
      </c>
      <c r="DA97">
        <v>164</v>
      </c>
      <c r="DH97">
        <v>330</v>
      </c>
      <c r="DI97">
        <v>210</v>
      </c>
      <c r="DJ97">
        <v>284</v>
      </c>
      <c r="DK97">
        <v>175</v>
      </c>
      <c r="DM97">
        <v>330</v>
      </c>
      <c r="DN97">
        <v>210</v>
      </c>
      <c r="DO97">
        <v>284</v>
      </c>
      <c r="DP97">
        <v>181</v>
      </c>
      <c r="ET97">
        <v>90</v>
      </c>
      <c r="EU97">
        <v>90</v>
      </c>
      <c r="EV97">
        <v>85</v>
      </c>
      <c r="EW97">
        <v>77</v>
      </c>
      <c r="EY97">
        <v>90</v>
      </c>
      <c r="EZ97">
        <v>90</v>
      </c>
      <c r="FA97">
        <v>85</v>
      </c>
      <c r="FB97">
        <v>77</v>
      </c>
      <c r="FE97">
        <v>75</v>
      </c>
      <c r="FF97">
        <v>105</v>
      </c>
      <c r="FG97">
        <v>46</v>
      </c>
      <c r="FH97">
        <v>108</v>
      </c>
      <c r="FJ97">
        <v>75</v>
      </c>
      <c r="FK97">
        <v>105</v>
      </c>
      <c r="FL97">
        <v>40</v>
      </c>
      <c r="FM97">
        <v>108</v>
      </c>
      <c r="FP97">
        <v>105</v>
      </c>
      <c r="FQ97">
        <v>75</v>
      </c>
      <c r="FR97">
        <v>101</v>
      </c>
      <c r="FS97">
        <v>41</v>
      </c>
      <c r="FU97">
        <v>105</v>
      </c>
      <c r="FV97">
        <v>75</v>
      </c>
      <c r="FW97">
        <v>103</v>
      </c>
      <c r="FX97">
        <v>40</v>
      </c>
    </row>
    <row r="98" spans="2:180" x14ac:dyDescent="0.25">
      <c r="B98">
        <v>270</v>
      </c>
      <c r="C98">
        <v>282</v>
      </c>
      <c r="D98">
        <v>257</v>
      </c>
      <c r="F98">
        <v>270</v>
      </c>
      <c r="G98">
        <v>282</v>
      </c>
      <c r="H98">
        <v>257</v>
      </c>
      <c r="M98">
        <v>255</v>
      </c>
      <c r="N98">
        <v>285</v>
      </c>
      <c r="O98">
        <v>237</v>
      </c>
      <c r="P98">
        <v>283</v>
      </c>
      <c r="R98">
        <v>255</v>
      </c>
      <c r="S98">
        <v>285</v>
      </c>
      <c r="T98">
        <v>234</v>
      </c>
      <c r="U98">
        <v>292</v>
      </c>
      <c r="Z98">
        <v>240</v>
      </c>
      <c r="AA98">
        <v>300</v>
      </c>
      <c r="AB98">
        <v>225</v>
      </c>
      <c r="AC98">
        <v>293</v>
      </c>
      <c r="AE98">
        <v>240</v>
      </c>
      <c r="AF98">
        <v>300</v>
      </c>
      <c r="AG98">
        <v>227</v>
      </c>
      <c r="AH98">
        <v>293</v>
      </c>
      <c r="AM98">
        <v>225</v>
      </c>
      <c r="AN98">
        <v>315</v>
      </c>
      <c r="AO98">
        <v>230</v>
      </c>
      <c r="AP98">
        <v>286</v>
      </c>
      <c r="AR98">
        <v>225</v>
      </c>
      <c r="AS98">
        <v>315</v>
      </c>
      <c r="AT98">
        <v>57</v>
      </c>
      <c r="AU98">
        <v>18</v>
      </c>
      <c r="BB98">
        <v>210</v>
      </c>
      <c r="BC98">
        <v>330</v>
      </c>
      <c r="BD98">
        <v>188</v>
      </c>
      <c r="BE98">
        <v>326</v>
      </c>
      <c r="BG98">
        <v>210</v>
      </c>
      <c r="BH98">
        <v>330</v>
      </c>
      <c r="BI98">
        <v>188</v>
      </c>
      <c r="BJ98">
        <v>328</v>
      </c>
      <c r="BR98">
        <v>285</v>
      </c>
      <c r="BS98">
        <v>255</v>
      </c>
      <c r="BT98">
        <v>272</v>
      </c>
      <c r="BU98">
        <v>263</v>
      </c>
      <c r="BW98">
        <v>285</v>
      </c>
      <c r="BX98">
        <v>255</v>
      </c>
      <c r="BY98">
        <v>265</v>
      </c>
      <c r="BZ98">
        <v>263</v>
      </c>
      <c r="CE98">
        <v>300</v>
      </c>
      <c r="CF98">
        <v>240</v>
      </c>
      <c r="CG98">
        <v>287</v>
      </c>
      <c r="CH98">
        <v>209</v>
      </c>
      <c r="CJ98">
        <v>300</v>
      </c>
      <c r="CK98">
        <v>240</v>
      </c>
      <c r="CL98">
        <v>293</v>
      </c>
      <c r="CM98">
        <v>209</v>
      </c>
      <c r="CS98">
        <v>315</v>
      </c>
      <c r="CT98">
        <v>225</v>
      </c>
      <c r="CU98">
        <v>331</v>
      </c>
      <c r="CV98">
        <v>164</v>
      </c>
      <c r="CX98">
        <v>315</v>
      </c>
      <c r="CY98">
        <v>225</v>
      </c>
      <c r="CZ98">
        <v>290</v>
      </c>
      <c r="DA98">
        <v>164</v>
      </c>
      <c r="DH98">
        <v>330</v>
      </c>
      <c r="DI98">
        <v>210</v>
      </c>
      <c r="DJ98">
        <v>284</v>
      </c>
      <c r="DK98">
        <v>181</v>
      </c>
      <c r="DM98">
        <v>330</v>
      </c>
      <c r="DN98">
        <v>210</v>
      </c>
      <c r="DO98">
        <v>284</v>
      </c>
      <c r="DP98">
        <v>181</v>
      </c>
      <c r="ET98">
        <v>90</v>
      </c>
      <c r="EU98">
        <v>90</v>
      </c>
      <c r="EV98">
        <v>89</v>
      </c>
      <c r="EW98">
        <v>82</v>
      </c>
      <c r="EY98">
        <v>90</v>
      </c>
      <c r="EZ98">
        <v>90</v>
      </c>
      <c r="FA98">
        <v>85</v>
      </c>
      <c r="FB98">
        <v>77</v>
      </c>
      <c r="FE98">
        <v>75</v>
      </c>
      <c r="FF98">
        <v>105</v>
      </c>
      <c r="FG98">
        <v>40</v>
      </c>
      <c r="FH98">
        <v>108</v>
      </c>
      <c r="FJ98">
        <v>75</v>
      </c>
      <c r="FK98">
        <v>105</v>
      </c>
      <c r="FL98">
        <v>46</v>
      </c>
      <c r="FM98">
        <v>108</v>
      </c>
      <c r="FP98">
        <v>105</v>
      </c>
      <c r="FQ98">
        <v>75</v>
      </c>
      <c r="FR98">
        <v>103</v>
      </c>
      <c r="FS98">
        <v>13</v>
      </c>
      <c r="FU98">
        <v>105</v>
      </c>
      <c r="FV98">
        <v>75</v>
      </c>
      <c r="FW98">
        <v>101</v>
      </c>
      <c r="FX98">
        <v>41</v>
      </c>
    </row>
    <row r="99" spans="2:180" x14ac:dyDescent="0.25">
      <c r="B99">
        <v>270</v>
      </c>
      <c r="C99">
        <v>282</v>
      </c>
      <c r="D99">
        <v>257</v>
      </c>
      <c r="F99">
        <v>270</v>
      </c>
      <c r="G99">
        <v>282</v>
      </c>
      <c r="H99">
        <v>257</v>
      </c>
      <c r="M99">
        <v>255</v>
      </c>
      <c r="N99">
        <v>285</v>
      </c>
      <c r="O99">
        <v>223</v>
      </c>
      <c r="P99">
        <v>296</v>
      </c>
      <c r="R99">
        <v>255</v>
      </c>
      <c r="S99">
        <v>285</v>
      </c>
      <c r="T99">
        <v>234</v>
      </c>
      <c r="U99">
        <v>288</v>
      </c>
      <c r="Z99">
        <v>240</v>
      </c>
      <c r="AA99">
        <v>300</v>
      </c>
      <c r="AB99">
        <v>227</v>
      </c>
      <c r="AC99">
        <v>294</v>
      </c>
      <c r="AE99">
        <v>240</v>
      </c>
      <c r="AF99">
        <v>300</v>
      </c>
      <c r="AG99">
        <v>227</v>
      </c>
      <c r="AH99">
        <v>293</v>
      </c>
      <c r="AM99">
        <v>225</v>
      </c>
      <c r="AN99">
        <v>315</v>
      </c>
      <c r="AO99">
        <v>57</v>
      </c>
      <c r="AP99">
        <v>18</v>
      </c>
      <c r="AR99">
        <v>225</v>
      </c>
      <c r="AS99">
        <v>315</v>
      </c>
      <c r="AT99">
        <v>223</v>
      </c>
      <c r="AU99">
        <v>286</v>
      </c>
      <c r="BB99">
        <v>210</v>
      </c>
      <c r="BC99">
        <v>330</v>
      </c>
      <c r="BD99">
        <v>188</v>
      </c>
      <c r="BE99">
        <v>328</v>
      </c>
      <c r="BG99">
        <v>210</v>
      </c>
      <c r="BH99">
        <v>330</v>
      </c>
      <c r="BI99">
        <v>188</v>
      </c>
      <c r="BJ99">
        <v>328</v>
      </c>
      <c r="BR99">
        <v>285</v>
      </c>
      <c r="BS99">
        <v>255</v>
      </c>
      <c r="BT99">
        <v>265</v>
      </c>
      <c r="BU99">
        <v>265</v>
      </c>
      <c r="BW99">
        <v>285</v>
      </c>
      <c r="BX99">
        <v>255</v>
      </c>
      <c r="BY99">
        <v>270</v>
      </c>
      <c r="BZ99">
        <v>265</v>
      </c>
      <c r="CE99">
        <v>300</v>
      </c>
      <c r="CF99">
        <v>240</v>
      </c>
      <c r="CG99">
        <v>293</v>
      </c>
      <c r="CH99">
        <v>212</v>
      </c>
      <c r="CJ99">
        <v>300</v>
      </c>
      <c r="CK99">
        <v>240</v>
      </c>
      <c r="CL99">
        <v>293</v>
      </c>
      <c r="CM99">
        <v>212</v>
      </c>
      <c r="CS99">
        <v>315</v>
      </c>
      <c r="CT99">
        <v>225</v>
      </c>
      <c r="CU99">
        <v>282</v>
      </c>
      <c r="CV99">
        <v>155</v>
      </c>
      <c r="CX99">
        <v>315</v>
      </c>
      <c r="CY99">
        <v>225</v>
      </c>
      <c r="CZ99">
        <v>331</v>
      </c>
      <c r="DA99">
        <v>164</v>
      </c>
      <c r="DH99">
        <v>330</v>
      </c>
      <c r="DI99">
        <v>210</v>
      </c>
      <c r="DJ99">
        <v>305</v>
      </c>
      <c r="DK99">
        <v>188</v>
      </c>
      <c r="DM99">
        <v>330</v>
      </c>
      <c r="DN99">
        <v>210</v>
      </c>
      <c r="DO99">
        <v>300</v>
      </c>
      <c r="DP99">
        <v>188</v>
      </c>
      <c r="ET99">
        <v>90</v>
      </c>
      <c r="EU99">
        <v>90</v>
      </c>
      <c r="EV99">
        <v>82</v>
      </c>
      <c r="EW99">
        <v>74</v>
      </c>
      <c r="EY99">
        <v>90</v>
      </c>
      <c r="EZ99">
        <v>90</v>
      </c>
      <c r="FA99">
        <v>87</v>
      </c>
      <c r="FB99">
        <v>77</v>
      </c>
      <c r="FE99">
        <v>75</v>
      </c>
      <c r="FF99">
        <v>105</v>
      </c>
      <c r="FG99">
        <v>49</v>
      </c>
      <c r="FH99">
        <v>103</v>
      </c>
      <c r="FJ99">
        <v>75</v>
      </c>
      <c r="FK99">
        <v>105</v>
      </c>
      <c r="FL99">
        <v>49</v>
      </c>
      <c r="FM99">
        <v>108</v>
      </c>
      <c r="FP99">
        <v>105</v>
      </c>
      <c r="FQ99">
        <v>75</v>
      </c>
      <c r="FR99">
        <v>101</v>
      </c>
      <c r="FS99">
        <v>233</v>
      </c>
      <c r="FU99">
        <v>105</v>
      </c>
      <c r="FV99">
        <v>75</v>
      </c>
      <c r="FW99">
        <v>101</v>
      </c>
      <c r="FX99">
        <v>231</v>
      </c>
    </row>
    <row r="100" spans="2:180" x14ac:dyDescent="0.25">
      <c r="B100">
        <v>270</v>
      </c>
      <c r="C100">
        <v>279</v>
      </c>
      <c r="D100">
        <v>259</v>
      </c>
      <c r="F100">
        <v>270</v>
      </c>
      <c r="G100">
        <v>279</v>
      </c>
      <c r="H100">
        <v>257</v>
      </c>
      <c r="M100">
        <v>255</v>
      </c>
      <c r="N100">
        <v>285</v>
      </c>
      <c r="O100">
        <v>234</v>
      </c>
      <c r="P100">
        <v>288</v>
      </c>
      <c r="R100">
        <v>255</v>
      </c>
      <c r="S100">
        <v>285</v>
      </c>
      <c r="T100">
        <v>225</v>
      </c>
      <c r="U100">
        <v>288</v>
      </c>
      <c r="Z100">
        <v>240</v>
      </c>
      <c r="AA100">
        <v>300</v>
      </c>
      <c r="AB100">
        <v>237</v>
      </c>
      <c r="AC100">
        <v>286</v>
      </c>
      <c r="AE100">
        <v>240</v>
      </c>
      <c r="AF100">
        <v>300</v>
      </c>
      <c r="AG100">
        <v>237</v>
      </c>
      <c r="AH100">
        <v>289</v>
      </c>
      <c r="AM100">
        <v>225</v>
      </c>
      <c r="AN100">
        <v>315</v>
      </c>
      <c r="AO100">
        <v>223</v>
      </c>
      <c r="AP100">
        <v>313</v>
      </c>
      <c r="AR100">
        <v>225</v>
      </c>
      <c r="AS100">
        <v>315</v>
      </c>
      <c r="AT100">
        <v>223</v>
      </c>
      <c r="AU100">
        <v>313</v>
      </c>
      <c r="BB100">
        <v>210</v>
      </c>
      <c r="BC100">
        <v>330</v>
      </c>
      <c r="BD100">
        <v>189</v>
      </c>
      <c r="BE100">
        <v>328</v>
      </c>
      <c r="BG100">
        <v>210</v>
      </c>
      <c r="BH100">
        <v>330</v>
      </c>
      <c r="BI100">
        <v>188</v>
      </c>
      <c r="BJ100">
        <v>328</v>
      </c>
      <c r="BR100">
        <v>285</v>
      </c>
      <c r="BS100">
        <v>255</v>
      </c>
      <c r="BT100">
        <v>270</v>
      </c>
      <c r="BU100">
        <v>265</v>
      </c>
      <c r="BW100">
        <v>285</v>
      </c>
      <c r="BX100">
        <v>255</v>
      </c>
      <c r="BY100">
        <v>268</v>
      </c>
      <c r="BZ100">
        <v>265</v>
      </c>
      <c r="CE100">
        <v>300</v>
      </c>
      <c r="CF100">
        <v>240</v>
      </c>
      <c r="CG100">
        <v>296</v>
      </c>
      <c r="CH100">
        <v>212</v>
      </c>
      <c r="CJ100">
        <v>300</v>
      </c>
      <c r="CK100">
        <v>240</v>
      </c>
      <c r="CL100">
        <v>293</v>
      </c>
      <c r="CM100">
        <v>212</v>
      </c>
      <c r="CS100">
        <v>315</v>
      </c>
      <c r="CT100">
        <v>225</v>
      </c>
      <c r="CU100">
        <v>347</v>
      </c>
      <c r="CV100">
        <v>164</v>
      </c>
      <c r="CX100">
        <v>315</v>
      </c>
      <c r="CY100">
        <v>225</v>
      </c>
      <c r="CZ100">
        <v>287</v>
      </c>
      <c r="DA100">
        <v>164</v>
      </c>
      <c r="DH100">
        <v>330</v>
      </c>
      <c r="DI100">
        <v>210</v>
      </c>
      <c r="DJ100">
        <v>300</v>
      </c>
      <c r="DK100">
        <v>196</v>
      </c>
      <c r="DM100">
        <v>330</v>
      </c>
      <c r="DN100">
        <v>210</v>
      </c>
      <c r="DO100">
        <v>300</v>
      </c>
      <c r="DP100">
        <v>188</v>
      </c>
      <c r="ET100">
        <v>90</v>
      </c>
      <c r="EU100">
        <v>90</v>
      </c>
      <c r="EV100">
        <v>87</v>
      </c>
      <c r="EW100">
        <v>77</v>
      </c>
      <c r="EY100">
        <v>90</v>
      </c>
      <c r="EZ100">
        <v>90</v>
      </c>
      <c r="FA100">
        <v>86</v>
      </c>
      <c r="FB100">
        <v>77</v>
      </c>
      <c r="FE100">
        <v>75</v>
      </c>
      <c r="FF100">
        <v>105</v>
      </c>
      <c r="FG100">
        <v>49</v>
      </c>
      <c r="FH100">
        <v>108</v>
      </c>
      <c r="FJ100">
        <v>75</v>
      </c>
      <c r="FK100">
        <v>105</v>
      </c>
      <c r="FL100">
        <v>49</v>
      </c>
      <c r="FM100">
        <v>108</v>
      </c>
      <c r="FP100">
        <v>105</v>
      </c>
      <c r="FQ100">
        <v>75</v>
      </c>
      <c r="FR100">
        <v>101</v>
      </c>
      <c r="FS100">
        <v>231</v>
      </c>
      <c r="FU100">
        <v>105</v>
      </c>
      <c r="FV100">
        <v>75</v>
      </c>
      <c r="FW100">
        <v>101</v>
      </c>
      <c r="FX100">
        <v>231</v>
      </c>
    </row>
    <row r="101" spans="2:180" x14ac:dyDescent="0.25">
      <c r="B101">
        <v>270</v>
      </c>
      <c r="C101">
        <v>273</v>
      </c>
      <c r="D101">
        <v>257</v>
      </c>
      <c r="F101">
        <v>270</v>
      </c>
      <c r="G101">
        <v>273</v>
      </c>
      <c r="H101">
        <v>259</v>
      </c>
      <c r="M101">
        <v>255</v>
      </c>
      <c r="N101">
        <v>285</v>
      </c>
      <c r="O101">
        <v>225</v>
      </c>
      <c r="P101">
        <v>283</v>
      </c>
      <c r="R101">
        <v>255</v>
      </c>
      <c r="S101">
        <v>285</v>
      </c>
      <c r="T101">
        <v>234</v>
      </c>
      <c r="U101">
        <v>288</v>
      </c>
      <c r="Z101">
        <v>240</v>
      </c>
      <c r="AA101">
        <v>300</v>
      </c>
      <c r="AB101">
        <v>237</v>
      </c>
      <c r="AC101">
        <v>289</v>
      </c>
      <c r="AE101">
        <v>240</v>
      </c>
      <c r="AF101">
        <v>300</v>
      </c>
      <c r="AG101">
        <v>237</v>
      </c>
      <c r="AH101">
        <v>286</v>
      </c>
      <c r="AM101">
        <v>225</v>
      </c>
      <c r="AN101">
        <v>315</v>
      </c>
      <c r="AO101">
        <v>223</v>
      </c>
      <c r="AP101">
        <v>313</v>
      </c>
      <c r="AR101">
        <v>225</v>
      </c>
      <c r="AS101">
        <v>315</v>
      </c>
      <c r="AT101">
        <v>223</v>
      </c>
      <c r="AU101">
        <v>313</v>
      </c>
      <c r="BB101">
        <v>210</v>
      </c>
      <c r="BC101">
        <v>330</v>
      </c>
      <c r="BD101">
        <v>184</v>
      </c>
      <c r="BE101">
        <v>333</v>
      </c>
      <c r="BG101">
        <v>210</v>
      </c>
      <c r="BH101">
        <v>330</v>
      </c>
      <c r="BI101">
        <v>184</v>
      </c>
      <c r="BJ101">
        <v>328</v>
      </c>
      <c r="BR101">
        <v>285</v>
      </c>
      <c r="BS101">
        <v>255</v>
      </c>
      <c r="BT101">
        <v>268</v>
      </c>
      <c r="BU101">
        <v>265</v>
      </c>
      <c r="BW101">
        <v>285</v>
      </c>
      <c r="BX101">
        <v>255</v>
      </c>
      <c r="BY101">
        <v>268</v>
      </c>
      <c r="BZ101">
        <v>265</v>
      </c>
      <c r="CE101">
        <v>300</v>
      </c>
      <c r="CF101">
        <v>240</v>
      </c>
      <c r="CG101">
        <v>289</v>
      </c>
      <c r="CH101">
        <v>212</v>
      </c>
      <c r="CJ101">
        <v>300</v>
      </c>
      <c r="CK101">
        <v>240</v>
      </c>
      <c r="CL101">
        <v>289</v>
      </c>
      <c r="CM101">
        <v>212</v>
      </c>
      <c r="CS101">
        <v>315</v>
      </c>
      <c r="CT101">
        <v>225</v>
      </c>
      <c r="CU101">
        <v>287</v>
      </c>
      <c r="CV101">
        <v>175</v>
      </c>
      <c r="CX101">
        <v>315</v>
      </c>
      <c r="CY101">
        <v>225</v>
      </c>
      <c r="CZ101">
        <v>293</v>
      </c>
      <c r="DA101">
        <v>168</v>
      </c>
      <c r="DH101">
        <v>330</v>
      </c>
      <c r="DI101">
        <v>210</v>
      </c>
      <c r="DJ101">
        <v>82</v>
      </c>
      <c r="DK101">
        <v>188</v>
      </c>
      <c r="DM101">
        <v>330</v>
      </c>
      <c r="DN101">
        <v>210</v>
      </c>
      <c r="DO101">
        <v>288</v>
      </c>
      <c r="DP101">
        <v>188</v>
      </c>
      <c r="ET101">
        <v>90</v>
      </c>
      <c r="EU101">
        <v>90</v>
      </c>
      <c r="EV101">
        <v>86</v>
      </c>
      <c r="EW101">
        <v>82</v>
      </c>
      <c r="EY101">
        <v>90</v>
      </c>
      <c r="EZ101">
        <v>90</v>
      </c>
      <c r="FA101">
        <v>87</v>
      </c>
      <c r="FB101">
        <v>82</v>
      </c>
      <c r="FE101">
        <v>75</v>
      </c>
      <c r="FF101">
        <v>105</v>
      </c>
      <c r="FG101">
        <v>27</v>
      </c>
      <c r="FH101">
        <v>108</v>
      </c>
      <c r="FJ101">
        <v>75</v>
      </c>
      <c r="FK101">
        <v>105</v>
      </c>
      <c r="FL101">
        <v>40</v>
      </c>
      <c r="FM101">
        <v>108</v>
      </c>
      <c r="FP101">
        <v>105</v>
      </c>
      <c r="FQ101">
        <v>75</v>
      </c>
      <c r="FR101">
        <v>103</v>
      </c>
      <c r="FS101">
        <v>229</v>
      </c>
      <c r="FU101">
        <v>105</v>
      </c>
      <c r="FV101">
        <v>75</v>
      </c>
      <c r="FW101">
        <v>103</v>
      </c>
      <c r="FX101">
        <v>229</v>
      </c>
    </row>
    <row r="102" spans="2:180" x14ac:dyDescent="0.25">
      <c r="B102">
        <v>270</v>
      </c>
      <c r="C102">
        <v>269</v>
      </c>
      <c r="D102">
        <v>259</v>
      </c>
      <c r="F102">
        <v>270</v>
      </c>
      <c r="G102">
        <v>273</v>
      </c>
      <c r="H102">
        <v>259</v>
      </c>
      <c r="M102">
        <v>255</v>
      </c>
      <c r="N102">
        <v>285</v>
      </c>
      <c r="O102">
        <v>237</v>
      </c>
      <c r="P102">
        <v>288</v>
      </c>
      <c r="R102">
        <v>255</v>
      </c>
      <c r="S102">
        <v>285</v>
      </c>
      <c r="T102">
        <v>227</v>
      </c>
      <c r="U102">
        <v>288</v>
      </c>
      <c r="Z102">
        <v>240</v>
      </c>
      <c r="AA102">
        <v>300</v>
      </c>
      <c r="AB102">
        <v>251</v>
      </c>
      <c r="AC102">
        <v>54</v>
      </c>
      <c r="AE102">
        <v>240</v>
      </c>
      <c r="AF102">
        <v>300</v>
      </c>
      <c r="AG102">
        <v>243</v>
      </c>
      <c r="AH102">
        <v>57</v>
      </c>
      <c r="AM102">
        <v>225</v>
      </c>
      <c r="AN102">
        <v>315</v>
      </c>
      <c r="AO102">
        <v>249</v>
      </c>
      <c r="AP102">
        <v>297</v>
      </c>
      <c r="AR102">
        <v>225</v>
      </c>
      <c r="AS102">
        <v>315</v>
      </c>
      <c r="AT102">
        <v>249</v>
      </c>
      <c r="AU102">
        <v>297</v>
      </c>
      <c r="BB102">
        <v>210</v>
      </c>
      <c r="BC102">
        <v>330</v>
      </c>
      <c r="BD102">
        <v>184</v>
      </c>
      <c r="BE102">
        <v>328</v>
      </c>
      <c r="BG102">
        <v>210</v>
      </c>
      <c r="BH102">
        <v>330</v>
      </c>
      <c r="BI102">
        <v>184</v>
      </c>
      <c r="BJ102">
        <v>328</v>
      </c>
      <c r="BR102">
        <v>285</v>
      </c>
      <c r="BS102">
        <v>255</v>
      </c>
      <c r="BT102">
        <v>268</v>
      </c>
      <c r="BU102">
        <v>265</v>
      </c>
      <c r="BW102">
        <v>285</v>
      </c>
      <c r="BX102">
        <v>255</v>
      </c>
      <c r="BY102">
        <v>268</v>
      </c>
      <c r="BZ102">
        <v>265</v>
      </c>
      <c r="CE102">
        <v>300</v>
      </c>
      <c r="CF102">
        <v>240</v>
      </c>
      <c r="CG102">
        <v>289</v>
      </c>
      <c r="CH102">
        <v>212</v>
      </c>
      <c r="CJ102">
        <v>300</v>
      </c>
      <c r="CK102">
        <v>240</v>
      </c>
      <c r="CL102">
        <v>289</v>
      </c>
      <c r="CM102">
        <v>212</v>
      </c>
      <c r="CS102">
        <v>315</v>
      </c>
      <c r="CT102">
        <v>225</v>
      </c>
      <c r="CU102">
        <v>293</v>
      </c>
      <c r="CV102">
        <v>168</v>
      </c>
      <c r="CX102">
        <v>315</v>
      </c>
      <c r="CY102">
        <v>225</v>
      </c>
      <c r="CZ102">
        <v>293</v>
      </c>
      <c r="DA102">
        <v>175</v>
      </c>
      <c r="DH102">
        <v>330</v>
      </c>
      <c r="DI102">
        <v>210</v>
      </c>
      <c r="DJ102">
        <v>288</v>
      </c>
      <c r="DK102">
        <v>184</v>
      </c>
      <c r="DM102">
        <v>330</v>
      </c>
      <c r="DN102">
        <v>210</v>
      </c>
      <c r="DO102">
        <v>288</v>
      </c>
      <c r="DP102">
        <v>184</v>
      </c>
      <c r="ET102">
        <v>90</v>
      </c>
      <c r="EU102">
        <v>90</v>
      </c>
      <c r="EV102">
        <v>89</v>
      </c>
      <c r="EW102">
        <v>82</v>
      </c>
      <c r="EY102">
        <v>90</v>
      </c>
      <c r="EZ102">
        <v>90</v>
      </c>
      <c r="FA102">
        <v>86</v>
      </c>
      <c r="FB102">
        <v>82</v>
      </c>
      <c r="FE102">
        <v>75</v>
      </c>
      <c r="FF102">
        <v>105</v>
      </c>
      <c r="FG102">
        <v>40</v>
      </c>
      <c r="FH102">
        <v>108</v>
      </c>
      <c r="FJ102">
        <v>75</v>
      </c>
      <c r="FK102">
        <v>105</v>
      </c>
      <c r="FL102">
        <v>40</v>
      </c>
      <c r="FM102">
        <v>108</v>
      </c>
      <c r="FP102">
        <v>105</v>
      </c>
      <c r="FQ102">
        <v>75</v>
      </c>
      <c r="FR102">
        <v>103</v>
      </c>
      <c r="FS102">
        <v>56</v>
      </c>
      <c r="FU102">
        <v>105</v>
      </c>
      <c r="FV102">
        <v>75</v>
      </c>
      <c r="FW102">
        <v>103</v>
      </c>
      <c r="FX102">
        <v>56</v>
      </c>
    </row>
    <row r="103" spans="2:180" x14ac:dyDescent="0.25">
      <c r="B103">
        <v>270</v>
      </c>
      <c r="C103">
        <v>282</v>
      </c>
      <c r="D103">
        <v>259</v>
      </c>
      <c r="F103">
        <v>270</v>
      </c>
      <c r="G103">
        <v>282</v>
      </c>
      <c r="H103">
        <v>259</v>
      </c>
      <c r="M103">
        <v>255</v>
      </c>
      <c r="N103">
        <v>285</v>
      </c>
      <c r="O103">
        <v>227</v>
      </c>
      <c r="P103">
        <v>288</v>
      </c>
      <c r="R103">
        <v>255</v>
      </c>
      <c r="S103">
        <v>285</v>
      </c>
      <c r="T103">
        <v>227</v>
      </c>
      <c r="U103">
        <v>288</v>
      </c>
      <c r="Z103">
        <v>240</v>
      </c>
      <c r="AA103">
        <v>300</v>
      </c>
      <c r="AB103">
        <v>243</v>
      </c>
      <c r="AC103">
        <v>57</v>
      </c>
      <c r="AE103">
        <v>240</v>
      </c>
      <c r="AF103">
        <v>300</v>
      </c>
      <c r="AG103">
        <v>243</v>
      </c>
      <c r="AH103">
        <v>57</v>
      </c>
      <c r="AM103">
        <v>225</v>
      </c>
      <c r="AN103">
        <v>315</v>
      </c>
      <c r="AO103">
        <v>249</v>
      </c>
      <c r="AP103">
        <v>297</v>
      </c>
      <c r="AR103">
        <v>225</v>
      </c>
      <c r="AS103">
        <v>315</v>
      </c>
      <c r="AT103">
        <v>249</v>
      </c>
      <c r="AU103">
        <v>297</v>
      </c>
      <c r="BB103">
        <v>210</v>
      </c>
      <c r="BC103">
        <v>330</v>
      </c>
      <c r="BD103">
        <v>173</v>
      </c>
      <c r="BE103">
        <v>328</v>
      </c>
      <c r="BG103">
        <v>210</v>
      </c>
      <c r="BH103">
        <v>330</v>
      </c>
      <c r="BI103">
        <v>173</v>
      </c>
      <c r="BJ103">
        <v>328</v>
      </c>
      <c r="BR103">
        <v>285</v>
      </c>
      <c r="BS103">
        <v>255</v>
      </c>
      <c r="BT103">
        <v>301</v>
      </c>
      <c r="BU103">
        <v>271</v>
      </c>
      <c r="BW103">
        <v>285</v>
      </c>
      <c r="BX103">
        <v>255</v>
      </c>
      <c r="BY103">
        <v>301</v>
      </c>
      <c r="BZ103">
        <v>271</v>
      </c>
      <c r="CE103">
        <v>300</v>
      </c>
      <c r="CF103">
        <v>240</v>
      </c>
      <c r="CG103">
        <v>304</v>
      </c>
      <c r="CH103">
        <v>214</v>
      </c>
      <c r="CJ103">
        <v>300</v>
      </c>
      <c r="CK103">
        <v>240</v>
      </c>
      <c r="CL103">
        <v>304</v>
      </c>
      <c r="CM103">
        <v>214</v>
      </c>
      <c r="CS103">
        <v>315</v>
      </c>
      <c r="CT103">
        <v>225</v>
      </c>
      <c r="CU103">
        <v>297</v>
      </c>
      <c r="CV103">
        <v>176</v>
      </c>
      <c r="CX103">
        <v>315</v>
      </c>
      <c r="CY103">
        <v>225</v>
      </c>
      <c r="CZ103">
        <v>297</v>
      </c>
      <c r="DA103">
        <v>176</v>
      </c>
      <c r="DH103">
        <v>330</v>
      </c>
      <c r="DI103">
        <v>210</v>
      </c>
      <c r="DJ103">
        <v>296</v>
      </c>
      <c r="DK103">
        <v>37</v>
      </c>
      <c r="DM103">
        <v>330</v>
      </c>
      <c r="DN103">
        <v>210</v>
      </c>
      <c r="DO103">
        <v>296</v>
      </c>
      <c r="DP103">
        <v>37</v>
      </c>
      <c r="ET103">
        <v>90</v>
      </c>
      <c r="EU103">
        <v>90</v>
      </c>
      <c r="EV103">
        <v>86</v>
      </c>
      <c r="EW103">
        <v>82</v>
      </c>
      <c r="EY103">
        <v>90</v>
      </c>
      <c r="EZ103">
        <v>90</v>
      </c>
      <c r="FA103">
        <v>86</v>
      </c>
      <c r="FB103">
        <v>82</v>
      </c>
      <c r="FE103">
        <v>75</v>
      </c>
      <c r="FF103">
        <v>105</v>
      </c>
      <c r="FG103">
        <v>40</v>
      </c>
      <c r="FH103">
        <v>108</v>
      </c>
      <c r="FJ103">
        <v>75</v>
      </c>
      <c r="FK103">
        <v>105</v>
      </c>
      <c r="FL103">
        <v>40</v>
      </c>
      <c r="FM103">
        <v>108</v>
      </c>
      <c r="FP103">
        <v>105</v>
      </c>
      <c r="FQ103">
        <v>75</v>
      </c>
      <c r="FR103">
        <v>103</v>
      </c>
      <c r="FS103">
        <v>42</v>
      </c>
      <c r="FU103">
        <v>105</v>
      </c>
      <c r="FV103">
        <v>75</v>
      </c>
      <c r="FW103">
        <v>103</v>
      </c>
      <c r="FX103">
        <v>42</v>
      </c>
    </row>
    <row r="105" spans="2:180" x14ac:dyDescent="0.25">
      <c r="B105" s="13"/>
      <c r="C105" s="14"/>
      <c r="D105" s="14"/>
      <c r="F105" s="13"/>
      <c r="G105" s="14"/>
      <c r="H105" s="14"/>
      <c r="N105" s="13"/>
      <c r="O105" s="14"/>
      <c r="P105" s="14"/>
      <c r="S105" s="13"/>
      <c r="T105" s="14"/>
      <c r="U105" s="14"/>
      <c r="AA105" s="13"/>
      <c r="AB105" s="14"/>
      <c r="AC105" s="14"/>
      <c r="AF105" s="13"/>
      <c r="AG105" s="14"/>
      <c r="AH105" s="14"/>
      <c r="AN105" s="13"/>
      <c r="AO105" s="14"/>
      <c r="AP105" s="14"/>
      <c r="AS105" s="13"/>
      <c r="AT105" s="14"/>
      <c r="AU105" s="14"/>
      <c r="BC105" s="13"/>
      <c r="BD105" s="14"/>
      <c r="BE105" s="14"/>
      <c r="BH105" s="13"/>
      <c r="BI105" s="14"/>
      <c r="BJ105" s="14"/>
      <c r="BS105" s="13"/>
      <c r="BT105" s="14"/>
      <c r="BU105" s="14"/>
      <c r="BX105" s="13"/>
      <c r="BY105" s="14"/>
      <c r="BZ105" s="14"/>
      <c r="CF105" s="13"/>
      <c r="CG105" s="14"/>
      <c r="CH105" s="14"/>
      <c r="CK105" s="13"/>
      <c r="CL105" s="14"/>
      <c r="CM105" s="14"/>
      <c r="CT105" s="13"/>
      <c r="CU105" s="14"/>
      <c r="CV105" s="14"/>
      <c r="CY105" s="13"/>
      <c r="CZ105" s="14"/>
      <c r="DA105" s="14"/>
      <c r="DI105" s="13"/>
      <c r="DJ105" s="14"/>
      <c r="DK105" s="14"/>
      <c r="DN105" s="13"/>
      <c r="DO105" s="14"/>
      <c r="DP105" s="14"/>
      <c r="EU105" s="13"/>
      <c r="EV105" s="14"/>
      <c r="EW105" s="14"/>
      <c r="EZ105" s="13"/>
      <c r="FA105" s="14"/>
      <c r="FB105" s="14"/>
      <c r="FF105" s="13"/>
      <c r="FG105" s="14"/>
      <c r="FH105" s="14"/>
      <c r="FK105" s="13"/>
      <c r="FL105" s="14"/>
      <c r="FM105" s="14"/>
      <c r="FQ105" s="13"/>
      <c r="FR105" s="14"/>
      <c r="FS105" s="14"/>
      <c r="FV105" s="13"/>
      <c r="FW105" s="14"/>
      <c r="FX105" s="14"/>
    </row>
    <row r="106" spans="2:180" x14ac:dyDescent="0.25">
      <c r="B106" s="16" t="s">
        <v>39</v>
      </c>
      <c r="C106" s="17">
        <f>STDEV(Tabela5164[R1])</f>
        <v>4.3351860841073906</v>
      </c>
      <c r="D106" s="17">
        <f>STDEV(Tabela5164[R2])</f>
        <v>5.3150729063673268</v>
      </c>
      <c r="F106" s="16" t="s">
        <v>39</v>
      </c>
      <c r="G106" s="17">
        <f>STDEV(Tabela51[R1])</f>
        <v>3.7213552435214847</v>
      </c>
      <c r="H106" s="17">
        <f>STDEV(Tabela51[R2])</f>
        <v>3.2050465257657721</v>
      </c>
      <c r="N106" s="16" t="s">
        <v>39</v>
      </c>
      <c r="O106" s="17">
        <f>STDEV(Tabela5285[R1])</f>
        <v>8.1237648633841903</v>
      </c>
      <c r="P106" s="17">
        <f>STDEV(Tabela5285[R2])</f>
        <v>50.346487343992443</v>
      </c>
      <c r="S106" s="16" t="s">
        <v>39</v>
      </c>
      <c r="T106" s="17">
        <f>STDEV(Tabela52[R1])</f>
        <v>6.6168670300172518</v>
      </c>
      <c r="U106" s="17">
        <f>STDEV(Tabela52[R2])</f>
        <v>44.984499013717524</v>
      </c>
      <c r="AA106" s="16" t="s">
        <v>39</v>
      </c>
      <c r="AB106" s="17">
        <f>STDEV(Tabela5386[R1])</f>
        <v>70.426931114898281</v>
      </c>
      <c r="AC106" s="17">
        <f>STDEV(Tabela5386[R2])</f>
        <v>53.565474897643739</v>
      </c>
      <c r="AF106" s="16" t="s">
        <v>39</v>
      </c>
      <c r="AG106" s="17">
        <f>STDEV(Tabela53[R1])</f>
        <v>60.827127122192728</v>
      </c>
      <c r="AH106" s="17">
        <f>STDEV(Tabela53[R2])</f>
        <v>47.620014254258251</v>
      </c>
      <c r="AN106" s="16" t="s">
        <v>39</v>
      </c>
      <c r="AO106" s="17">
        <f>STDEV(Tabela5487[R1])</f>
        <v>56.812553741459837</v>
      </c>
      <c r="AP106" s="17">
        <f>STDEV(Tabela5487[R2])</f>
        <v>85.150001927673642</v>
      </c>
      <c r="AS106" s="16" t="s">
        <v>39</v>
      </c>
      <c r="AT106" s="17">
        <f>STDEV(Tabela54[R1])</f>
        <v>54.551452868837622</v>
      </c>
      <c r="AU106" s="17">
        <f>STDEV(Tabela54[R2])</f>
        <v>78.001175852312869</v>
      </c>
      <c r="BC106" s="16" t="s">
        <v>39</v>
      </c>
      <c r="BD106" s="17">
        <f>STDEV(Tabela5588[R1])</f>
        <v>19.756791441952515</v>
      </c>
      <c r="BE106" s="17">
        <f>STDEV(Tabela5588[R2])</f>
        <v>85.243012687968815</v>
      </c>
      <c r="BH106" s="16" t="s">
        <v>39</v>
      </c>
      <c r="BI106" s="17">
        <f>STDEV(Tabela55[R1])</f>
        <v>17.646068609572431</v>
      </c>
      <c r="BJ106" s="17">
        <f>STDEV(Tabela55[R2])</f>
        <v>73.788874363266842</v>
      </c>
      <c r="BS106" s="16" t="s">
        <v>39</v>
      </c>
      <c r="BT106" s="17">
        <f>STDEV(Tabela5690[R1])</f>
        <v>23.494205174205764</v>
      </c>
      <c r="BU106" s="17">
        <f>STDEV(Tabela5690[R2])</f>
        <v>95.896355562143299</v>
      </c>
      <c r="BX106" s="16" t="s">
        <v>39</v>
      </c>
      <c r="BY106" s="17">
        <f>STDEV(Tabela56[R1])</f>
        <v>22.897981914517619</v>
      </c>
      <c r="BZ106" s="17">
        <f>STDEV(Tabela56[R2])</f>
        <v>88.550575630226405</v>
      </c>
      <c r="CF106" s="16" t="s">
        <v>39</v>
      </c>
      <c r="CG106" s="17">
        <f>STDEV(Tabela5791[R1])</f>
        <v>35.978113436708256</v>
      </c>
      <c r="CH106" s="17">
        <f>STDEV(Tabela5791[R2])</f>
        <v>42.769190270142332</v>
      </c>
      <c r="CK106" s="16" t="s">
        <v>39</v>
      </c>
      <c r="CL106" s="17">
        <f>STDEV(Tabela57[R1])</f>
        <v>6.6707487502445248</v>
      </c>
      <c r="CM106" s="17">
        <f>STDEV(Tabela57[R2])</f>
        <v>34.722420201455783</v>
      </c>
      <c r="CT106" s="16" t="s">
        <v>39</v>
      </c>
      <c r="CU106" s="17">
        <f>STDEV(Tabela5893[R1])</f>
        <v>50.958564074405125</v>
      </c>
      <c r="CV106" s="17">
        <f>STDEV(Tabela5893[R2])</f>
        <v>21.890681103883484</v>
      </c>
      <c r="CY106" s="16" t="s">
        <v>39</v>
      </c>
      <c r="CZ106" s="17">
        <f>STDEV(Tabela58[R1])</f>
        <v>27.700525101685187</v>
      </c>
      <c r="DA106" s="17">
        <f>STDEV(Tabela58[R2])</f>
        <v>14.449420665748429</v>
      </c>
      <c r="DI106" s="16" t="s">
        <v>39</v>
      </c>
      <c r="DJ106" s="17">
        <f>STDEV(Tabela5995[R1])</f>
        <v>72.383236521261807</v>
      </c>
      <c r="DK106" s="17">
        <f>STDEV(Tabela5995[R2])</f>
        <v>37.928868832448607</v>
      </c>
      <c r="DN106" s="16" t="s">
        <v>39</v>
      </c>
      <c r="DO106" s="17">
        <f>STDEV(Tabela59[R1])</f>
        <v>55.408830386938185</v>
      </c>
      <c r="DP106" s="17">
        <f>STDEV(Tabela59[R2])</f>
        <v>29.089003094126472</v>
      </c>
      <c r="EU106" s="16" t="s">
        <v>39</v>
      </c>
      <c r="EV106" s="17">
        <f>STDEV(Tabela6096[R1])</f>
        <v>48.475568145930033</v>
      </c>
      <c r="EW106" s="17">
        <f>STDEV(Tabela6096[R2])</f>
        <v>64.901778158081385</v>
      </c>
      <c r="EZ106" s="16" t="s">
        <v>39</v>
      </c>
      <c r="FA106" s="17">
        <f>STDEV(Tabela60[R1])</f>
        <v>47.92869704049965</v>
      </c>
      <c r="FB106" s="17">
        <f>STDEV(Tabela60[R2])</f>
        <v>50.127312662334838</v>
      </c>
      <c r="FF106" s="16" t="s">
        <v>39</v>
      </c>
      <c r="FG106" s="17">
        <f>STDEV(Tabela6197[R1])</f>
        <v>21.228673195858605</v>
      </c>
      <c r="FH106" s="17">
        <f>STDEV(Tabela6197[R2])</f>
        <v>15.6789088210303</v>
      </c>
      <c r="FK106" s="16" t="s">
        <v>39</v>
      </c>
      <c r="FL106" s="17">
        <f>STDEV(Tabela61[R1])</f>
        <v>12.748456036443448</v>
      </c>
      <c r="FM106" s="17">
        <f>STDEV(Tabela61[R2])</f>
        <v>7.480614677925602</v>
      </c>
      <c r="FQ106" s="16" t="s">
        <v>39</v>
      </c>
      <c r="FR106" s="17">
        <f>STDEV(Tabela6298[R1])</f>
        <v>51.969299406554256</v>
      </c>
      <c r="FS106" s="17">
        <f>STDEV(Tabela6298[R2])</f>
        <v>78.888193481072136</v>
      </c>
      <c r="FV106" s="16" t="s">
        <v>39</v>
      </c>
      <c r="FW106" s="17">
        <f>STDEV(Tabela62[R1])</f>
        <v>45.703121923292656</v>
      </c>
      <c r="FX106" s="17">
        <f>STDEV(Tabela62[R2])</f>
        <v>78.961908090502277</v>
      </c>
    </row>
    <row r="107" spans="2:180" x14ac:dyDescent="0.25">
      <c r="B107" s="19" t="s">
        <v>40</v>
      </c>
      <c r="C107" s="20">
        <f>SQRT(SUMSQ(C4:C103) / (COUNT(C4:C103)-1))</f>
        <v>273.19362652843415</v>
      </c>
      <c r="D107" s="20">
        <f>SQRT(SUMSQ(D4:D103) / (COUNT(D4:D103)-1))</f>
        <v>258.39963958445014</v>
      </c>
      <c r="F107" s="19" t="s">
        <v>40</v>
      </c>
      <c r="G107" s="20">
        <f>SQRT(SUMSQ(G4:G103) / (COUNT(G4:G103)-1))</f>
        <v>272.89314147971305</v>
      </c>
      <c r="H107" s="20">
        <f>SQRT(SUMSQ(H4:H103) / (COUNT(H4:H103)-1))</f>
        <v>257.83222169747239</v>
      </c>
      <c r="N107" s="19" t="s">
        <v>40</v>
      </c>
      <c r="O107" s="20">
        <f>SQRT(SUMSQ(O4:O103) / (COUNT(O4:O103)-1))</f>
        <v>236.9463136568188</v>
      </c>
      <c r="P107" s="20">
        <f>SQRT(SUMSQ(P4:P103) / (COUNT(P4:P103)-1))</f>
        <v>281.75426287185905</v>
      </c>
      <c r="S107" s="19" t="s">
        <v>40</v>
      </c>
      <c r="T107" s="20">
        <f>SQRT(SUMSQ(T4:T103) / (COUNT(T4:T103)-1))</f>
        <v>236.70855369829667</v>
      </c>
      <c r="U107" s="20">
        <f>SQRT(SUMSQ(U4:U103) / (COUNT(U4:U103)-1))</f>
        <v>283.9612116063912</v>
      </c>
      <c r="AA107" s="19" t="s">
        <v>40</v>
      </c>
      <c r="AB107" s="20">
        <f>SQRT(SUMSQ(AB4:AB103) / (COUNT(AB4:AB103)-1))</f>
        <v>216.66277385780322</v>
      </c>
      <c r="AC107" s="20">
        <f>SQRT(SUMSQ(AC4:AC103) / (COUNT(AC4:AC103)-1))</f>
        <v>286.80879140689331</v>
      </c>
      <c r="AF107" s="19" t="s">
        <v>40</v>
      </c>
      <c r="AG107" s="20">
        <f>SQRT(SUMSQ(AG4:AG103) / (COUNT(AG4:AG103)-1))</f>
        <v>216.55983380156539</v>
      </c>
      <c r="AH107" s="20">
        <f>SQRT(SUMSQ(AH4:AH103) / (COUNT(AH4:AH103)-1))</f>
        <v>288.35480739792592</v>
      </c>
      <c r="AN107" s="19" t="s">
        <v>40</v>
      </c>
      <c r="AO107" s="20">
        <f>SQRT(SUMSQ(AO4:AO103) / (COUNT(AO4:AO103)-1))</f>
        <v>206.4459720942489</v>
      </c>
      <c r="AP107" s="20">
        <f>SQRT(SUMSQ(AP4:AP103) / (COUNT(AP4:AP103)-1))</f>
        <v>281.22430746845322</v>
      </c>
      <c r="AS107" s="19" t="s">
        <v>40</v>
      </c>
      <c r="AT107" s="20">
        <f>SQRT(SUMSQ(AT4:AT103) / (COUNT(AT4:AT103)-1))</f>
        <v>204.63379461611393</v>
      </c>
      <c r="AU107" s="20">
        <f>SQRT(SUMSQ(AU4:AU103) / (COUNT(AU4:AU103)-1))</f>
        <v>284.55128596341706</v>
      </c>
      <c r="BC107" s="19" t="s">
        <v>40</v>
      </c>
      <c r="BD107" s="20">
        <f>SQRT(SUMSQ(BD4:BD103) / (COUNT(BD4:BD103)-1))</f>
        <v>181.5328392252259</v>
      </c>
      <c r="BE107" s="20">
        <f>SQRT(SUMSQ(BE4:BE103) / (COUNT(BE4:BE103)-1))</f>
        <v>281.4153083213061</v>
      </c>
      <c r="BH107" s="19" t="s">
        <v>40</v>
      </c>
      <c r="BI107" s="20">
        <f>SQRT(SUMSQ(BI4:BI103) / (COUNT(BI4:BI103)-1))</f>
        <v>181.75538562039972</v>
      </c>
      <c r="BJ107" s="20">
        <f>SQRT(SUMSQ(BJ4:BJ103) / (COUNT(BJ4:BJ103)-1))</f>
        <v>281.89266529563116</v>
      </c>
      <c r="BS107" s="19" t="s">
        <v>40</v>
      </c>
      <c r="BT107" s="20">
        <f>SQRT(SUMSQ(BT4:BT103) / (COUNT(BT4:BT103)-1))</f>
        <v>262.25377100061002</v>
      </c>
      <c r="BU107" s="20">
        <f>SQRT(SUMSQ(BU4:BU103) / (COUNT(BU4:BU103)-1))</f>
        <v>235.03850963214734</v>
      </c>
      <c r="BX107" s="19" t="s">
        <v>40</v>
      </c>
      <c r="BY107" s="20">
        <f>SQRT(SUMSQ(BY4:BY103) / (COUNT(BY4:BY103)-1))</f>
        <v>262.47135485841522</v>
      </c>
      <c r="BZ107" s="20">
        <f>SQRT(SUMSQ(BZ4:BZ103) / (COUNT(BZ4:BZ103)-1))</f>
        <v>239.80509762822984</v>
      </c>
      <c r="CF107" s="19" t="s">
        <v>40</v>
      </c>
      <c r="CG107" s="20">
        <f>SQRT(SUMSQ(CG4:CG103) / (COUNT(CG4:CG103)-1))</f>
        <v>291.53869053833677</v>
      </c>
      <c r="CH107" s="20">
        <f>SQRT(SUMSQ(CH4:CH103) / (COUNT(CH4:CH103)-1))</f>
        <v>209.22463883335897</v>
      </c>
      <c r="CK107" s="19" t="s">
        <v>40</v>
      </c>
      <c r="CL107" s="20">
        <f>SQRT(SUMSQ(CL4:CL103) / (COUNT(CL4:CL103)-1))</f>
        <v>295.2449248616573</v>
      </c>
      <c r="CM107" s="20">
        <f>SQRT(SUMSQ(CM4:CM103) / (COUNT(CM4:CM103)-1))</f>
        <v>209.0372350959648</v>
      </c>
      <c r="CT107" s="19" t="s">
        <v>40</v>
      </c>
      <c r="CU107" s="20">
        <f>SQRT(SUMSQ(CU4:CU103) / (COUNT(CU4:CU103)-1))</f>
        <v>292.76413438780099</v>
      </c>
      <c r="CV107" s="20">
        <f>SQRT(SUMSQ(CV4:CV103) / (COUNT(CV4:CV103)-1))</f>
        <v>173.24003899535208</v>
      </c>
      <c r="CY107" s="19" t="s">
        <v>40</v>
      </c>
      <c r="CZ107" s="20">
        <f>SQRT(SUMSQ(CZ4:CZ103) / (COUNT(CZ4:CZ103)-1))</f>
        <v>293.48472333033425</v>
      </c>
      <c r="DA107" s="20">
        <f>SQRT(SUMSQ(DA4:DA103) / (COUNT(DA4:DA103)-1))</f>
        <v>173.57951631701386</v>
      </c>
      <c r="DI107" s="19" t="s">
        <v>40</v>
      </c>
      <c r="DJ107" s="20">
        <f>SQRT(SUMSQ(DJ4:DJ103) / (COUNT(DJ4:DJ103)-1))</f>
        <v>266.29090950471533</v>
      </c>
      <c r="DK107" s="20">
        <f>SQRT(SUMSQ(DK4:DK103) / (COUNT(DK4:DK103)-1))</f>
        <v>197.7740012123827</v>
      </c>
      <c r="DN107" s="19" t="s">
        <v>40</v>
      </c>
      <c r="DO107" s="20">
        <f>SQRT(SUMSQ(DO4:DO103) / (COUNT(DO4:DO103)-1))</f>
        <v>274.76382879877332</v>
      </c>
      <c r="DP107" s="20">
        <f>SQRT(SUMSQ(DP4:DP103) / (COUNT(DP4:DP103)-1))</f>
        <v>196.59855009381403</v>
      </c>
      <c r="EU107" s="19" t="s">
        <v>40</v>
      </c>
      <c r="EV107" s="20">
        <f>SQRT(SUMSQ(EV4:EV103) / (COUNT(EV4:EV103)-1))</f>
        <v>109.85771330096568</v>
      </c>
      <c r="EW107" s="20">
        <f>SQRT(SUMSQ(EW4:EW103) / (COUNT(EW4:EW103)-1))</f>
        <v>125.57166250489171</v>
      </c>
      <c r="EZ107" s="19" t="s">
        <v>40</v>
      </c>
      <c r="FA107" s="20">
        <f>SQRT(SUMSQ(FA4:FA103) / (COUNT(FA4:FA103)-1))</f>
        <v>109.95205566725228</v>
      </c>
      <c r="FB107" s="20">
        <f>SQRT(SUMSQ(FB4:FB103) / (COUNT(FB4:FB103)-1))</f>
        <v>108.01543099637817</v>
      </c>
      <c r="FF107" s="19" t="s">
        <v>40</v>
      </c>
      <c r="FG107" s="20">
        <f>SQRT(SUMSQ(FG4:FG103) / (COUNT(FG4:FG103)-1))</f>
        <v>52.062899021716554</v>
      </c>
      <c r="FH107" s="20">
        <f>SQRT(SUMSQ(FH4:FH103) / (COUNT(FH4:FH103)-1))</f>
        <v>107.17450133951516</v>
      </c>
      <c r="FK107" s="19" t="s">
        <v>40</v>
      </c>
      <c r="FL107" s="20">
        <f>SQRT(SUMSQ(FL4:FL103) / (COUNT(FL4:FL103)-1))</f>
        <v>48.335214174480797</v>
      </c>
      <c r="FM107" s="20">
        <f>SQRT(SUMSQ(FM4:FM103) / (COUNT(FM4:FM103)-1))</f>
        <v>104.79127884138127</v>
      </c>
      <c r="FQ107" s="19" t="s">
        <v>40</v>
      </c>
      <c r="FR107" s="20">
        <f>SQRT(SUMSQ(FR4:FR103) / (COUNT(FR4:FR103)-1))</f>
        <v>109.41275755208584</v>
      </c>
      <c r="FS107" s="20">
        <f>SQRT(SUMSQ(FS4:FS103) / (COUNT(FS4:FS103)-1))</f>
        <v>130.08792675290312</v>
      </c>
      <c r="FV107" s="19" t="s">
        <v>40</v>
      </c>
      <c r="FW107" s="20">
        <f>SQRT(SUMSQ(FW4:FW103) / (COUNT(FW4:FW103)-1))</f>
        <v>105.11061994033916</v>
      </c>
      <c r="FX107" s="20">
        <f>SQRT(SUMSQ(FX4:FX103) / (COUNT(FX4:FX103)-1))</f>
        <v>130.70055992089843</v>
      </c>
    </row>
    <row r="108" spans="2:180" x14ac:dyDescent="0.25">
      <c r="B108" s="16" t="s">
        <v>41</v>
      </c>
      <c r="C108" s="17">
        <f>SKEW(Tabela5164[R1])</f>
        <v>1.184879501636052</v>
      </c>
      <c r="D108" s="17">
        <f>SKEW(Tabela5164[R2])</f>
        <v>2.2051268179354429</v>
      </c>
      <c r="F108" s="16" t="s">
        <v>41</v>
      </c>
      <c r="G108" s="17">
        <f>SKEW(Tabela51[R1])</f>
        <v>1.3530166480335275</v>
      </c>
      <c r="H108" s="17">
        <f>SKEW(Tabela51[R2])</f>
        <v>-0.47163948356967983</v>
      </c>
      <c r="N108" s="16" t="s">
        <v>41</v>
      </c>
      <c r="O108" s="17">
        <f>SKEW(Tabela5285[R1])</f>
        <v>0.55517510342095033</v>
      </c>
      <c r="P108" s="17">
        <f>SKEW(Tabela5285[R2])</f>
        <v>-3.8191080437491962</v>
      </c>
      <c r="S108" s="16" t="s">
        <v>41</v>
      </c>
      <c r="T108" s="17">
        <f>SKEW(Tabela52[R1])</f>
        <v>-0.27304222937415845</v>
      </c>
      <c r="U108" s="17">
        <f>SKEW(Tabela52[R2])</f>
        <v>-4.7114736222925826</v>
      </c>
      <c r="AA108" s="16" t="s">
        <v>41</v>
      </c>
      <c r="AB108" s="17">
        <f>SKEW(Tabela5386[R1])</f>
        <v>-1.3012612670445765</v>
      </c>
      <c r="AC108" s="17">
        <f>SKEW(Tabela5386[R2])</f>
        <v>-3.3832061849470385</v>
      </c>
      <c r="AF108" s="16" t="s">
        <v>41</v>
      </c>
      <c r="AG108" s="17">
        <f>SKEW(Tabela53[R1])</f>
        <v>-1.1927172628559954</v>
      </c>
      <c r="AH108" s="17">
        <f>SKEW(Tabela53[R2])</f>
        <v>-3.763397693719829</v>
      </c>
      <c r="AN108" s="16" t="s">
        <v>41</v>
      </c>
      <c r="AO108" s="17">
        <f>SKEW(Tabela5487[R1])</f>
        <v>-2.0331135860651686</v>
      </c>
      <c r="AP108" s="17">
        <f>SKEW(Tabela5487[R2])</f>
        <v>-2.2520086708954099</v>
      </c>
      <c r="AS108" s="16" t="s">
        <v>41</v>
      </c>
      <c r="AT108" s="17">
        <f>SKEW(Tabela54[R1])</f>
        <v>-2.0307784467578207</v>
      </c>
      <c r="AU108" s="17">
        <f>SKEW(Tabela54[R2])</f>
        <v>-2.7095576115625568</v>
      </c>
      <c r="BC108" s="16" t="s">
        <v>41</v>
      </c>
      <c r="BD108" s="17">
        <f>SKEW(Tabela5588[R1])</f>
        <v>0.58262100953954321</v>
      </c>
      <c r="BE108" s="17">
        <f>SKEW(Tabela5588[R2])</f>
        <v>-1.021147790969217</v>
      </c>
      <c r="BH108" s="16" t="s">
        <v>41</v>
      </c>
      <c r="BI108" s="17">
        <f>SKEW(Tabela55[R1])</f>
        <v>1.6327647126521898</v>
      </c>
      <c r="BJ108" s="17">
        <f>SKEW(Tabela55[R2])</f>
        <v>-0.7459635532044816</v>
      </c>
      <c r="BS108" s="16" t="s">
        <v>41</v>
      </c>
      <c r="BT108" s="17">
        <f>SKEW(Tabela5690[R1])</f>
        <v>-2.9274342896085876</v>
      </c>
      <c r="BU108" s="17">
        <f>SKEW(Tabela5690[R2])</f>
        <v>-1.16248812025763</v>
      </c>
      <c r="BX108" s="16" t="s">
        <v>41</v>
      </c>
      <c r="BY108" s="17">
        <f>SKEW(Tabela56[R1])</f>
        <v>-3.0331469049310451</v>
      </c>
      <c r="BZ108" s="17">
        <f>SKEW(Tabela56[R2])</f>
        <v>-1.4158118603072369</v>
      </c>
      <c r="CF108" s="16" t="s">
        <v>41</v>
      </c>
      <c r="CG108" s="17">
        <f>SKEW(Tabela5791[R1])</f>
        <v>-5.6427097091625962</v>
      </c>
      <c r="CH108" s="17">
        <f>SKEW(Tabela5791[R2])</f>
        <v>-3.5599383634629396</v>
      </c>
      <c r="CK108" s="16" t="s">
        <v>41</v>
      </c>
      <c r="CL108" s="17">
        <f>SKEW(Tabela57[R1])</f>
        <v>-1.1745690902607573</v>
      </c>
      <c r="CM108" s="17">
        <f>SKEW(Tabela57[R2])</f>
        <v>-3.9061635479694434</v>
      </c>
      <c r="CT108" s="16" t="s">
        <v>41</v>
      </c>
      <c r="CU108" s="17">
        <f>SKEW(Tabela5893[R1])</f>
        <v>-3.6952420352391457</v>
      </c>
      <c r="CV108" s="17">
        <f>SKEW(Tabela5893[R2])</f>
        <v>-3.2460811778183296</v>
      </c>
      <c r="CY108" s="16" t="s">
        <v>41</v>
      </c>
      <c r="CZ108" s="17">
        <f>SKEW(Tabela58[R1])</f>
        <v>-6.1259070658193941</v>
      </c>
      <c r="DA108" s="17">
        <f>SKEW(Tabela58[R2])</f>
        <v>1.6327878472494863</v>
      </c>
      <c r="DI108" s="16" t="s">
        <v>41</v>
      </c>
      <c r="DJ108" s="17">
        <f>SKEW(Tabela5995[R1])</f>
        <v>-1.8468951602302843</v>
      </c>
      <c r="DK108" s="17">
        <f>SKEW(Tabela5995[R2])</f>
        <v>-0.49904884375341146</v>
      </c>
      <c r="DN108" s="16" t="s">
        <v>41</v>
      </c>
      <c r="DO108" s="17">
        <f>SKEW(Tabela59[R1])</f>
        <v>-2.7810463552147464</v>
      </c>
      <c r="DP108" s="17">
        <f>SKEW(Tabela59[R2])</f>
        <v>0.33574273689184508</v>
      </c>
      <c r="EU108" s="16" t="s">
        <v>41</v>
      </c>
      <c r="EV108" s="17">
        <f>SKEW(Tabela6096[R1])</f>
        <v>3.7191120676512641</v>
      </c>
      <c r="EW108" s="17">
        <f>SKEW(Tabela6096[R2])</f>
        <v>1.6170899475528524</v>
      </c>
      <c r="EZ108" s="16" t="s">
        <v>41</v>
      </c>
      <c r="FA108" s="17">
        <f>SKEW(Tabela60[R1])</f>
        <v>3.7480412976098085</v>
      </c>
      <c r="FB108" s="17">
        <f>SKEW(Tabela60[R2])</f>
        <v>2.1393006104460546</v>
      </c>
      <c r="FF108" s="16" t="s">
        <v>41</v>
      </c>
      <c r="FG108" s="17">
        <f>SKEW(Tabela6197[R1])</f>
        <v>4.9049632275165713</v>
      </c>
      <c r="FH108" s="17">
        <f>SKEW(Tabela6197[R2])</f>
        <v>5.8917235625329312</v>
      </c>
      <c r="FK108" s="16" t="s">
        <v>41</v>
      </c>
      <c r="FL108" s="17">
        <f>SKEW(Tabela61[R1])</f>
        <v>1.9489042309623497</v>
      </c>
      <c r="FM108" s="17">
        <f>SKEW(Tabela61[R2])</f>
        <v>-3.1905940662984338</v>
      </c>
      <c r="FQ108" s="16" t="s">
        <v>41</v>
      </c>
      <c r="FR108" s="17">
        <f>SKEW(Tabela6298[R1])</f>
        <v>2.154217196359852</v>
      </c>
      <c r="FS108" s="17">
        <f>SKEW(Tabela6298[R2])</f>
        <v>0.8619801378602503</v>
      </c>
      <c r="FV108" s="16" t="s">
        <v>41</v>
      </c>
      <c r="FW108" s="17">
        <f>SKEW(Tabela62[R1])</f>
        <v>2.148601171940919</v>
      </c>
      <c r="FX108" s="17">
        <f>SKEW(Tabela62[R2])</f>
        <v>0.8495326710941119</v>
      </c>
    </row>
    <row r="109" spans="2:180" x14ac:dyDescent="0.25">
      <c r="B109" s="19" t="s">
        <v>42</v>
      </c>
      <c r="C109" s="20">
        <f>KURT(Tabela5164[R1])</f>
        <v>1.0792302913834519</v>
      </c>
      <c r="D109" s="20">
        <f>KURT(Tabela5164[R2])</f>
        <v>10.271094107644076</v>
      </c>
      <c r="F109" s="19" t="s">
        <v>42</v>
      </c>
      <c r="G109" s="20">
        <f>KURT(Tabela51[R1])</f>
        <v>1.5880910688735503</v>
      </c>
      <c r="H109" s="20">
        <f>KURT(Tabela51[R2])</f>
        <v>0.40118161798391361</v>
      </c>
      <c r="N109" s="19" t="s">
        <v>42</v>
      </c>
      <c r="O109" s="20">
        <f>KURT(Tabela5285[R1])</f>
        <v>1.597429377981221</v>
      </c>
      <c r="P109" s="20">
        <f>KURT(Tabela5285[R2])</f>
        <v>13.361109280889259</v>
      </c>
      <c r="S109" s="19" t="s">
        <v>42</v>
      </c>
      <c r="T109" s="20">
        <f>KURT(Tabela52[R1])</f>
        <v>-0.98564970031957744</v>
      </c>
      <c r="U109" s="20">
        <f>KURT(Tabela52[R2])</f>
        <v>20.811388538930192</v>
      </c>
      <c r="AA109" s="19" t="s">
        <v>42</v>
      </c>
      <c r="AB109" s="20">
        <f>KURT(Tabela5386[R1])</f>
        <v>0.62387565848751247</v>
      </c>
      <c r="AC109" s="20">
        <f>KURT(Tabela5386[R2])</f>
        <v>10.399829722931388</v>
      </c>
      <c r="AF109" s="19" t="s">
        <v>42</v>
      </c>
      <c r="AG109" s="20">
        <f>KURT(Tabela53[R1])</f>
        <v>-0.34412779011556305</v>
      </c>
      <c r="AH109" s="20">
        <f>KURT(Tabela53[R2])</f>
        <v>13.408751837494634</v>
      </c>
      <c r="AN109" s="19" t="s">
        <v>42</v>
      </c>
      <c r="AO109" s="20">
        <f>KURT(Tabela5487[R1])</f>
        <v>3.5184897808336681</v>
      </c>
      <c r="AP109" s="20">
        <f>KURT(Tabela5487[R2])</f>
        <v>3.8434653975090805</v>
      </c>
      <c r="AS109" s="19" t="s">
        <v>42</v>
      </c>
      <c r="AT109" s="20">
        <f>KURT(Tabela54[R1])</f>
        <v>3.3456378329847074</v>
      </c>
      <c r="AU109" s="20">
        <f>KURT(Tabela54[R2])</f>
        <v>6.2274389627548867</v>
      </c>
      <c r="BC109" s="19" t="s">
        <v>42</v>
      </c>
      <c r="BD109" s="20">
        <f>KURT(Tabela5588[R1])</f>
        <v>6.2161636970856282</v>
      </c>
      <c r="BE109" s="20">
        <f>KURT(Tabela5588[R2])</f>
        <v>0.44148172699028487</v>
      </c>
      <c r="BH109" s="19" t="s">
        <v>42</v>
      </c>
      <c r="BI109" s="20">
        <f>KURT(Tabela55[R1])</f>
        <v>6.3910267649964503</v>
      </c>
      <c r="BJ109" s="20">
        <f>KURT(Tabela55[R2])</f>
        <v>-0.31919256453636446</v>
      </c>
      <c r="BS109" s="19" t="s">
        <v>42</v>
      </c>
      <c r="BT109" s="20">
        <f>KURT(Tabela5690[R1])</f>
        <v>8.0926647598530579</v>
      </c>
      <c r="BU109" s="20">
        <f>KURT(Tabela5690[R2])</f>
        <v>-0.30333102762919628</v>
      </c>
      <c r="BX109" s="19" t="s">
        <v>42</v>
      </c>
      <c r="BY109" s="20">
        <f>KURT(Tabela56[R1])</f>
        <v>8.543018754282226</v>
      </c>
      <c r="BZ109" s="20">
        <f>KURT(Tabela56[R2])</f>
        <v>0.49172567243931331</v>
      </c>
      <c r="CF109" s="19" t="s">
        <v>42</v>
      </c>
      <c r="CG109" s="20">
        <f>KURT(Tabela5791[R1])</f>
        <v>33.593358205748792</v>
      </c>
      <c r="CH109" s="20">
        <f>KURT(Tabela5791[R2])</f>
        <v>12.417479957768364</v>
      </c>
      <c r="CK109" s="19" t="s">
        <v>42</v>
      </c>
      <c r="CL109" s="20">
        <f>KURT(Tabela57[R1])</f>
        <v>2.9137830003979306</v>
      </c>
      <c r="CM109" s="20">
        <f>KURT(Tabela57[R2])</f>
        <v>14.691163403351418</v>
      </c>
      <c r="CT109" s="19" t="s">
        <v>42</v>
      </c>
      <c r="CU109" s="20">
        <f>KURT(Tabela5893[R1])</f>
        <v>13.858538527885443</v>
      </c>
      <c r="CV109" s="20">
        <f>KURT(Tabela5893[R2])</f>
        <v>26.488179485083577</v>
      </c>
      <c r="CY109" s="19" t="s">
        <v>42</v>
      </c>
      <c r="CZ109" s="20">
        <f>KURT(Tabela58[R1])</f>
        <v>40.388536275477037</v>
      </c>
      <c r="DA109" s="20">
        <f>KURT(Tabela58[R2])</f>
        <v>2.2670286114102338</v>
      </c>
      <c r="DI109" s="19" t="s">
        <v>42</v>
      </c>
      <c r="DJ109" s="20">
        <f>KURT(Tabela5995[R1])</f>
        <v>1.6972692380695817</v>
      </c>
      <c r="DK109" s="20">
        <f>KURT(Tabela5995[R2])</f>
        <v>11.297938927352849</v>
      </c>
      <c r="DN109" s="19" t="s">
        <v>42</v>
      </c>
      <c r="DO109" s="20">
        <f>KURT(Tabela59[R1])</f>
        <v>6.4620964503067917</v>
      </c>
      <c r="DP109" s="20">
        <f>KURT(Tabela59[R2])</f>
        <v>12.094533685087724</v>
      </c>
      <c r="EU109" s="19" t="s">
        <v>42</v>
      </c>
      <c r="EV109" s="20">
        <f>KURT(Tabela6096[R1])</f>
        <v>12.22089707047032</v>
      </c>
      <c r="EW109" s="20">
        <f>KURT(Tabela6096[R2])</f>
        <v>1.2328347016987737</v>
      </c>
      <c r="EZ109" s="19" t="s">
        <v>42</v>
      </c>
      <c r="FA109" s="20">
        <f>KURT(Tabela60[R1])</f>
        <v>12.336638128569021</v>
      </c>
      <c r="FB109" s="20">
        <f>KURT(Tabela60[R2])</f>
        <v>2.955977507663285</v>
      </c>
      <c r="FF109" s="19" t="s">
        <v>42</v>
      </c>
      <c r="FG109" s="20">
        <f>KURT(Tabela6197[R1])</f>
        <v>34.047523041338607</v>
      </c>
      <c r="FH109" s="20">
        <f>KURT(Tabela6197[R2])</f>
        <v>52.541894935294728</v>
      </c>
      <c r="FK109" s="19" t="s">
        <v>42</v>
      </c>
      <c r="FL109" s="20">
        <f>KURT(Tabela61[R1])</f>
        <v>4.5459095097382107</v>
      </c>
      <c r="FM109" s="20">
        <f>KURT(Tabela61[R2])</f>
        <v>9.795606536520344</v>
      </c>
      <c r="FQ109" s="19" t="s">
        <v>42</v>
      </c>
      <c r="FR109" s="20">
        <f>KURT(Tabela6298[R1])</f>
        <v>6.3067685141067962</v>
      </c>
      <c r="FS109" s="20">
        <f>KURT(Tabela6298[R2])</f>
        <v>-1.1081960466437983</v>
      </c>
      <c r="FV109" s="19" t="s">
        <v>42</v>
      </c>
      <c r="FW109" s="20">
        <f>KURT(Tabela62[R1])</f>
        <v>7.3116368073849038</v>
      </c>
      <c r="FX109" s="20">
        <f>KURT(Tabela62[R2])</f>
        <v>-1.1796185216028323</v>
      </c>
    </row>
  </sheetData>
  <phoneticPr fontId="5" type="noConversion"/>
  <pageMargins left="0.7" right="0.7" top="0.75" bottom="0.75" header="0.3" footer="0.3"/>
  <drawing r:id="rId1"/>
  <tableParts count="24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seria_13_05</vt:lpstr>
      <vt:lpstr>seria_27_05</vt:lpstr>
      <vt:lpstr>seria_10_06</vt:lpstr>
      <vt:lpstr>seria_13_06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Hubert Klonowski</dc:creator>
  <cp:keywords/>
  <dc:description/>
  <cp:lastModifiedBy>Grzegorz J</cp:lastModifiedBy>
  <cp:revision/>
  <dcterms:created xsi:type="dcterms:W3CDTF">2024-05-13T09:56:53Z</dcterms:created>
  <dcterms:modified xsi:type="dcterms:W3CDTF">2024-06-20T23:37:54Z</dcterms:modified>
  <cp:category/>
  <cp:contentStatus/>
</cp:coreProperties>
</file>