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Giusy\OneDrive - Università di Salerno\Desktop\Foglio delle valutazioni\"/>
    </mc:Choice>
  </mc:AlternateContent>
  <xr:revisionPtr revIDLastSave="516" documentId="8_{3C7ACB30-B982-41B2-9F24-91C125D4303C}" xr6:coauthVersionLast="36" xr6:coauthVersionMax="47" xr10:uidLastSave="{489E6B38-7C7E-4308-99D4-59AF3CAB26DE}"/>
  <bookViews>
    <workbookView xWindow="-108" yWindow="-108" windowWidth="23256" windowHeight="12456" activeTab="5" xr2:uid="{00000000-000D-0000-FFFF-FFFF00000000}"/>
  </bookViews>
  <sheets>
    <sheet name="info" sheetId="2" r:id="rId1"/>
    <sheet name="riassunto" sheetId="1" r:id="rId2"/>
    <sheet name="GBorrelli" sheetId="3" r:id="rId3"/>
    <sheet name="GDiMuro" sheetId="6" r:id="rId4"/>
    <sheet name="AAMangia" sheetId="7" r:id="rId5"/>
    <sheet name="GMercurio" sheetId="8" r:id="rId6"/>
    <sheet name="LPastore" sheetId="9" r:id="rId7"/>
    <sheet name="AZuottolo" sheetId="10" r:id="rId8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5" i="1"/>
  <c r="M10" i="1"/>
  <c r="M9" i="1"/>
  <c r="M8" i="1"/>
  <c r="M7" i="1"/>
  <c r="M6" i="1"/>
  <c r="M5" i="1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L8" i="9" s="1"/>
  <c r="O7" i="9"/>
  <c r="O6" i="9"/>
  <c r="O5" i="9"/>
  <c r="O4" i="9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L8" i="8" s="1"/>
  <c r="O7" i="8"/>
  <c r="O6" i="8"/>
  <c r="O5" i="8"/>
  <c r="O4" i="8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L8" i="7" s="1"/>
  <c r="O7" i="7"/>
  <c r="O6" i="7"/>
  <c r="O5" i="7"/>
  <c r="O4" i="7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L8" i="6" s="1"/>
  <c r="O7" i="6"/>
  <c r="O6" i="6"/>
  <c r="O5" i="6"/>
  <c r="O4" i="6"/>
  <c r="O4" i="3"/>
  <c r="O5" i="3"/>
  <c r="O6" i="3"/>
  <c r="O7" i="3"/>
  <c r="O8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N8" i="10"/>
  <c r="M8" i="10"/>
  <c r="L8" i="10"/>
  <c r="N8" i="3"/>
  <c r="K24" i="3"/>
  <c r="N8" i="6"/>
  <c r="K24" i="6"/>
  <c r="N8" i="7"/>
  <c r="K24" i="7"/>
  <c r="N8" i="8"/>
  <c r="K24" i="8"/>
  <c r="N8" i="9"/>
  <c r="K24" i="9"/>
  <c r="K24" i="10"/>
  <c r="N7" i="10"/>
  <c r="A34" i="10"/>
  <c r="A33" i="10"/>
  <c r="M14" i="10"/>
  <c r="M23" i="10"/>
  <c r="M22" i="10"/>
  <c r="M21" i="10"/>
  <c r="M20" i="10"/>
  <c r="M19" i="10"/>
  <c r="M18" i="10"/>
  <c r="M17" i="10"/>
  <c r="M16" i="10"/>
  <c r="M15" i="10"/>
  <c r="M13" i="10"/>
  <c r="M12" i="10"/>
  <c r="M11" i="10"/>
  <c r="M10" i="10"/>
  <c r="M9" i="10"/>
  <c r="M7" i="10"/>
  <c r="M6" i="10"/>
  <c r="M5" i="10"/>
  <c r="M4" i="10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23" i="3"/>
  <c r="M8" i="3"/>
  <c r="M9" i="3"/>
  <c r="M5" i="3"/>
  <c r="M6" i="3"/>
  <c r="M7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4" i="3"/>
  <c r="J24" i="10"/>
  <c r="J26" i="10" s="1"/>
  <c r="I24" i="10"/>
  <c r="H24" i="10"/>
  <c r="H26" i="10" s="1"/>
  <c r="G24" i="10"/>
  <c r="G26" i="10" s="1"/>
  <c r="F24" i="10"/>
  <c r="F26" i="10" s="1"/>
  <c r="E24" i="10"/>
  <c r="E26" i="10" s="1"/>
  <c r="D24" i="10"/>
  <c r="D26" i="10" s="1"/>
  <c r="C24" i="10"/>
  <c r="C26" i="10" s="1"/>
  <c r="B24" i="10"/>
  <c r="B26" i="10" s="1"/>
  <c r="J24" i="9"/>
  <c r="J26" i="9" s="1"/>
  <c r="I24" i="9"/>
  <c r="H24" i="9"/>
  <c r="H26" i="9" s="1"/>
  <c r="G24" i="9"/>
  <c r="G26" i="9" s="1"/>
  <c r="F24" i="9"/>
  <c r="F26" i="9" s="1"/>
  <c r="E24" i="9"/>
  <c r="D24" i="9"/>
  <c r="D26" i="9" s="1"/>
  <c r="C24" i="9"/>
  <c r="C26" i="9" s="1"/>
  <c r="B24" i="9"/>
  <c r="B26" i="9" s="1"/>
  <c r="J24" i="8"/>
  <c r="J26" i="8" s="1"/>
  <c r="I24" i="8"/>
  <c r="I26" i="8" s="1"/>
  <c r="H24" i="8"/>
  <c r="H26" i="8" s="1"/>
  <c r="G24" i="8"/>
  <c r="G26" i="8" s="1"/>
  <c r="F24" i="8"/>
  <c r="F26" i="8" s="1"/>
  <c r="E24" i="8"/>
  <c r="D24" i="8"/>
  <c r="D26" i="8" s="1"/>
  <c r="C24" i="8"/>
  <c r="C26" i="8" s="1"/>
  <c r="B24" i="8"/>
  <c r="B26" i="8" s="1"/>
  <c r="J24" i="7"/>
  <c r="J26" i="7" s="1"/>
  <c r="I24" i="7"/>
  <c r="H24" i="7"/>
  <c r="H26" i="7" s="1"/>
  <c r="G24" i="7"/>
  <c r="G26" i="7" s="1"/>
  <c r="F24" i="7"/>
  <c r="F26" i="7" s="1"/>
  <c r="E24" i="7"/>
  <c r="D24" i="7"/>
  <c r="D29" i="7" s="1"/>
  <c r="I7" i="1" s="1"/>
  <c r="C24" i="7"/>
  <c r="C26" i="7" s="1"/>
  <c r="B24" i="7"/>
  <c r="B26" i="7" s="1"/>
  <c r="J24" i="3"/>
  <c r="J26" i="3" s="1"/>
  <c r="I24" i="3"/>
  <c r="H24" i="3"/>
  <c r="H26" i="3" s="1"/>
  <c r="G24" i="3"/>
  <c r="G26" i="3" s="1"/>
  <c r="F24" i="3"/>
  <c r="F26" i="3" s="1"/>
  <c r="E24" i="3"/>
  <c r="D24" i="3"/>
  <c r="D28" i="3" s="1"/>
  <c r="E5" i="1" s="1"/>
  <c r="C24" i="3"/>
  <c r="C26" i="3" s="1"/>
  <c r="B24" i="3"/>
  <c r="B24" i="6"/>
  <c r="C24" i="6"/>
  <c r="C26" i="6" s="1"/>
  <c r="D24" i="6"/>
  <c r="D29" i="6" s="1"/>
  <c r="I6" i="1" s="1"/>
  <c r="E24" i="6"/>
  <c r="F24" i="6"/>
  <c r="F26" i="6" s="1"/>
  <c r="G24" i="6"/>
  <c r="G26" i="6" s="1"/>
  <c r="H24" i="6"/>
  <c r="H26" i="6" s="1"/>
  <c r="I24" i="6"/>
  <c r="J24" i="6"/>
  <c r="J26" i="6" s="1"/>
  <c r="N23" i="10"/>
  <c r="L23" i="10"/>
  <c r="N22" i="10"/>
  <c r="L22" i="10"/>
  <c r="N21" i="10"/>
  <c r="L21" i="10"/>
  <c r="N20" i="10"/>
  <c r="L20" i="10"/>
  <c r="N19" i="10"/>
  <c r="L19" i="10"/>
  <c r="N18" i="10"/>
  <c r="L18" i="10"/>
  <c r="N17" i="10"/>
  <c r="L17" i="10"/>
  <c r="N16" i="10"/>
  <c r="L16" i="10"/>
  <c r="N15" i="10"/>
  <c r="L15" i="10"/>
  <c r="N14" i="10"/>
  <c r="L14" i="10"/>
  <c r="N13" i="10"/>
  <c r="L13" i="10"/>
  <c r="N12" i="10"/>
  <c r="L12" i="10"/>
  <c r="N11" i="10"/>
  <c r="L11" i="10"/>
  <c r="N10" i="10"/>
  <c r="L10" i="10"/>
  <c r="N9" i="10"/>
  <c r="L9" i="10"/>
  <c r="L7" i="10"/>
  <c r="N6" i="10"/>
  <c r="L6" i="10"/>
  <c r="N5" i="10"/>
  <c r="L5" i="10"/>
  <c r="N4" i="10"/>
  <c r="L4" i="10"/>
  <c r="N23" i="9"/>
  <c r="L23" i="9"/>
  <c r="N22" i="9"/>
  <c r="L22" i="9"/>
  <c r="N21" i="9"/>
  <c r="L21" i="9"/>
  <c r="N20" i="9"/>
  <c r="L20" i="9"/>
  <c r="N19" i="9"/>
  <c r="L19" i="9"/>
  <c r="N18" i="9"/>
  <c r="L18" i="9"/>
  <c r="N17" i="9"/>
  <c r="L17" i="9"/>
  <c r="N16" i="9"/>
  <c r="L16" i="9"/>
  <c r="N15" i="9"/>
  <c r="L15" i="9"/>
  <c r="N14" i="9"/>
  <c r="L14" i="9"/>
  <c r="N13" i="9"/>
  <c r="L13" i="9"/>
  <c r="N12" i="9"/>
  <c r="L12" i="9"/>
  <c r="N11" i="9"/>
  <c r="L11" i="9"/>
  <c r="N10" i="9"/>
  <c r="L10" i="9"/>
  <c r="N9" i="9"/>
  <c r="L9" i="9"/>
  <c r="N7" i="9"/>
  <c r="L7" i="9"/>
  <c r="N6" i="9"/>
  <c r="L6" i="9"/>
  <c r="N5" i="9"/>
  <c r="L5" i="9"/>
  <c r="N4" i="9"/>
  <c r="L4" i="9"/>
  <c r="N23" i="8"/>
  <c r="L23" i="8"/>
  <c r="N22" i="8"/>
  <c r="L22" i="8"/>
  <c r="N21" i="8"/>
  <c r="L21" i="8"/>
  <c r="N20" i="8"/>
  <c r="L20" i="8"/>
  <c r="N19" i="8"/>
  <c r="L19" i="8"/>
  <c r="N18" i="8"/>
  <c r="L18" i="8"/>
  <c r="N17" i="8"/>
  <c r="L17" i="8"/>
  <c r="N16" i="8"/>
  <c r="L16" i="8"/>
  <c r="N15" i="8"/>
  <c r="L15" i="8"/>
  <c r="N14" i="8"/>
  <c r="L14" i="8"/>
  <c r="N13" i="8"/>
  <c r="L13" i="8"/>
  <c r="N12" i="8"/>
  <c r="L12" i="8"/>
  <c r="N11" i="8"/>
  <c r="L11" i="8"/>
  <c r="N10" i="8"/>
  <c r="L10" i="8"/>
  <c r="N9" i="8"/>
  <c r="L9" i="8"/>
  <c r="N7" i="8"/>
  <c r="L7" i="8"/>
  <c r="N6" i="8"/>
  <c r="L6" i="8"/>
  <c r="N5" i="8"/>
  <c r="L5" i="8"/>
  <c r="N4" i="8"/>
  <c r="L4" i="8"/>
  <c r="N23" i="7"/>
  <c r="L23" i="7"/>
  <c r="N22" i="7"/>
  <c r="L22" i="7"/>
  <c r="N21" i="7"/>
  <c r="L21" i="7"/>
  <c r="N20" i="7"/>
  <c r="L20" i="7"/>
  <c r="N19" i="7"/>
  <c r="L19" i="7"/>
  <c r="N18" i="7"/>
  <c r="L18" i="7"/>
  <c r="N17" i="7"/>
  <c r="L17" i="7"/>
  <c r="N16" i="7"/>
  <c r="L16" i="7"/>
  <c r="N15" i="7"/>
  <c r="L15" i="7"/>
  <c r="N14" i="7"/>
  <c r="L14" i="7"/>
  <c r="N13" i="7"/>
  <c r="L13" i="7"/>
  <c r="N12" i="7"/>
  <c r="L12" i="7"/>
  <c r="N11" i="7"/>
  <c r="L11" i="7"/>
  <c r="N10" i="7"/>
  <c r="L10" i="7"/>
  <c r="N9" i="7"/>
  <c r="L9" i="7"/>
  <c r="N7" i="7"/>
  <c r="L7" i="7"/>
  <c r="N6" i="7"/>
  <c r="L6" i="7"/>
  <c r="N5" i="7"/>
  <c r="L5" i="7"/>
  <c r="N4" i="7"/>
  <c r="L4" i="7"/>
  <c r="N23" i="6"/>
  <c r="L23" i="6"/>
  <c r="N22" i="6"/>
  <c r="L22" i="6"/>
  <c r="N21" i="6"/>
  <c r="L21" i="6"/>
  <c r="N20" i="6"/>
  <c r="L20" i="6"/>
  <c r="N19" i="6"/>
  <c r="L19" i="6"/>
  <c r="N18" i="6"/>
  <c r="L18" i="6"/>
  <c r="N17" i="6"/>
  <c r="L17" i="6"/>
  <c r="N16" i="6"/>
  <c r="L16" i="6"/>
  <c r="N15" i="6"/>
  <c r="L15" i="6"/>
  <c r="N14" i="6"/>
  <c r="L14" i="6"/>
  <c r="N13" i="6"/>
  <c r="L13" i="6"/>
  <c r="N12" i="6"/>
  <c r="L12" i="6"/>
  <c r="N11" i="6"/>
  <c r="L11" i="6"/>
  <c r="N10" i="6"/>
  <c r="L10" i="6"/>
  <c r="N9" i="6"/>
  <c r="L9" i="6"/>
  <c r="N7" i="6"/>
  <c r="L7" i="6"/>
  <c r="N6" i="6"/>
  <c r="L6" i="6"/>
  <c r="N5" i="6"/>
  <c r="L5" i="6"/>
  <c r="N4" i="6"/>
  <c r="L4" i="6"/>
  <c r="L4" i="3"/>
  <c r="L5" i="3"/>
  <c r="N4" i="3"/>
  <c r="N5" i="3"/>
  <c r="N6" i="3"/>
  <c r="N7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C12" i="2"/>
  <c r="A6" i="1"/>
  <c r="A7" i="1"/>
  <c r="A8" i="1"/>
  <c r="A9" i="1"/>
  <c r="A10" i="1"/>
  <c r="A5" i="1"/>
  <c r="B1" i="10"/>
  <c r="B1" i="9"/>
  <c r="B1" i="8"/>
  <c r="B1" i="7"/>
  <c r="B1" i="6"/>
  <c r="B1" i="3"/>
  <c r="B28" i="8" l="1"/>
  <c r="D8" i="1" s="1"/>
  <c r="D28" i="9"/>
  <c r="E9" i="1" s="1"/>
  <c r="D26" i="7"/>
  <c r="I29" i="6"/>
  <c r="K6" i="1" s="1"/>
  <c r="D28" i="10"/>
  <c r="E10" i="1" s="1"/>
  <c r="D29" i="10"/>
  <c r="I10" i="1" s="1"/>
  <c r="I29" i="9"/>
  <c r="K9" i="1" s="1"/>
  <c r="I29" i="10"/>
  <c r="K10" i="1" s="1"/>
  <c r="I29" i="8"/>
  <c r="K8" i="1" s="1"/>
  <c r="I29" i="7"/>
  <c r="K7" i="1" s="1"/>
  <c r="I26" i="7"/>
  <c r="E29" i="6"/>
  <c r="J6" i="1" s="1"/>
  <c r="E29" i="10"/>
  <c r="J10" i="1" s="1"/>
  <c r="E29" i="8"/>
  <c r="J8" i="1" s="1"/>
  <c r="E28" i="7"/>
  <c r="F7" i="1" s="1"/>
  <c r="E29" i="9"/>
  <c r="J9" i="1" s="1"/>
  <c r="E26" i="8"/>
  <c r="E26" i="6"/>
  <c r="B28" i="7"/>
  <c r="D7" i="1" s="1"/>
  <c r="B6" i="1"/>
  <c r="B29" i="6"/>
  <c r="H6" i="1" s="1"/>
  <c r="B28" i="9"/>
  <c r="D9" i="1" s="1"/>
  <c r="B28" i="6"/>
  <c r="D6" i="1" s="1"/>
  <c r="I28" i="3"/>
  <c r="G5" i="1" s="1"/>
  <c r="B5" i="1"/>
  <c r="L24" i="10"/>
  <c r="E28" i="10"/>
  <c r="F10" i="1" s="1"/>
  <c r="I28" i="10"/>
  <c r="G10" i="1" s="1"/>
  <c r="B29" i="10"/>
  <c r="H10" i="1" s="1"/>
  <c r="I26" i="10"/>
  <c r="L26" i="10" s="1"/>
  <c r="C10" i="1" s="1"/>
  <c r="B28" i="10"/>
  <c r="D10" i="1" s="1"/>
  <c r="E28" i="9"/>
  <c r="F9" i="1" s="1"/>
  <c r="I26" i="9"/>
  <c r="L24" i="9"/>
  <c r="I28" i="9"/>
  <c r="G9" i="1" s="1"/>
  <c r="B29" i="9"/>
  <c r="H9" i="1" s="1"/>
  <c r="E26" i="9"/>
  <c r="D29" i="9"/>
  <c r="I9" i="1" s="1"/>
  <c r="D28" i="8"/>
  <c r="E8" i="1" s="1"/>
  <c r="E28" i="8"/>
  <c r="F8" i="1" s="1"/>
  <c r="L24" i="8"/>
  <c r="I28" i="8"/>
  <c r="G8" i="1" s="1"/>
  <c r="B29" i="8"/>
  <c r="H8" i="1" s="1"/>
  <c r="D29" i="8"/>
  <c r="I8" i="1" s="1"/>
  <c r="D28" i="7"/>
  <c r="E7" i="1" s="1"/>
  <c r="L24" i="7"/>
  <c r="I28" i="7"/>
  <c r="G7" i="1" s="1"/>
  <c r="B29" i="7"/>
  <c r="H7" i="1" s="1"/>
  <c r="B7" i="1"/>
  <c r="E29" i="7"/>
  <c r="J7" i="1" s="1"/>
  <c r="D26" i="6"/>
  <c r="D28" i="6"/>
  <c r="E6" i="1" s="1"/>
  <c r="E28" i="6"/>
  <c r="F6" i="1" s="1"/>
  <c r="I28" i="6"/>
  <c r="G6" i="1" s="1"/>
  <c r="L24" i="6"/>
  <c r="I29" i="3"/>
  <c r="K5" i="1" s="1"/>
  <c r="D29" i="3"/>
  <c r="I5" i="1" s="1"/>
  <c r="B29" i="3"/>
  <c r="H5" i="1" s="1"/>
  <c r="B28" i="3"/>
  <c r="D5" i="1" s="1"/>
  <c r="E28" i="3"/>
  <c r="F5" i="1" s="1"/>
  <c r="E29" i="3"/>
  <c r="J5" i="1" s="1"/>
  <c r="I26" i="3"/>
  <c r="E26" i="3"/>
  <c r="D26" i="3"/>
  <c r="B26" i="3"/>
  <c r="L24" i="3"/>
  <c r="B10" i="1"/>
  <c r="B9" i="1"/>
  <c r="B8" i="1"/>
  <c r="E26" i="7"/>
  <c r="B26" i="6"/>
  <c r="I26" i="6"/>
  <c r="L26" i="8"/>
  <c r="C8" i="1" s="1"/>
  <c r="L26" i="7" l="1"/>
  <c r="C7" i="1" s="1"/>
  <c r="L26" i="9"/>
  <c r="C9" i="1" s="1"/>
  <c r="L26" i="3"/>
  <c r="C5" i="1" s="1"/>
  <c r="L26" i="6"/>
  <c r="C6" i="1" s="1"/>
</calcChain>
</file>

<file path=xl/sharedStrings.xml><?xml version="1.0" encoding="utf-8"?>
<sst xmlns="http://schemas.openxmlformats.org/spreadsheetml/2006/main" count="369" uniqueCount="95">
  <si>
    <t>INFO metriche</t>
  </si>
  <si>
    <t>Criteri di valutazione</t>
  </si>
  <si>
    <t>Metriche</t>
  </si>
  <si>
    <t>Peso</t>
  </si>
  <si>
    <t>Rispetto e condotta</t>
  </si>
  <si>
    <t>rispetto delle scadenze (e-learning, task PM);</t>
  </si>
  <si>
    <t>presenza ai meeting (giustificarsi in caso di assenza);</t>
  </si>
  <si>
    <t>Produttività</t>
  </si>
  <si>
    <t>quantità di artefatti prodotti rispetto alle ore di lavoro;</t>
  </si>
  <si>
    <t>Efficienza</t>
  </si>
  <si>
    <t>numero di revisioni necessarie per la correttezza (in termini di qualità sintattica e semantica) di un artefatto;</t>
  </si>
  <si>
    <t>non porre domande ai PM alle quali già è stata data una risposta approfondita dai PM stessi;</t>
  </si>
  <si>
    <t>livello di iniziativa verso la ricerca di risoluzione a un problema specifico;</t>
  </si>
  <si>
    <t>livello di problem solving;</t>
  </si>
  <si>
    <t>Capacità di relazionarsi</t>
  </si>
  <si>
    <t>interventi costruttivi;</t>
  </si>
  <si>
    <t>team working.</t>
  </si>
  <si>
    <t xml:space="preserve">somma dei pesi -&gt; </t>
  </si>
  <si>
    <t>INFO partecipanti</t>
  </si>
  <si>
    <t>Matricola</t>
  </si>
  <si>
    <t>Nominativo</t>
  </si>
  <si>
    <t>0512110177</t>
  </si>
  <si>
    <t>Giovanni Borrelli</t>
  </si>
  <si>
    <t>0512107879</t>
  </si>
  <si>
    <t>Gerardo Di Muro</t>
  </si>
  <si>
    <t>0512112157</t>
  </si>
  <si>
    <t>Agostino Andrea Mangia</t>
  </si>
  <si>
    <t>0512112166</t>
  </si>
  <si>
    <t>Giovanni Mercurio</t>
  </si>
  <si>
    <t>0512113201</t>
  </si>
  <si>
    <t>Luca Pastore</t>
  </si>
  <si>
    <t>0512106136</t>
  </si>
  <si>
    <t>Angelo Zuottolo</t>
  </si>
  <si>
    <t>Riassunto</t>
  </si>
  <si>
    <t>Voto complessivo</t>
  </si>
  <si>
    <t>Voto per criteri</t>
  </si>
  <si>
    <t>Voto non pesato</t>
  </si>
  <si>
    <t>Voto pesato</t>
  </si>
  <si>
    <t>Voto Pesato</t>
  </si>
  <si>
    <t>30esimi</t>
  </si>
  <si>
    <t>Settimana corrente:</t>
  </si>
  <si>
    <t>// aggiornare il numero della settimana corrente per avere la media che tiene conto della settimana!</t>
  </si>
  <si>
    <t>Settimana</t>
  </si>
  <si>
    <t>rispetto scadenze</t>
  </si>
  <si>
    <t>presenza meeting</t>
  </si>
  <si>
    <t>artefatti su ore</t>
  </si>
  <si>
    <t># revisioni artefatti</t>
  </si>
  <si>
    <t>qualità delle domande ai PM</t>
  </si>
  <si>
    <t>iniziativa</t>
  </si>
  <si>
    <t>problem solving</t>
  </si>
  <si>
    <t>interventi costruttivi</t>
  </si>
  <si>
    <t>team working</t>
  </si>
  <si>
    <t>somma</t>
  </si>
  <si>
    <t>media</t>
  </si>
  <si>
    <t>media pesata</t>
  </si>
  <si>
    <t>settimana 1</t>
  </si>
  <si>
    <t>settimana 2</t>
  </si>
  <si>
    <t>settimana 3</t>
  </si>
  <si>
    <t>settimana 4</t>
  </si>
  <si>
    <t>settimana 5</t>
  </si>
  <si>
    <t>settimana 6</t>
  </si>
  <si>
    <t>settimana 7</t>
  </si>
  <si>
    <t>settimana 8</t>
  </si>
  <si>
    <t>settimana 9</t>
  </si>
  <si>
    <t>settimana 10</t>
  </si>
  <si>
    <t>settimana 11</t>
  </si>
  <si>
    <t>settimana 12</t>
  </si>
  <si>
    <t>settimana 13</t>
  </si>
  <si>
    <t>settimana 14</t>
  </si>
  <si>
    <t>settimana 15</t>
  </si>
  <si>
    <t>settimana 16</t>
  </si>
  <si>
    <t>settimana 17</t>
  </si>
  <si>
    <t>settimana 18</t>
  </si>
  <si>
    <t>settimana 19</t>
  </si>
  <si>
    <t>settimana 20</t>
  </si>
  <si>
    <t>totali</t>
  </si>
  <si>
    <t>&lt;- somma dei totali</t>
  </si>
  <si>
    <t>peso</t>
  </si>
  <si>
    <t>molt.</t>
  </si>
  <si>
    <t>&lt;- supersomma</t>
  </si>
  <si>
    <t>Media non pesata</t>
  </si>
  <si>
    <t>Media pesata</t>
  </si>
  <si>
    <r>
      <t>^</t>
    </r>
    <r>
      <rPr>
        <i/>
        <sz val="11"/>
        <color theme="1"/>
        <rFont val="Calibri"/>
        <family val="2"/>
        <scheme val="minor"/>
      </rPr>
      <t>Rispetto e condotta^</t>
    </r>
  </si>
  <si>
    <t>^Produttività^</t>
  </si>
  <si>
    <t>^Efficienza^</t>
  </si>
  <si>
    <t>^Capacità di relazionarsi^</t>
  </si>
  <si>
    <t>presentazione intermedia</t>
  </si>
  <si>
    <t>Metrica d'eccezione</t>
  </si>
  <si>
    <t>(somma voti)</t>
  </si>
  <si>
    <t>(somma pesi)</t>
  </si>
  <si>
    <t>metrica d'eccezione</t>
  </si>
  <si>
    <t>Media 30esimi</t>
  </si>
  <si>
    <r>
      <rPr>
        <b/>
        <sz val="11"/>
        <color theme="1"/>
        <rFont val="Calibri"/>
        <family val="2"/>
        <scheme val="minor"/>
      </rPr>
      <t xml:space="preserve">(*) </t>
    </r>
    <r>
      <rPr>
        <b/>
        <sz val="11"/>
        <color theme="4" tint="-0.499984740745262"/>
        <rFont val="Calibri"/>
        <family val="2"/>
        <scheme val="minor"/>
      </rPr>
      <t>Metrica d'eccezione</t>
    </r>
    <r>
      <rPr>
        <sz val="11"/>
        <color theme="1"/>
        <rFont val="Calibri"/>
        <family val="2"/>
        <scheme val="minor"/>
      </rPr>
      <t xml:space="preserve"> aggiunta in occasione della</t>
    </r>
    <r>
      <rPr>
        <i/>
        <u/>
        <sz val="11"/>
        <color theme="4" tint="-0.499984740745262"/>
        <rFont val="Calibri"/>
        <family val="2"/>
        <scheme val="minor"/>
      </rPr>
      <t xml:space="preserve"> presentazione intermedia</t>
    </r>
    <r>
      <rPr>
        <sz val="11"/>
        <color theme="1"/>
        <rFont val="Calibri"/>
        <family val="2"/>
        <scheme val="minor"/>
      </rPr>
      <t xml:space="preserve"> tenutasi in data 21/12/2022. Questa metrica non verrà utilizzata nel corso delle valutazioni di ogni settimana, ma solo relativamente alla </t>
    </r>
    <r>
      <rPr>
        <i/>
        <sz val="11"/>
        <color theme="1"/>
        <rFont val="Calibri"/>
        <family val="2"/>
        <scheme val="minor"/>
      </rPr>
      <t>settimana 5</t>
    </r>
    <r>
      <rPr>
        <sz val="11"/>
        <color theme="1"/>
        <rFont val="Calibri"/>
        <family val="2"/>
        <scheme val="minor"/>
      </rPr>
      <t xml:space="preserve">. </t>
    </r>
  </si>
  <si>
    <t>(*) foglio info per maggiori informazioni</t>
  </si>
  <si>
    <t>NOTE AGGIUNTIVE!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</si>
</sst>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i/>
      <u/>
      <sz val="11"/>
      <color theme="4" tint="-0.499984740745262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ck">
        <color theme="4" tint="0.499984740745262"/>
      </top>
      <bottom style="thin">
        <color theme="1" tint="0.499984740745262"/>
      </bottom>
      <diagonal/>
    </border>
    <border>
      <left/>
      <right/>
      <top/>
      <bottom style="thin">
        <color theme="1"/>
      </bottom>
      <diagonal/>
    </border>
    <border>
      <left style="medium">
        <color theme="4"/>
      </left>
      <right/>
      <top style="medium">
        <color theme="4"/>
      </top>
      <bottom style="thick">
        <color theme="4" tint="0.499984740745262"/>
      </bottom>
      <diagonal/>
    </border>
    <border>
      <left/>
      <right/>
      <top style="medium">
        <color theme="4"/>
      </top>
      <bottom style="thick">
        <color theme="4" tint="0.499984740745262"/>
      </bottom>
      <diagonal/>
    </border>
    <border>
      <left/>
      <right style="medium">
        <color theme="4"/>
      </right>
      <top style="medium">
        <color theme="4"/>
      </top>
      <bottom style="thick">
        <color theme="4" tint="0.499984740745262"/>
      </bottom>
      <diagonal/>
    </border>
    <border>
      <left style="medium">
        <color theme="4"/>
      </left>
      <right/>
      <top style="thick">
        <color theme="4" tint="0.499984740745262"/>
      </top>
      <bottom/>
      <diagonal/>
    </border>
    <border>
      <left/>
      <right style="medium">
        <color theme="4"/>
      </right>
      <top style="thick">
        <color theme="4" tint="0.499984740745262"/>
      </top>
      <bottom style="thin">
        <color theme="1" tint="0.499984740745262"/>
      </bottom>
      <diagonal/>
    </border>
    <border>
      <left style="medium">
        <color theme="4"/>
      </left>
      <right/>
      <top/>
      <bottom style="thin">
        <color theme="1"/>
      </bottom>
      <diagonal/>
    </border>
    <border>
      <left/>
      <right style="medium">
        <color theme="4"/>
      </right>
      <top/>
      <bottom style="thin">
        <color theme="1"/>
      </bottom>
      <diagonal/>
    </border>
    <border>
      <left style="medium">
        <color theme="4"/>
      </left>
      <right/>
      <top/>
      <bottom style="thin">
        <color indexed="64"/>
      </bottom>
      <diagonal/>
    </border>
    <border>
      <left/>
      <right style="medium">
        <color theme="4"/>
      </right>
      <top/>
      <bottom style="thin">
        <color indexed="64"/>
      </bottom>
      <diagonal/>
    </border>
    <border>
      <left style="medium">
        <color theme="4"/>
      </left>
      <right/>
      <top style="thin">
        <color indexed="64"/>
      </top>
      <bottom/>
      <diagonal/>
    </border>
    <border>
      <left/>
      <right style="medium">
        <color theme="4"/>
      </right>
      <top style="thin">
        <color indexed="64"/>
      </top>
      <bottom style="thin">
        <color theme="1" tint="0.499984740745262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 style="medium">
        <color theme="4"/>
      </right>
      <top/>
      <bottom/>
      <diagonal/>
    </border>
    <border>
      <left/>
      <right style="thin">
        <color theme="4"/>
      </right>
      <top/>
      <bottom/>
      <diagonal/>
    </border>
    <border>
      <left/>
      <right style="medium">
        <color theme="4"/>
      </right>
      <top style="thick">
        <color theme="4"/>
      </top>
      <bottom style="thin">
        <color theme="4"/>
      </bottom>
      <diagonal/>
    </border>
    <border>
      <left/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ck">
        <color theme="4"/>
      </right>
      <top/>
      <bottom/>
      <diagonal/>
    </border>
    <border>
      <left/>
      <right style="thick">
        <color theme="4"/>
      </right>
      <top/>
      <bottom style="thick">
        <color theme="4" tint="0.499984740745262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/>
      <right style="thick">
        <color theme="4" tint="0.59999389629810485"/>
      </right>
      <top/>
      <bottom/>
      <diagonal/>
    </border>
    <border>
      <left/>
      <right style="thick">
        <color theme="4" tint="0.59999389629810485"/>
      </right>
      <top/>
      <bottom style="thick">
        <color theme="4" tint="0.499984740745262"/>
      </bottom>
      <diagonal/>
    </border>
    <border>
      <left/>
      <right style="medium">
        <color theme="4"/>
      </right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medium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4"/>
      </top>
      <bottom/>
      <diagonal/>
    </border>
    <border>
      <left/>
      <right style="thin">
        <color theme="2" tint="-0.249977111117893"/>
      </right>
      <top/>
      <bottom style="thin">
        <color theme="4"/>
      </bottom>
      <diagonal/>
    </border>
    <border>
      <left/>
      <right style="thick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ck">
        <color theme="4"/>
      </right>
      <top style="thin">
        <color theme="4"/>
      </top>
      <bottom/>
      <diagonal/>
    </border>
    <border>
      <left style="thin">
        <color theme="4"/>
      </left>
      <right style="thick">
        <color theme="4"/>
      </right>
      <top/>
      <bottom/>
      <diagonal/>
    </border>
    <border>
      <left style="thin">
        <color theme="4"/>
      </left>
      <right style="thick">
        <color theme="4"/>
      </right>
      <top/>
      <bottom style="thin">
        <color theme="4"/>
      </bottom>
      <diagonal/>
    </border>
    <border>
      <left style="medium">
        <color theme="4"/>
      </left>
      <right style="thick">
        <color theme="4"/>
      </right>
      <top/>
      <bottom/>
      <diagonal/>
    </border>
    <border>
      <left/>
      <right style="thick">
        <color theme="4"/>
      </right>
      <top/>
      <bottom style="thin">
        <color theme="4"/>
      </bottom>
      <diagonal/>
    </border>
    <border>
      <left/>
      <right/>
      <top style="thick">
        <color theme="4"/>
      </top>
      <bottom style="thin">
        <color theme="4"/>
      </bottom>
      <diagonal/>
    </border>
    <border>
      <left style="thick">
        <color theme="4"/>
      </left>
      <right style="thick">
        <color theme="4"/>
      </right>
      <top/>
      <bottom style="thin">
        <color theme="4"/>
      </bottom>
      <diagonal/>
    </border>
    <border>
      <left style="thick">
        <color theme="4"/>
      </left>
      <right style="thick">
        <color theme="4"/>
      </right>
      <top/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n">
        <color theme="4"/>
      </bottom>
      <diagonal/>
    </border>
    <border>
      <left style="thick">
        <color theme="4"/>
      </left>
      <right style="thick">
        <color theme="4"/>
      </right>
      <top/>
      <bottom/>
      <diagonal/>
    </border>
    <border>
      <left style="thick">
        <color theme="4" tint="0.59999389629810485"/>
      </left>
      <right/>
      <top/>
      <bottom/>
      <diagonal/>
    </border>
    <border>
      <left/>
      <right/>
      <top style="thin">
        <color theme="4" tint="-0.249977111117893"/>
      </top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 style="thin">
        <color theme="4" tint="-0.249977111117893"/>
      </top>
      <bottom/>
      <diagonal/>
    </border>
    <border>
      <left/>
      <right style="thick">
        <color theme="4" tint="-0.249977111117893"/>
      </right>
      <top style="thin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1" fillId="2" borderId="0" applyNumberFormat="0" applyBorder="0" applyAlignment="0" applyProtection="0"/>
  </cellStyleXfs>
  <cellXfs count="133">
    <xf numFmtId="0" fontId="0" fillId="0" borderId="0" xfId="0"/>
    <xf numFmtId="0" fontId="4" fillId="0" borderId="2" xfId="3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4" fillId="0" borderId="8" xfId="3" applyBorder="1"/>
    <xf numFmtId="0" fontId="4" fillId="0" borderId="9" xfId="3" applyBorder="1"/>
    <xf numFmtId="0" fontId="4" fillId="0" borderId="10" xfId="3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5" xfId="4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wrapText="1"/>
    </xf>
    <xf numFmtId="0" fontId="0" fillId="0" borderId="23" xfId="0" applyBorder="1" applyAlignment="1">
      <alignment horizontal="center" vertical="center"/>
    </xf>
    <xf numFmtId="0" fontId="0" fillId="0" borderId="19" xfId="0" applyBorder="1"/>
    <xf numFmtId="0" fontId="0" fillId="0" borderId="24" xfId="0" applyBorder="1"/>
    <xf numFmtId="0" fontId="0" fillId="0" borderId="21" xfId="0" applyBorder="1"/>
    <xf numFmtId="0" fontId="0" fillId="0" borderId="23" xfId="0" applyBorder="1"/>
    <xf numFmtId="0" fontId="0" fillId="0" borderId="25" xfId="0" applyBorder="1"/>
    <xf numFmtId="0" fontId="0" fillId="0" borderId="29" xfId="0" applyBorder="1"/>
    <xf numFmtId="0" fontId="7" fillId="0" borderId="0" xfId="0" applyFont="1"/>
    <xf numFmtId="0" fontId="8" fillId="0" borderId="0" xfId="0" applyFont="1"/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0" xfId="0" applyFont="1"/>
    <xf numFmtId="0" fontId="6" fillId="0" borderId="35" xfId="0" applyFont="1" applyBorder="1"/>
    <xf numFmtId="0" fontId="7" fillId="0" borderId="38" xfId="0" applyFont="1" applyBorder="1"/>
    <xf numFmtId="0" fontId="0" fillId="0" borderId="39" xfId="0" applyBorder="1"/>
    <xf numFmtId="0" fontId="0" fillId="0" borderId="37" xfId="0" applyBorder="1"/>
    <xf numFmtId="0" fontId="0" fillId="0" borderId="40" xfId="0" applyBorder="1"/>
    <xf numFmtId="0" fontId="0" fillId="0" borderId="41" xfId="0" applyBorder="1"/>
    <xf numFmtId="0" fontId="11" fillId="0" borderId="0" xfId="0" applyFont="1"/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>
      <alignment horizontal="left"/>
    </xf>
    <xf numFmtId="0" fontId="10" fillId="4" borderId="0" xfId="0" applyFont="1" applyFill="1" applyAlignment="1">
      <alignment horizontal="left"/>
    </xf>
    <xf numFmtId="0" fontId="9" fillId="4" borderId="0" xfId="0" applyFont="1" applyFill="1"/>
    <xf numFmtId="0" fontId="11" fillId="5" borderId="42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4" fillId="0" borderId="0" xfId="0" applyFont="1" applyAlignment="1">
      <alignment horizontal="right" wrapText="1"/>
    </xf>
    <xf numFmtId="0" fontId="6" fillId="0" borderId="0" xfId="0" applyFont="1" applyAlignment="1">
      <alignment horizontal="center"/>
    </xf>
    <xf numFmtId="0" fontId="0" fillId="0" borderId="38" xfId="0" applyBorder="1"/>
    <xf numFmtId="0" fontId="15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2" fontId="0" fillId="8" borderId="42" xfId="0" applyNumberFormat="1" applyFill="1" applyBorder="1"/>
    <xf numFmtId="0" fontId="7" fillId="0" borderId="0" xfId="0" applyFont="1" applyAlignment="1">
      <alignment wrapText="1"/>
    </xf>
    <xf numFmtId="0" fontId="0" fillId="0" borderId="44" xfId="0" applyBorder="1"/>
    <xf numFmtId="0" fontId="0" fillId="0" borderId="45" xfId="0" applyBorder="1"/>
    <xf numFmtId="0" fontId="0" fillId="0" borderId="43" xfId="0" applyBorder="1"/>
    <xf numFmtId="0" fontId="7" fillId="0" borderId="46" xfId="0" applyFont="1" applyBorder="1" applyAlignment="1">
      <alignment wrapText="1"/>
    </xf>
    <xf numFmtId="2" fontId="0" fillId="9" borderId="45" xfId="0" applyNumberFormat="1" applyFill="1" applyBorder="1" applyAlignment="1">
      <alignment vertical="center"/>
    </xf>
    <xf numFmtId="2" fontId="0" fillId="9" borderId="48" xfId="0" applyNumberFormat="1" applyFill="1" applyBorder="1" applyAlignment="1">
      <alignment vertical="center"/>
    </xf>
    <xf numFmtId="2" fontId="0" fillId="0" borderId="0" xfId="0" applyNumberFormat="1"/>
    <xf numFmtId="2" fontId="0" fillId="0" borderId="35" xfId="0" applyNumberFormat="1" applyBorder="1"/>
    <xf numFmtId="2" fontId="0" fillId="0" borderId="30" xfId="0" applyNumberFormat="1" applyBorder="1"/>
    <xf numFmtId="2" fontId="10" fillId="4" borderId="46" xfId="0" applyNumberFormat="1" applyFont="1" applyFill="1" applyBorder="1"/>
    <xf numFmtId="2" fontId="0" fillId="3" borderId="0" xfId="0" applyNumberFormat="1" applyFill="1"/>
    <xf numFmtId="2" fontId="0" fillId="0" borderId="44" xfId="0" applyNumberFormat="1" applyBorder="1"/>
    <xf numFmtId="2" fontId="0" fillId="0" borderId="45" xfId="0" applyNumberFormat="1" applyBorder="1"/>
    <xf numFmtId="2" fontId="0" fillId="0" borderId="43" xfId="0" applyNumberFormat="1" applyBorder="1"/>
    <xf numFmtId="0" fontId="3" fillId="0" borderId="32" xfId="2" applyBorder="1" applyAlignment="1">
      <alignment horizontal="center"/>
    </xf>
    <xf numFmtId="0" fontId="13" fillId="0" borderId="43" xfId="0" applyFont="1" applyBorder="1" applyAlignment="1">
      <alignment horizontal="left"/>
    </xf>
    <xf numFmtId="0" fontId="3" fillId="0" borderId="1" xfId="2" applyAlignment="1">
      <alignment horizontal="center"/>
    </xf>
    <xf numFmtId="2" fontId="0" fillId="9" borderId="0" xfId="0" applyNumberFormat="1" applyFill="1" applyAlignment="1">
      <alignment horizontal="center" vertical="center"/>
    </xf>
    <xf numFmtId="0" fontId="6" fillId="0" borderId="52" xfId="0" applyFont="1" applyBorder="1" applyAlignment="1">
      <alignment horizontal="center"/>
    </xf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30" xfId="0" applyBorder="1"/>
    <xf numFmtId="0" fontId="0" fillId="0" borderId="56" xfId="0" applyBorder="1"/>
    <xf numFmtId="0" fontId="0" fillId="0" borderId="57" xfId="0" applyBorder="1"/>
    <xf numFmtId="0" fontId="6" fillId="0" borderId="58" xfId="0" applyFont="1" applyBorder="1" applyAlignment="1">
      <alignment horizontal="center"/>
    </xf>
    <xf numFmtId="0" fontId="0" fillId="10" borderId="44" xfId="0" applyFill="1" applyBorder="1"/>
    <xf numFmtId="0" fontId="0" fillId="10" borderId="50" xfId="0" applyFill="1" applyBorder="1"/>
    <xf numFmtId="0" fontId="0" fillId="10" borderId="51" xfId="0" applyFill="1" applyBorder="1"/>
    <xf numFmtId="0" fontId="10" fillId="0" borderId="0" xfId="0" applyFont="1" applyAlignment="1">
      <alignment horizontal="center"/>
    </xf>
    <xf numFmtId="0" fontId="3" fillId="0" borderId="60" xfId="2" applyBorder="1" applyAlignment="1">
      <alignment horizontal="center"/>
    </xf>
    <xf numFmtId="0" fontId="6" fillId="0" borderId="61" xfId="0" applyFont="1" applyBorder="1" applyAlignment="1">
      <alignment horizontal="center"/>
    </xf>
    <xf numFmtId="0" fontId="0" fillId="0" borderId="62" xfId="0" applyBorder="1"/>
    <xf numFmtId="0" fontId="0" fillId="0" borderId="59" xfId="0" applyBorder="1"/>
    <xf numFmtId="0" fontId="0" fillId="0" borderId="44" xfId="0" applyBorder="1" applyAlignment="1">
      <alignment horizontal="center"/>
    </xf>
    <xf numFmtId="0" fontId="0" fillId="3" borderId="0" xfId="0" applyFill="1"/>
    <xf numFmtId="0" fontId="17" fillId="11" borderId="65" xfId="0" applyFont="1" applyFill="1" applyBorder="1"/>
    <xf numFmtId="0" fontId="0" fillId="11" borderId="66" xfId="0" applyFill="1" applyBorder="1"/>
    <xf numFmtId="0" fontId="0" fillId="11" borderId="67" xfId="0" applyFill="1" applyBorder="1"/>
    <xf numFmtId="0" fontId="20" fillId="0" borderId="0" xfId="0" applyFont="1"/>
    <xf numFmtId="0" fontId="0" fillId="0" borderId="68" xfId="0" applyBorder="1" applyAlignment="1">
      <alignment horizontal="left" vertical="top" wrapText="1"/>
    </xf>
    <xf numFmtId="0" fontId="0" fillId="0" borderId="64" xfId="0" applyBorder="1" applyAlignment="1">
      <alignment horizontal="left" vertical="top" wrapText="1"/>
    </xf>
    <xf numFmtId="0" fontId="0" fillId="0" borderId="69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71" xfId="0" applyBorder="1" applyAlignment="1">
      <alignment horizontal="left" vertical="top" wrapText="1"/>
    </xf>
    <xf numFmtId="0" fontId="0" fillId="0" borderId="72" xfId="0" applyBorder="1" applyAlignment="1">
      <alignment horizontal="left" vertical="top" wrapText="1"/>
    </xf>
    <xf numFmtId="0" fontId="0" fillId="0" borderId="73" xfId="0" applyBorder="1" applyAlignment="1">
      <alignment horizontal="left" vertical="top" wrapText="1"/>
    </xf>
    <xf numFmtId="0" fontId="0" fillId="0" borderId="74" xfId="0" applyBorder="1" applyAlignment="1">
      <alignment horizontal="left" vertical="top" wrapText="1"/>
    </xf>
    <xf numFmtId="0" fontId="2" fillId="0" borderId="22" xfId="1" applyBorder="1" applyAlignment="1">
      <alignment horizontal="center"/>
    </xf>
    <xf numFmtId="0" fontId="1" fillId="2" borderId="11" xfId="4" applyBorder="1" applyAlignment="1">
      <alignment horizontal="center" vertical="center"/>
    </xf>
    <xf numFmtId="0" fontId="1" fillId="2" borderId="13" xfId="4" applyBorder="1" applyAlignment="1">
      <alignment horizontal="center" vertical="center"/>
    </xf>
    <xf numFmtId="0" fontId="1" fillId="2" borderId="17" xfId="4" applyBorder="1" applyAlignment="1">
      <alignment horizontal="center" vertical="center"/>
    </xf>
    <xf numFmtId="0" fontId="1" fillId="2" borderId="21" xfId="4" applyBorder="1" applyAlignment="1">
      <alignment horizontal="center" vertical="center"/>
    </xf>
    <xf numFmtId="0" fontId="1" fillId="2" borderId="19" xfId="4" applyBorder="1" applyAlignment="1">
      <alignment horizontal="center" vertical="center"/>
    </xf>
    <xf numFmtId="0" fontId="1" fillId="2" borderId="15" xfId="4" applyBorder="1" applyAlignment="1">
      <alignment horizontal="center" vertical="center"/>
    </xf>
    <xf numFmtId="0" fontId="10" fillId="7" borderId="63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4" fillId="0" borderId="2" xfId="3" applyAlignment="1">
      <alignment horizontal="center"/>
    </xf>
    <xf numFmtId="0" fontId="4" fillId="0" borderId="36" xfId="3" applyBorder="1" applyAlignment="1">
      <alignment horizontal="center"/>
    </xf>
    <xf numFmtId="0" fontId="3" fillId="0" borderId="1" xfId="2" applyAlignment="1">
      <alignment horizontal="center"/>
    </xf>
    <xf numFmtId="0" fontId="2" fillId="0" borderId="0" xfId="1" applyAlignment="1">
      <alignment horizontal="center"/>
    </xf>
    <xf numFmtId="0" fontId="3" fillId="0" borderId="32" xfId="2" applyBorder="1" applyAlignment="1">
      <alignment horizontal="center"/>
    </xf>
    <xf numFmtId="0" fontId="4" fillId="0" borderId="33" xfId="3" applyBorder="1" applyAlignment="1">
      <alignment horizontal="center"/>
    </xf>
    <xf numFmtId="0" fontId="4" fillId="0" borderId="34" xfId="3" applyBorder="1" applyAlignment="1">
      <alignment horizontal="center"/>
    </xf>
    <xf numFmtId="0" fontId="4" fillId="0" borderId="31" xfId="3" applyBorder="1" applyAlignment="1">
      <alignment horizontal="center"/>
    </xf>
    <xf numFmtId="0" fontId="0" fillId="0" borderId="0" xfId="0" applyAlignment="1">
      <alignment horizontal="center"/>
    </xf>
    <xf numFmtId="2" fontId="0" fillId="8" borderId="0" xfId="0" applyNumberFormat="1" applyFill="1" applyAlignment="1">
      <alignment horizontal="center" vertical="center"/>
    </xf>
    <xf numFmtId="2" fontId="0" fillId="8" borderId="44" xfId="0" applyNumberFormat="1" applyFill="1" applyBorder="1" applyAlignment="1">
      <alignment horizontal="center" vertical="center"/>
    </xf>
    <xf numFmtId="2" fontId="0" fillId="8" borderId="46" xfId="0" applyNumberFormat="1" applyFill="1" applyBorder="1" applyAlignment="1">
      <alignment horizontal="center" vertical="center"/>
    </xf>
    <xf numFmtId="2" fontId="0" fillId="8" borderId="47" xfId="0" applyNumberFormat="1" applyFill="1" applyBorder="1" applyAlignment="1">
      <alignment horizontal="center" vertical="center"/>
    </xf>
    <xf numFmtId="2" fontId="0" fillId="8" borderId="49" xfId="0" applyNumberFormat="1" applyFill="1" applyBorder="1" applyAlignment="1">
      <alignment horizontal="center" vertical="center"/>
    </xf>
    <xf numFmtId="2" fontId="0" fillId="9" borderId="46" xfId="0" applyNumberFormat="1" applyFill="1" applyBorder="1" applyAlignment="1">
      <alignment horizontal="center" vertical="center"/>
    </xf>
    <xf numFmtId="2" fontId="0" fillId="9" borderId="47" xfId="0" applyNumberFormat="1" applyFill="1" applyBorder="1" applyAlignment="1">
      <alignment horizontal="center" vertical="center"/>
    </xf>
    <xf numFmtId="2" fontId="10" fillId="6" borderId="43" xfId="0" applyNumberFormat="1" applyFont="1" applyFill="1" applyBorder="1" applyAlignment="1">
      <alignment horizontal="center"/>
    </xf>
    <xf numFmtId="2" fontId="10" fillId="6" borderId="44" xfId="0" applyNumberFormat="1" applyFont="1" applyFill="1" applyBorder="1" applyAlignment="1">
      <alignment horizontal="center"/>
    </xf>
    <xf numFmtId="2" fontId="0" fillId="8" borderId="43" xfId="0" applyNumberFormat="1" applyFill="1" applyBorder="1" applyAlignment="1">
      <alignment horizontal="center" vertical="center"/>
    </xf>
    <xf numFmtId="2" fontId="0" fillId="9" borderId="43" xfId="0" applyNumberFormat="1" applyFill="1" applyBorder="1" applyAlignment="1">
      <alignment horizontal="center" vertical="center"/>
    </xf>
    <xf numFmtId="2" fontId="0" fillId="9" borderId="44" xfId="0" applyNumberFormat="1" applyFill="1" applyBorder="1" applyAlignment="1">
      <alignment horizontal="center" vertical="center"/>
    </xf>
    <xf numFmtId="2" fontId="10" fillId="6" borderId="0" xfId="0" applyNumberFormat="1" applyFont="1" applyFill="1" applyAlignment="1">
      <alignment horizontal="center"/>
    </xf>
    <xf numFmtId="0" fontId="13" fillId="0" borderId="43" xfId="0" applyFont="1" applyBorder="1" applyAlignment="1">
      <alignment horizontal="left"/>
    </xf>
    <xf numFmtId="0" fontId="0" fillId="0" borderId="0" xfId="0" applyAlignment="1">
      <alignment horizontal="left"/>
    </xf>
  </cellXfs>
  <cellStyles count="5">
    <cellStyle name="40% - Colore 1" xfId="4" builtinId="31"/>
    <cellStyle name="Normale" xfId="0" builtinId="0"/>
    <cellStyle name="Titolo" xfId="1" builtinId="15"/>
    <cellStyle name="Titolo 1" xfId="2" builtinId="16"/>
    <cellStyle name="Titolo 2" xfId="3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</a:t>
            </a:r>
            <a:r>
              <a:rPr lang="it-IT" baseline="0"/>
              <a:t> Team Member</a:t>
            </a:r>
            <a:endParaRPr lang="it-IT"/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riassunto!$A$5:$A$10</c:f>
              <c:strCache>
                <c:ptCount val="6"/>
                <c:pt idx="0">
                  <c:v>Giovanni Borrelli</c:v>
                </c:pt>
                <c:pt idx="1">
                  <c:v>Gerardo Di Muro</c:v>
                </c:pt>
                <c:pt idx="2">
                  <c:v>Agostino Andrea Mangia</c:v>
                </c:pt>
                <c:pt idx="3">
                  <c:v>Giovanni Mercurio</c:v>
                </c:pt>
                <c:pt idx="4">
                  <c:v>Luca Pastore</c:v>
                </c:pt>
                <c:pt idx="5">
                  <c:v>Angelo Zuottolo</c:v>
                </c:pt>
              </c:strCache>
            </c:strRef>
          </c:cat>
          <c:val>
            <c:numRef>
              <c:f>riassunto!$C$5:$C$10</c:f>
              <c:numCache>
                <c:formatCode>0.00</c:formatCode>
                <c:ptCount val="6"/>
                <c:pt idx="0">
                  <c:v>7.4555555555555557</c:v>
                </c:pt>
                <c:pt idx="1">
                  <c:v>7.9333333333333327</c:v>
                </c:pt>
                <c:pt idx="2">
                  <c:v>7.8194444444444446</c:v>
                </c:pt>
                <c:pt idx="3">
                  <c:v>8.1888888888888882</c:v>
                </c:pt>
                <c:pt idx="4">
                  <c:v>8.5194444444444439</c:v>
                </c:pt>
                <c:pt idx="5">
                  <c:v>7.6138888888888889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0-4F72-8580-64F58DB1C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9856976"/>
        <c:axId val="219857392"/>
        <c:axId val="0"/>
      </c:bar3DChart>
      <c:catAx>
        <c:axId val="219856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9857392"/>
        <c:crosses val="autoZero"/>
        <c:auto val="1"/>
        <c:lblAlgn val="ctr"/>
        <c:lblOffset val="100"/>
        <c:noMultiLvlLbl val="0"/>
      </c:catAx>
      <c:valAx>
        <c:axId val="21985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985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7620</xdr:rowOff>
    </xdr:from>
    <xdr:to>
      <xdr:col>12</xdr:col>
      <xdr:colOff>601980</xdr:colOff>
      <xdr:row>12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72D67-5F9F-49E5-9D80-E46F046B2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9F869-7BFC-45ED-90F0-C64ABB144C01}">
  <dimension ref="A1:M23"/>
  <sheetViews>
    <sheetView topLeftCell="A4" workbookViewId="0">
      <selection activeCell="C21" sqref="C21"/>
    </sheetView>
  </sheetViews>
  <sheetFormatPr defaultRowHeight="14.4" x14ac:dyDescent="0.3"/>
  <cols>
    <col min="1" max="1" width="22.44140625" bestFit="1" customWidth="1"/>
    <col min="2" max="2" width="41.44140625" customWidth="1"/>
    <col min="3" max="3" width="5.88671875" bestFit="1" customWidth="1"/>
    <col min="5" max="5" width="11.33203125" bestFit="1" customWidth="1"/>
    <col min="6" max="6" width="8.109375" bestFit="1" customWidth="1"/>
    <col min="7" max="7" width="10.109375" bestFit="1" customWidth="1"/>
  </cols>
  <sheetData>
    <row r="1" spans="1:13" ht="24" thickBot="1" x14ac:dyDescent="0.5">
      <c r="A1" s="100" t="s">
        <v>0</v>
      </c>
      <c r="B1" s="100"/>
      <c r="C1" s="100"/>
    </row>
    <row r="2" spans="1:13" ht="18" thickBot="1" x14ac:dyDescent="0.4">
      <c r="A2" s="7" t="s">
        <v>1</v>
      </c>
      <c r="B2" s="8" t="s">
        <v>2</v>
      </c>
      <c r="C2" s="9" t="s">
        <v>3</v>
      </c>
    </row>
    <row r="3" spans="1:13" ht="15" thickTop="1" x14ac:dyDescent="0.3">
      <c r="A3" s="101" t="s">
        <v>4</v>
      </c>
      <c r="B3" s="5" t="s">
        <v>5</v>
      </c>
      <c r="C3" s="10">
        <v>5</v>
      </c>
    </row>
    <row r="4" spans="1:13" ht="28.8" x14ac:dyDescent="0.3">
      <c r="A4" s="102"/>
      <c r="B4" s="6" t="s">
        <v>6</v>
      </c>
      <c r="C4" s="11">
        <v>5</v>
      </c>
    </row>
    <row r="5" spans="1:13" ht="28.8" x14ac:dyDescent="0.3">
      <c r="A5" s="12" t="s">
        <v>7</v>
      </c>
      <c r="B5" s="2" t="s">
        <v>8</v>
      </c>
      <c r="C5" s="13">
        <v>5</v>
      </c>
    </row>
    <row r="6" spans="1:13" ht="43.2" x14ac:dyDescent="0.3">
      <c r="A6" s="103" t="s">
        <v>9</v>
      </c>
      <c r="B6" s="3" t="s">
        <v>10</v>
      </c>
      <c r="C6" s="14">
        <v>3</v>
      </c>
    </row>
    <row r="7" spans="1:13" ht="28.8" x14ac:dyDescent="0.3">
      <c r="A7" s="105"/>
      <c r="B7" s="4" t="s">
        <v>11</v>
      </c>
      <c r="C7" s="15">
        <v>3</v>
      </c>
    </row>
    <row r="8" spans="1:13" ht="28.8" x14ac:dyDescent="0.3">
      <c r="A8" s="105"/>
      <c r="B8" s="4" t="s">
        <v>12</v>
      </c>
      <c r="C8" s="15">
        <v>4</v>
      </c>
    </row>
    <row r="9" spans="1:13" x14ac:dyDescent="0.3">
      <c r="A9" s="106"/>
      <c r="B9" s="2" t="s">
        <v>13</v>
      </c>
      <c r="C9" s="13">
        <v>4</v>
      </c>
    </row>
    <row r="10" spans="1:13" x14ac:dyDescent="0.3">
      <c r="A10" s="103" t="s">
        <v>14</v>
      </c>
      <c r="B10" s="3" t="s">
        <v>15</v>
      </c>
      <c r="C10" s="14">
        <v>3</v>
      </c>
    </row>
    <row r="11" spans="1:13" ht="15" thickBot="1" x14ac:dyDescent="0.35">
      <c r="A11" s="104"/>
      <c r="B11" s="16" t="s">
        <v>16</v>
      </c>
      <c r="C11" s="17">
        <v>4</v>
      </c>
    </row>
    <row r="12" spans="1:13" x14ac:dyDescent="0.3">
      <c r="B12" s="44" t="s">
        <v>17</v>
      </c>
      <c r="C12" s="43">
        <f>SUM(C3:C11)</f>
        <v>36</v>
      </c>
    </row>
    <row r="13" spans="1:13" ht="24" thickBot="1" x14ac:dyDescent="0.5">
      <c r="A13" s="100" t="s">
        <v>18</v>
      </c>
      <c r="B13" s="100"/>
    </row>
    <row r="14" spans="1:13" ht="18.600000000000001" thickTop="1" thickBot="1" x14ac:dyDescent="0.4">
      <c r="A14" s="7" t="s">
        <v>19</v>
      </c>
      <c r="B14" s="9" t="s">
        <v>20</v>
      </c>
      <c r="E14" s="87" t="s">
        <v>94</v>
      </c>
      <c r="F14" s="88"/>
      <c r="G14" s="88"/>
      <c r="H14" s="88"/>
      <c r="I14" s="88"/>
      <c r="J14" s="88"/>
      <c r="K14" s="88"/>
      <c r="L14" s="88"/>
      <c r="M14" s="89"/>
    </row>
    <row r="15" spans="1:13" ht="15" thickTop="1" x14ac:dyDescent="0.3">
      <c r="A15" s="18" t="s">
        <v>21</v>
      </c>
      <c r="B15" s="19" t="s">
        <v>22</v>
      </c>
      <c r="E15" s="91" t="s">
        <v>92</v>
      </c>
      <c r="F15" s="92"/>
      <c r="G15" s="92"/>
      <c r="H15" s="92"/>
      <c r="I15" s="92"/>
      <c r="J15" s="92"/>
      <c r="K15" s="92"/>
      <c r="L15" s="92"/>
      <c r="M15" s="93"/>
    </row>
    <row r="16" spans="1:13" x14ac:dyDescent="0.3">
      <c r="A16" s="18" t="s">
        <v>23</v>
      </c>
      <c r="B16" s="19" t="s">
        <v>24</v>
      </c>
      <c r="E16" s="94"/>
      <c r="F16" s="95"/>
      <c r="G16" s="95"/>
      <c r="H16" s="95"/>
      <c r="I16" s="95"/>
      <c r="J16" s="95"/>
      <c r="K16" s="95"/>
      <c r="L16" s="95"/>
      <c r="M16" s="96"/>
    </row>
    <row r="17" spans="1:13" x14ac:dyDescent="0.3">
      <c r="A17" s="18" t="s">
        <v>25</v>
      </c>
      <c r="B17" s="19" t="s">
        <v>26</v>
      </c>
      <c r="E17" s="94"/>
      <c r="F17" s="95"/>
      <c r="G17" s="95"/>
      <c r="H17" s="95"/>
      <c r="I17" s="95"/>
      <c r="J17" s="95"/>
      <c r="K17" s="95"/>
      <c r="L17" s="95"/>
      <c r="M17" s="96"/>
    </row>
    <row r="18" spans="1:13" x14ac:dyDescent="0.3">
      <c r="A18" s="18" t="s">
        <v>27</v>
      </c>
      <c r="B18" s="19" t="s">
        <v>28</v>
      </c>
      <c r="E18" s="94"/>
      <c r="F18" s="95"/>
      <c r="G18" s="95"/>
      <c r="H18" s="95"/>
      <c r="I18" s="95"/>
      <c r="J18" s="95"/>
      <c r="K18" s="95"/>
      <c r="L18" s="95"/>
      <c r="M18" s="96"/>
    </row>
    <row r="19" spans="1:13" x14ac:dyDescent="0.3">
      <c r="A19" s="18" t="s">
        <v>29</v>
      </c>
      <c r="B19" s="19" t="s">
        <v>30</v>
      </c>
      <c r="E19" s="94"/>
      <c r="F19" s="95"/>
      <c r="G19" s="95"/>
      <c r="H19" s="95"/>
      <c r="I19" s="95"/>
      <c r="J19" s="95"/>
      <c r="K19" s="95"/>
      <c r="L19" s="95"/>
      <c r="M19" s="96"/>
    </row>
    <row r="20" spans="1:13" ht="15" thickBot="1" x14ac:dyDescent="0.35">
      <c r="A20" s="20" t="s">
        <v>31</v>
      </c>
      <c r="B20" s="21" t="s">
        <v>32</v>
      </c>
      <c r="E20" s="94"/>
      <c r="F20" s="95"/>
      <c r="G20" s="95"/>
      <c r="H20" s="95"/>
      <c r="I20" s="95"/>
      <c r="J20" s="95"/>
      <c r="K20" s="95"/>
      <c r="L20" s="95"/>
      <c r="M20" s="96"/>
    </row>
    <row r="21" spans="1:13" x14ac:dyDescent="0.3">
      <c r="E21" s="94"/>
      <c r="F21" s="95"/>
      <c r="G21" s="95"/>
      <c r="H21" s="95"/>
      <c r="I21" s="95"/>
      <c r="J21" s="95"/>
      <c r="K21" s="95"/>
      <c r="L21" s="95"/>
      <c r="M21" s="96"/>
    </row>
    <row r="22" spans="1:13" ht="15" thickBot="1" x14ac:dyDescent="0.35">
      <c r="E22" s="97"/>
      <c r="F22" s="98"/>
      <c r="G22" s="98"/>
      <c r="H22" s="98"/>
      <c r="I22" s="98"/>
      <c r="J22" s="98"/>
      <c r="K22" s="98"/>
      <c r="L22" s="98"/>
      <c r="M22" s="99"/>
    </row>
    <row r="23" spans="1:13" ht="15" thickTop="1" x14ac:dyDescent="0.3"/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wgFYggGhKR154ihF6CrdHHd5S6Yvfbyb4P/ERYq1Vm92v84oXXuhMZc1tmYv1kbCWmh+dppmSV8MN55YQfuT1A==" saltValue="iJTaOLgMUAnsoX7PiaafgQ==" spinCount="100000" sqref="A15:C20" name="Intervallo1"/>
  </protectedRanges>
  <mergeCells count="6">
    <mergeCell ref="E15:M22"/>
    <mergeCell ref="A1:C1"/>
    <mergeCell ref="A3:A4"/>
    <mergeCell ref="A10:A11"/>
    <mergeCell ref="A6:A9"/>
    <mergeCell ref="A13:B13"/>
  </mergeCells>
  <phoneticPr fontId="5" type="noConversion"/>
  <pageMargins left="0.7" right="0.7" top="0.75" bottom="0.75" header="0.3" footer="0.3"/>
  <pageSetup paperSize="9" orientation="portrait" verticalDpi="0" r:id="rId1"/>
  <ignoredErrors>
    <ignoredError sqref="A15:A2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workbookViewId="0">
      <selection activeCell="D17" sqref="D17"/>
    </sheetView>
  </sheetViews>
  <sheetFormatPr defaultRowHeight="14.4" x14ac:dyDescent="0.3"/>
  <cols>
    <col min="1" max="1" width="21" bestFit="1" customWidth="1"/>
    <col min="2" max="2" width="20.44140625" bestFit="1" customWidth="1"/>
    <col min="3" max="3" width="15.33203125" bestFit="1" customWidth="1"/>
    <col min="4" max="4" width="17.33203125" bestFit="1" customWidth="1"/>
    <col min="5" max="5" width="10.5546875" bestFit="1" customWidth="1"/>
    <col min="7" max="7" width="20" bestFit="1" customWidth="1"/>
    <col min="8" max="8" width="17.33203125" bestFit="1" customWidth="1"/>
    <col min="9" max="9" width="10.5546875" bestFit="1" customWidth="1"/>
    <col min="11" max="11" width="20" bestFit="1" customWidth="1"/>
    <col min="12" max="12" width="7.33203125" customWidth="1"/>
    <col min="13" max="13" width="5.109375" customWidth="1"/>
  </cols>
  <sheetData>
    <row r="1" spans="1:13" ht="23.4" x14ac:dyDescent="0.45">
      <c r="A1" s="112" t="s">
        <v>33</v>
      </c>
      <c r="B1" s="112"/>
    </row>
    <row r="2" spans="1:13" ht="20.399999999999999" thickBot="1" x14ac:dyDescent="0.45">
      <c r="B2" s="111" t="s">
        <v>34</v>
      </c>
      <c r="C2" s="113"/>
      <c r="D2" s="111" t="s">
        <v>35</v>
      </c>
      <c r="E2" s="111"/>
      <c r="F2" s="111"/>
      <c r="G2" s="111"/>
      <c r="H2" s="111"/>
      <c r="I2" s="111"/>
      <c r="J2" s="111"/>
      <c r="K2" s="111"/>
    </row>
    <row r="3" spans="1:13" ht="15" customHeight="1" thickTop="1" thickBot="1" x14ac:dyDescent="0.4">
      <c r="B3" s="114" t="s">
        <v>36</v>
      </c>
      <c r="C3" s="115" t="s">
        <v>37</v>
      </c>
      <c r="D3" s="109" t="s">
        <v>36</v>
      </c>
      <c r="E3" s="109"/>
      <c r="F3" s="109"/>
      <c r="G3" s="110"/>
      <c r="H3" s="109" t="s">
        <v>38</v>
      </c>
      <c r="I3" s="109"/>
      <c r="J3" s="109"/>
      <c r="K3" s="110"/>
    </row>
    <row r="4" spans="1:13" ht="18.600000000000001" thickTop="1" thickBot="1" x14ac:dyDescent="0.4">
      <c r="A4" s="1" t="s">
        <v>20</v>
      </c>
      <c r="B4" s="109"/>
      <c r="C4" s="116"/>
      <c r="D4" s="29" t="s">
        <v>4</v>
      </c>
      <c r="E4" s="29" t="s">
        <v>7</v>
      </c>
      <c r="F4" s="29" t="s">
        <v>9</v>
      </c>
      <c r="G4" s="30" t="s">
        <v>14</v>
      </c>
      <c r="H4" s="29" t="s">
        <v>4</v>
      </c>
      <c r="I4" s="29" t="s">
        <v>7</v>
      </c>
      <c r="J4" s="29" t="s">
        <v>9</v>
      </c>
      <c r="K4" s="30" t="s">
        <v>14</v>
      </c>
      <c r="L4" s="107" t="s">
        <v>39</v>
      </c>
      <c r="M4" s="108"/>
    </row>
    <row r="5" spans="1:13" ht="15" thickTop="1" x14ac:dyDescent="0.3">
      <c r="A5" t="str">
        <f>info!B15</f>
        <v>Giovanni Borrelli</v>
      </c>
      <c r="B5" s="57">
        <f>AVERAGE(GBorrelli!B24:'GBorrelli'!J24)/B14</f>
        <v>7.3555555555555561</v>
      </c>
      <c r="C5" s="59">
        <f>(GBorrelli!L26/info!C12)/B14</f>
        <v>7.4555555555555557</v>
      </c>
      <c r="D5" s="57">
        <f>GBorrelli!B28/B14</f>
        <v>8.5</v>
      </c>
      <c r="E5" s="57">
        <f>GBorrelli!D28/B14</f>
        <v>6.8</v>
      </c>
      <c r="F5" s="57">
        <f>GBorrelli!E28/B14</f>
        <v>6.75</v>
      </c>
      <c r="G5" s="58">
        <f>GBorrelli!I28/B14</f>
        <v>7.7</v>
      </c>
      <c r="H5" s="57">
        <f>GBorrelli!B29/B14</f>
        <v>8.5</v>
      </c>
      <c r="I5" s="57">
        <f>GBorrelli!D29/B14</f>
        <v>6.8</v>
      </c>
      <c r="J5" s="57">
        <f>GBorrelli!E29/B14</f>
        <v>6.7428571428571429</v>
      </c>
      <c r="K5" s="58">
        <f>GBorrelli!I29/B14</f>
        <v>7.8571428571428568</v>
      </c>
      <c r="L5">
        <f xml:space="preserve"> ROUND((30*C5)/10,2)</f>
        <v>22.37</v>
      </c>
      <c r="M5" s="86">
        <f t="shared" ref="M5:M10" si="0" xml:space="preserve"> ROUND((30*C5)/10,0)</f>
        <v>22</v>
      </c>
    </row>
    <row r="6" spans="1:13" x14ac:dyDescent="0.3">
      <c r="A6" t="str">
        <f>info!B16</f>
        <v>Gerardo Di Muro</v>
      </c>
      <c r="B6" s="57">
        <f>AVERAGE(GDiMuro!B24:'GDiMuro'!J24)/B14</f>
        <v>7.8888888888888884</v>
      </c>
      <c r="C6" s="59">
        <f>(GDiMuro!L26/info!C12)/B14</f>
        <v>7.9333333333333327</v>
      </c>
      <c r="D6" s="57">
        <f>GDiMuro!B28/B14</f>
        <v>8.6</v>
      </c>
      <c r="E6" s="57">
        <f>GDiMuro!D28/B14</f>
        <v>7</v>
      </c>
      <c r="F6" s="57">
        <f>GDiMuro!E28/B14</f>
        <v>7.55</v>
      </c>
      <c r="G6" s="58">
        <f>GDiMuro!I28/B14</f>
        <v>8.3000000000000007</v>
      </c>
      <c r="H6" s="57">
        <f>GDiMuro!B29/B14</f>
        <v>8.6</v>
      </c>
      <c r="I6" s="57">
        <f>GDiMuro!D29/B14</f>
        <v>7</v>
      </c>
      <c r="J6" s="57">
        <f>GDiMuro!E29/B14</f>
        <v>7.5571428571428569</v>
      </c>
      <c r="K6" s="58">
        <f>GDiMuro!I29/B14</f>
        <v>8.4</v>
      </c>
      <c r="L6">
        <f t="shared" ref="L6:L10" si="1" xml:space="preserve"> ROUND((30*C6)/10,2)</f>
        <v>23.8</v>
      </c>
      <c r="M6" s="86">
        <f t="shared" si="0"/>
        <v>24</v>
      </c>
    </row>
    <row r="7" spans="1:13" x14ac:dyDescent="0.3">
      <c r="A7" t="str">
        <f>info!B17</f>
        <v>Agostino Andrea Mangia</v>
      </c>
      <c r="B7" s="57">
        <f>AVERAGE(AAMangia!B24:'AAMangia'!J24)/B14</f>
        <v>7.7222222222222232</v>
      </c>
      <c r="C7" s="59">
        <f>(AAMangia!L26/info!C12)/B14</f>
        <v>7.8194444444444446</v>
      </c>
      <c r="D7" s="57">
        <f>AAMangia!B28/B14</f>
        <v>9.0500000000000007</v>
      </c>
      <c r="E7" s="57">
        <f>AAMangia!D28/B14</f>
        <v>7</v>
      </c>
      <c r="F7" s="57">
        <f>AAMangia!E28/B14</f>
        <v>7.1</v>
      </c>
      <c r="G7" s="58">
        <f>AAMangia!I28/B14</f>
        <v>8</v>
      </c>
      <c r="H7" s="57">
        <f>AAMangia!B29/B14</f>
        <v>9.0500000000000007</v>
      </c>
      <c r="I7" s="57">
        <f>AAMangia!D29/B14</f>
        <v>7</v>
      </c>
      <c r="J7" s="57">
        <f>AAMangia!E29/B14</f>
        <v>7.0714285714285712</v>
      </c>
      <c r="K7" s="58">
        <f>AAMangia!I29/B14</f>
        <v>8.1428571428571423</v>
      </c>
      <c r="L7">
        <f t="shared" si="1"/>
        <v>23.46</v>
      </c>
      <c r="M7" s="86">
        <f t="shared" si="0"/>
        <v>23</v>
      </c>
    </row>
    <row r="8" spans="1:13" x14ac:dyDescent="0.3">
      <c r="A8" t="str">
        <f>info!B18</f>
        <v>Giovanni Mercurio</v>
      </c>
      <c r="B8" s="57">
        <f>AVERAGE(GMercurio!B24:'GMercurio'!J24)/B14</f>
        <v>8.1333333333333329</v>
      </c>
      <c r="C8" s="59">
        <f>(GMercurio!L26/info!C12)/B14</f>
        <v>8.1888888888888882</v>
      </c>
      <c r="D8" s="57">
        <f>GMercurio!B28/B14</f>
        <v>8.8000000000000007</v>
      </c>
      <c r="E8" s="57">
        <f>GMercurio!D28/B14</f>
        <v>7.2</v>
      </c>
      <c r="F8" s="57">
        <f>GMercurio!E28/B14</f>
        <v>7.8</v>
      </c>
      <c r="G8" s="58">
        <f>GMercurio!I28/B14</f>
        <v>8.6</v>
      </c>
      <c r="H8" s="57">
        <f>GMercurio!B29/B14</f>
        <v>8.8000000000000007</v>
      </c>
      <c r="I8" s="57">
        <f>GMercurio!D29/B14</f>
        <v>7.2</v>
      </c>
      <c r="J8" s="57">
        <f>GMercurio!E29/B14</f>
        <v>7.8571428571428568</v>
      </c>
      <c r="K8" s="58">
        <f>GMercurio!I29/B14</f>
        <v>8.6857142857142868</v>
      </c>
      <c r="L8">
        <f t="shared" si="1"/>
        <v>24.57</v>
      </c>
      <c r="M8" s="86">
        <f t="shared" si="0"/>
        <v>25</v>
      </c>
    </row>
    <row r="9" spans="1:13" x14ac:dyDescent="0.3">
      <c r="A9" t="str">
        <f>info!B19</f>
        <v>Luca Pastore</v>
      </c>
      <c r="B9" s="57">
        <f>AVERAGE(LPastore!B24:'LPastore'!J24)/B14</f>
        <v>8.4777777777777779</v>
      </c>
      <c r="C9" s="59">
        <f>(LPastore!L26/info!C12)/B14</f>
        <v>8.5194444444444439</v>
      </c>
      <c r="D9" s="57">
        <f>LPastore!B28/B14</f>
        <v>9.15</v>
      </c>
      <c r="E9" s="57">
        <f>LPastore!D28/B14</f>
        <v>7.4</v>
      </c>
      <c r="F9" s="57">
        <f>LPastore!E28/B14</f>
        <v>8.4</v>
      </c>
      <c r="G9" s="58">
        <f>LPastore!I28/B14</f>
        <v>8.5</v>
      </c>
      <c r="H9" s="57">
        <f>LPastore!B29/B14</f>
        <v>9.15</v>
      </c>
      <c r="I9" s="57">
        <f>LPastore!D29/B14</f>
        <v>7.4</v>
      </c>
      <c r="J9" s="57">
        <f>LPastore!E29/B14</f>
        <v>8.4285714285714288</v>
      </c>
      <c r="K9" s="58">
        <f>LPastore!I29/B14</f>
        <v>8.6</v>
      </c>
      <c r="L9">
        <f t="shared" si="1"/>
        <v>25.56</v>
      </c>
      <c r="M9" s="86">
        <f t="shared" si="0"/>
        <v>26</v>
      </c>
    </row>
    <row r="10" spans="1:13" x14ac:dyDescent="0.3">
      <c r="A10" t="str">
        <f>info!B20</f>
        <v>Angelo Zuottolo</v>
      </c>
      <c r="B10" s="57">
        <f>AVERAGE(AZuottolo!B24:'AZuottolo'!J24)/B14</f>
        <v>7.5666666666666673</v>
      </c>
      <c r="C10" s="59">
        <f>(AZuottolo!L26/info!C12)/B14</f>
        <v>7.6138888888888889</v>
      </c>
      <c r="D10" s="57">
        <f>AZuottolo!B28/B14</f>
        <v>8.25</v>
      </c>
      <c r="E10" s="57">
        <f>AZuottolo!D28/B14</f>
        <v>6.6</v>
      </c>
      <c r="F10" s="57">
        <f>AZuottolo!E28/B14</f>
        <v>7.25</v>
      </c>
      <c r="G10" s="58">
        <f>AZuottolo!I28/B14</f>
        <v>8</v>
      </c>
      <c r="H10" s="57">
        <f>AZuottolo!B29/B14</f>
        <v>8.25</v>
      </c>
      <c r="I10" s="57">
        <f>AZuottolo!D29/B14</f>
        <v>6.6</v>
      </c>
      <c r="J10" s="57">
        <f>AZuottolo!E29/B14</f>
        <v>7.2571428571428571</v>
      </c>
      <c r="K10" s="58">
        <f>AZuottolo!I29/B14</f>
        <v>8.1428571428571423</v>
      </c>
      <c r="L10">
        <f t="shared" si="1"/>
        <v>22.84</v>
      </c>
      <c r="M10" s="86">
        <f t="shared" si="0"/>
        <v>23</v>
      </c>
    </row>
    <row r="14" spans="1:13" x14ac:dyDescent="0.3">
      <c r="A14" s="41" t="s">
        <v>40</v>
      </c>
      <c r="B14" s="40">
        <v>5</v>
      </c>
      <c r="C14" s="38" t="s">
        <v>41</v>
      </c>
    </row>
    <row r="22" spans="3:3" x14ac:dyDescent="0.3">
      <c r="C22" s="39"/>
    </row>
  </sheetData>
  <mergeCells count="8">
    <mergeCell ref="L4:M4"/>
    <mergeCell ref="H3:K3"/>
    <mergeCell ref="D2:K2"/>
    <mergeCell ref="A1:B1"/>
    <mergeCell ref="B2:C2"/>
    <mergeCell ref="B3:B4"/>
    <mergeCell ref="C3:C4"/>
    <mergeCell ref="D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22822-DCFF-400F-9FFC-AAC622CDA3BF}">
  <dimension ref="A1:O34"/>
  <sheetViews>
    <sheetView zoomScale="85" zoomScaleNormal="85" workbookViewId="0">
      <selection activeCell="M2" sqref="M2"/>
    </sheetView>
  </sheetViews>
  <sheetFormatPr defaultRowHeight="14.4" x14ac:dyDescent="0.3"/>
  <cols>
    <col min="1" max="1" width="11.5546875" style="24" bestFit="1" customWidth="1"/>
    <col min="2" max="2" width="15.6640625" bestFit="1" customWidth="1"/>
    <col min="3" max="3" width="15.33203125" bestFit="1" customWidth="1"/>
    <col min="4" max="4" width="15.109375" bestFit="1" customWidth="1"/>
    <col min="5" max="5" width="16.5546875" bestFit="1" customWidth="1"/>
    <col min="6" max="6" width="24.33203125" bestFit="1" customWidth="1"/>
    <col min="7" max="7" width="8.109375" bestFit="1" customWidth="1"/>
    <col min="8" max="8" width="13.88671875" bestFit="1" customWidth="1"/>
    <col min="9" max="9" width="17.6640625" bestFit="1" customWidth="1"/>
    <col min="10" max="10" width="12.109375" bestFit="1" customWidth="1"/>
    <col min="11" max="11" width="26.6640625" bestFit="1" customWidth="1"/>
    <col min="13" max="13" width="7.33203125" bestFit="1" customWidth="1"/>
    <col min="14" max="14" width="12.5546875" bestFit="1" customWidth="1"/>
    <col min="15" max="15" width="14.109375" bestFit="1" customWidth="1"/>
    <col min="16" max="16" width="48.88671875" customWidth="1"/>
  </cols>
  <sheetData>
    <row r="1" spans="1:15" ht="23.4" x14ac:dyDescent="0.45">
      <c r="B1" s="112" t="str">
        <f>info!B15</f>
        <v>Giovanni Borrelli</v>
      </c>
      <c r="C1" s="112"/>
      <c r="K1" s="90" t="s">
        <v>93</v>
      </c>
    </row>
    <row r="2" spans="1:15" ht="20.399999999999999" thickBot="1" x14ac:dyDescent="0.45">
      <c r="B2" s="111" t="s">
        <v>4</v>
      </c>
      <c r="C2" s="113"/>
      <c r="D2" s="65" t="s">
        <v>7</v>
      </c>
      <c r="E2" s="111" t="s">
        <v>9</v>
      </c>
      <c r="F2" s="111"/>
      <c r="G2" s="111"/>
      <c r="H2" s="113"/>
      <c r="I2" s="111" t="s">
        <v>14</v>
      </c>
      <c r="J2" s="113"/>
      <c r="K2" s="67" t="s">
        <v>87</v>
      </c>
    </row>
    <row r="3" spans="1:15" ht="15" thickTop="1" x14ac:dyDescent="0.3">
      <c r="A3" s="25" t="s">
        <v>42</v>
      </c>
      <c r="B3" s="26" t="s">
        <v>43</v>
      </c>
      <c r="C3" s="69" t="s">
        <v>44</v>
      </c>
      <c r="D3" s="69" t="s">
        <v>45</v>
      </c>
      <c r="E3" s="76" t="s">
        <v>46</v>
      </c>
      <c r="F3" s="28" t="s">
        <v>47</v>
      </c>
      <c r="G3" s="26" t="s">
        <v>48</v>
      </c>
      <c r="H3" s="69" t="s">
        <v>49</v>
      </c>
      <c r="I3" s="26" t="s">
        <v>50</v>
      </c>
      <c r="J3" s="69" t="s">
        <v>51</v>
      </c>
      <c r="K3" s="27" t="s">
        <v>86</v>
      </c>
      <c r="L3" s="45" t="s">
        <v>52</v>
      </c>
      <c r="M3" s="45" t="s">
        <v>53</v>
      </c>
      <c r="N3" s="45" t="s">
        <v>54</v>
      </c>
      <c r="O3" s="45" t="s">
        <v>91</v>
      </c>
    </row>
    <row r="4" spans="1:15" x14ac:dyDescent="0.3">
      <c r="A4" s="24" t="s">
        <v>55</v>
      </c>
      <c r="B4" s="22">
        <v>8</v>
      </c>
      <c r="C4" s="73">
        <v>8</v>
      </c>
      <c r="D4" s="73">
        <v>7</v>
      </c>
      <c r="E4" s="22">
        <v>6</v>
      </c>
      <c r="F4" s="22">
        <v>6</v>
      </c>
      <c r="G4" s="22">
        <v>6</v>
      </c>
      <c r="H4" s="73">
        <v>6</v>
      </c>
      <c r="I4" s="22">
        <v>7</v>
      </c>
      <c r="J4" s="73">
        <v>6</v>
      </c>
      <c r="K4" s="78"/>
      <c r="L4" s="49">
        <f>SUM(B4:J4)</f>
        <v>60</v>
      </c>
      <c r="M4" s="49">
        <f>AVERAGE(B4:J4)</f>
        <v>6.666666666666667</v>
      </c>
      <c r="N4" s="49">
        <f>SUMPRODUCT(B4:J4,B25:J25)/SUM(B25:J25)</f>
        <v>6.7777777777777777</v>
      </c>
      <c r="O4" s="37">
        <f xml:space="preserve"> ROUND((30*N4)/10,1)</f>
        <v>20.3</v>
      </c>
    </row>
    <row r="5" spans="1:15" x14ac:dyDescent="0.3">
      <c r="A5" s="24" t="s">
        <v>56</v>
      </c>
      <c r="B5" s="22">
        <v>8</v>
      </c>
      <c r="C5" s="73">
        <v>10</v>
      </c>
      <c r="D5" s="73">
        <v>6</v>
      </c>
      <c r="E5">
        <v>7</v>
      </c>
      <c r="F5" s="23">
        <v>6</v>
      </c>
      <c r="G5">
        <v>7</v>
      </c>
      <c r="H5" s="74">
        <v>7</v>
      </c>
      <c r="I5" s="22">
        <v>6</v>
      </c>
      <c r="J5" s="73">
        <v>10</v>
      </c>
      <c r="K5" s="77"/>
      <c r="L5" s="49">
        <f>SUM(B5:J5)</f>
        <v>67</v>
      </c>
      <c r="M5" s="49">
        <f t="shared" ref="M5:M22" si="0">AVERAGE(B5:J5)</f>
        <v>7.4444444444444446</v>
      </c>
      <c r="N5" s="49">
        <f>SUMPRODUCT(B5:J5,B25:J25)/SUM(B25:J25)</f>
        <v>7.583333333333333</v>
      </c>
      <c r="O5" s="37">
        <f xml:space="preserve"> ROUND(30*(AVERAGE(N4:N5))/10,1)</f>
        <v>21.5</v>
      </c>
    </row>
    <row r="6" spans="1:15" x14ac:dyDescent="0.3">
      <c r="A6" s="24" t="s">
        <v>57</v>
      </c>
      <c r="B6" s="22">
        <v>8</v>
      </c>
      <c r="C6" s="73">
        <v>9</v>
      </c>
      <c r="D6" s="73">
        <v>7</v>
      </c>
      <c r="E6">
        <v>9</v>
      </c>
      <c r="F6" s="23">
        <v>6.5</v>
      </c>
      <c r="G6" s="22">
        <v>6.5</v>
      </c>
      <c r="H6" s="73">
        <v>7</v>
      </c>
      <c r="I6" s="22">
        <v>6.5</v>
      </c>
      <c r="J6" s="73">
        <v>9</v>
      </c>
      <c r="K6" s="77"/>
      <c r="L6" s="49">
        <f t="shared" ref="L6:L23" si="1">SUM(B6:J6)</f>
        <v>68.5</v>
      </c>
      <c r="M6" s="49">
        <f t="shared" si="0"/>
        <v>7.6111111111111107</v>
      </c>
      <c r="N6" s="49">
        <f>SUMPRODUCT(B6:J6,B25:J25)/SUM(B25:J25)</f>
        <v>7.666666666666667</v>
      </c>
      <c r="O6" s="37">
        <f xml:space="preserve"> ROUND(30*(AVERAGE(N4:N6))/10,1)</f>
        <v>22</v>
      </c>
    </row>
    <row r="7" spans="1:15" x14ac:dyDescent="0.3">
      <c r="A7" s="24" t="s">
        <v>58</v>
      </c>
      <c r="B7" s="22">
        <v>9</v>
      </c>
      <c r="C7" s="73">
        <v>9</v>
      </c>
      <c r="D7" s="73">
        <v>8</v>
      </c>
      <c r="E7">
        <v>7</v>
      </c>
      <c r="F7" s="23">
        <v>6.5</v>
      </c>
      <c r="G7" s="22">
        <v>6.5</v>
      </c>
      <c r="H7" s="73">
        <v>7</v>
      </c>
      <c r="I7" s="22">
        <v>6.5</v>
      </c>
      <c r="J7" s="73">
        <v>9</v>
      </c>
      <c r="K7" s="51"/>
      <c r="L7" s="49">
        <f t="shared" si="1"/>
        <v>68.5</v>
      </c>
      <c r="M7" s="49">
        <f t="shared" si="0"/>
        <v>7.6111111111111107</v>
      </c>
      <c r="N7" s="49">
        <f>SUMPRODUCT(B7:J7,B25:J25)/SUM(B25:J25)</f>
        <v>7.7777777777777777</v>
      </c>
      <c r="O7" s="37">
        <f xml:space="preserve"> ROUND(30*(AVERAGE(N4:N7))/10,1)</f>
        <v>22.4</v>
      </c>
    </row>
    <row r="8" spans="1:15" x14ac:dyDescent="0.3">
      <c r="A8" s="24" t="s">
        <v>59</v>
      </c>
      <c r="B8" s="22">
        <v>7</v>
      </c>
      <c r="C8" s="73">
        <v>9</v>
      </c>
      <c r="D8" s="73">
        <v>6</v>
      </c>
      <c r="E8">
        <v>7</v>
      </c>
      <c r="F8" s="23">
        <v>7</v>
      </c>
      <c r="G8" s="22">
        <v>7</v>
      </c>
      <c r="H8" s="73">
        <v>7</v>
      </c>
      <c r="I8" s="22">
        <v>7</v>
      </c>
      <c r="J8" s="73">
        <v>10</v>
      </c>
      <c r="K8" s="51">
        <v>9</v>
      </c>
      <c r="L8" s="49">
        <f t="shared" si="1"/>
        <v>67</v>
      </c>
      <c r="M8" s="49">
        <f>AVERAGE(B8:J8)</f>
        <v>7.4444444444444446</v>
      </c>
      <c r="N8" s="49">
        <f>SUMPRODUCT(B8:K8,B25:K25)/SUM(B25:K25)</f>
        <v>7.6585365853658534</v>
      </c>
      <c r="O8" s="37">
        <f xml:space="preserve"> ROUND(30*(AVERAGE(N4:N8))/10,1)</f>
        <v>22.5</v>
      </c>
    </row>
    <row r="9" spans="1:15" x14ac:dyDescent="0.3">
      <c r="A9" s="24" t="s">
        <v>60</v>
      </c>
      <c r="B9" s="22"/>
      <c r="C9" s="73"/>
      <c r="D9" s="73"/>
      <c r="F9" s="23"/>
      <c r="G9" s="22"/>
      <c r="H9" s="73"/>
      <c r="I9" s="22"/>
      <c r="J9" s="73"/>
      <c r="K9" s="51"/>
      <c r="L9" s="49">
        <f t="shared" si="1"/>
        <v>0</v>
      </c>
      <c r="M9" s="49" t="e">
        <f>AVERAGE(B9:J9)</f>
        <v>#DIV/0!</v>
      </c>
      <c r="N9" s="49">
        <f>SUMPRODUCT(B9:J9,B25:J25)/SUM(B25:J25)</f>
        <v>0</v>
      </c>
      <c r="O9" s="80">
        <f xml:space="preserve"> ROUNDUP(30*(AVERAGE(N4:N9))/10,0)</f>
        <v>19</v>
      </c>
    </row>
    <row r="10" spans="1:15" x14ac:dyDescent="0.3">
      <c r="A10" s="24" t="s">
        <v>61</v>
      </c>
      <c r="B10" s="22"/>
      <c r="C10" s="73"/>
      <c r="D10" s="73"/>
      <c r="F10" s="23"/>
      <c r="G10" s="22"/>
      <c r="H10" s="73"/>
      <c r="I10" s="22"/>
      <c r="J10" s="73"/>
      <c r="K10" s="77"/>
      <c r="L10" s="49">
        <f t="shared" si="1"/>
        <v>0</v>
      </c>
      <c r="M10" s="49" t="e">
        <f t="shared" si="0"/>
        <v>#DIV/0!</v>
      </c>
      <c r="N10" s="49">
        <f>SUMPRODUCT(B10:J10,B25:J25)/SUM(B25:J25)</f>
        <v>0</v>
      </c>
      <c r="O10" s="80">
        <f xml:space="preserve"> ROUNDUP(30*(AVERAGE(N4:N10))/10,0)</f>
        <v>17</v>
      </c>
    </row>
    <row r="11" spans="1:15" x14ac:dyDescent="0.3">
      <c r="A11" s="24" t="s">
        <v>62</v>
      </c>
      <c r="B11" s="22"/>
      <c r="C11" s="73"/>
      <c r="D11" s="73"/>
      <c r="F11" s="23"/>
      <c r="G11" s="22"/>
      <c r="H11" s="73"/>
      <c r="I11" s="22"/>
      <c r="J11" s="73"/>
      <c r="K11" s="77"/>
      <c r="L11" s="49">
        <f t="shared" si="1"/>
        <v>0</v>
      </c>
      <c r="M11" s="49" t="e">
        <f t="shared" si="0"/>
        <v>#DIV/0!</v>
      </c>
      <c r="N11" s="49">
        <f>SUMPRODUCT(B11:J11,B25:J25)/SUM(B25:J25)</f>
        <v>0</v>
      </c>
      <c r="O11" s="80">
        <f xml:space="preserve"> ROUNDUP(30*(AVERAGE(N4:N11))/10,0)</f>
        <v>15</v>
      </c>
    </row>
    <row r="12" spans="1:15" x14ac:dyDescent="0.3">
      <c r="A12" s="24" t="s">
        <v>63</v>
      </c>
      <c r="B12" s="22"/>
      <c r="C12" s="73"/>
      <c r="D12" s="73"/>
      <c r="F12" s="23"/>
      <c r="G12" s="22"/>
      <c r="H12" s="73"/>
      <c r="I12" s="22"/>
      <c r="J12" s="73"/>
      <c r="K12" s="77"/>
      <c r="L12" s="49">
        <f t="shared" si="1"/>
        <v>0</v>
      </c>
      <c r="M12" s="49" t="e">
        <f t="shared" si="0"/>
        <v>#DIV/0!</v>
      </c>
      <c r="N12" s="49">
        <f>SUMPRODUCT(B12:J12,B25:J25)/SUM(B25:J25)</f>
        <v>0</v>
      </c>
      <c r="O12" s="80">
        <f xml:space="preserve"> ROUNDUP(30*(AVERAGE(N4:N12))/10,0)</f>
        <v>13</v>
      </c>
    </row>
    <row r="13" spans="1:15" x14ac:dyDescent="0.3">
      <c r="A13" s="24" t="s">
        <v>64</v>
      </c>
      <c r="B13" s="22"/>
      <c r="C13" s="73"/>
      <c r="D13" s="73"/>
      <c r="F13" s="23"/>
      <c r="G13" s="22"/>
      <c r="H13" s="73"/>
      <c r="I13" s="22"/>
      <c r="J13" s="73"/>
      <c r="K13" s="77"/>
      <c r="L13" s="49">
        <f t="shared" si="1"/>
        <v>0</v>
      </c>
      <c r="M13" s="49" t="e">
        <f t="shared" si="0"/>
        <v>#DIV/0!</v>
      </c>
      <c r="N13" s="49">
        <f>SUMPRODUCT(B13:J13,B25:J25)/SUM(B25:J25)</f>
        <v>0</v>
      </c>
      <c r="O13" s="80">
        <f xml:space="preserve"> ROUNDUP(30*(AVERAGE(N4:N13))/10,0)</f>
        <v>12</v>
      </c>
    </row>
    <row r="14" spans="1:15" x14ac:dyDescent="0.3">
      <c r="A14" s="24" t="s">
        <v>65</v>
      </c>
      <c r="B14" s="22"/>
      <c r="C14" s="73"/>
      <c r="D14" s="73"/>
      <c r="F14" s="23"/>
      <c r="G14" s="22"/>
      <c r="H14" s="73"/>
      <c r="I14" s="22"/>
      <c r="J14" s="73"/>
      <c r="K14" s="77"/>
      <c r="L14" s="49">
        <f t="shared" si="1"/>
        <v>0</v>
      </c>
      <c r="M14" s="49" t="e">
        <f t="shared" si="0"/>
        <v>#DIV/0!</v>
      </c>
      <c r="N14" s="49">
        <f>SUMPRODUCT(B14:J14,B25:J25)/SUM(B25:J25)</f>
        <v>0</v>
      </c>
      <c r="O14" s="80">
        <f xml:space="preserve"> ROUNDUP(30*(AVERAGE(N4:N14))/10,0)</f>
        <v>11</v>
      </c>
    </row>
    <row r="15" spans="1:15" x14ac:dyDescent="0.3">
      <c r="A15" s="24" t="s">
        <v>66</v>
      </c>
      <c r="B15" s="22"/>
      <c r="C15" s="73"/>
      <c r="D15" s="73"/>
      <c r="F15" s="23"/>
      <c r="G15" s="22"/>
      <c r="H15" s="73"/>
      <c r="I15" s="22"/>
      <c r="J15" s="73"/>
      <c r="K15" s="77"/>
      <c r="L15" s="49">
        <f t="shared" si="1"/>
        <v>0</v>
      </c>
      <c r="M15" s="49" t="e">
        <f t="shared" si="0"/>
        <v>#DIV/0!</v>
      </c>
      <c r="N15" s="49">
        <f>SUMPRODUCT(B15:J15,B25:J25)/SUM(B25:J25)</f>
        <v>0</v>
      </c>
      <c r="O15" s="80">
        <f xml:space="preserve"> ROUNDUP(30*(AVERAGE(N4:N15))/10,0)</f>
        <v>10</v>
      </c>
    </row>
    <row r="16" spans="1:15" x14ac:dyDescent="0.3">
      <c r="A16" s="24" t="s">
        <v>67</v>
      </c>
      <c r="B16" s="22"/>
      <c r="C16" s="73"/>
      <c r="D16" s="73"/>
      <c r="F16" s="23"/>
      <c r="G16" s="22"/>
      <c r="H16" s="73"/>
      <c r="I16" s="22"/>
      <c r="J16" s="73"/>
      <c r="K16" s="77"/>
      <c r="L16" s="49">
        <f t="shared" si="1"/>
        <v>0</v>
      </c>
      <c r="M16" s="49" t="e">
        <f t="shared" si="0"/>
        <v>#DIV/0!</v>
      </c>
      <c r="N16" s="49">
        <f>SUMPRODUCT(B16:J16,B25:J25)/SUM(B25:J25)</f>
        <v>0</v>
      </c>
      <c r="O16" s="80">
        <f xml:space="preserve"> ROUNDUP(30*(AVERAGE(N4:N16))/10,0)</f>
        <v>9</v>
      </c>
    </row>
    <row r="17" spans="1:15" x14ac:dyDescent="0.3">
      <c r="A17" s="24" t="s">
        <v>68</v>
      </c>
      <c r="B17" s="22"/>
      <c r="C17" s="73"/>
      <c r="D17" s="73"/>
      <c r="F17" s="23"/>
      <c r="G17" s="22"/>
      <c r="H17" s="73"/>
      <c r="I17" s="22"/>
      <c r="J17" s="73"/>
      <c r="K17" s="77"/>
      <c r="L17" s="49">
        <f t="shared" si="1"/>
        <v>0</v>
      </c>
      <c r="M17" s="49" t="e">
        <f t="shared" si="0"/>
        <v>#DIV/0!</v>
      </c>
      <c r="N17" s="49">
        <f>SUMPRODUCT(B17:J17,B25:J25)/SUM(B25:J25)</f>
        <v>0</v>
      </c>
      <c r="O17" s="80">
        <f xml:space="preserve"> ROUNDUP(30*(AVERAGE(N4:N17))/10,0)</f>
        <v>9</v>
      </c>
    </row>
    <row r="18" spans="1:15" x14ac:dyDescent="0.3">
      <c r="A18" s="24" t="s">
        <v>69</v>
      </c>
      <c r="B18" s="22"/>
      <c r="C18" s="73"/>
      <c r="D18" s="73"/>
      <c r="F18" s="23"/>
      <c r="G18" s="22"/>
      <c r="H18" s="73"/>
      <c r="I18" s="22"/>
      <c r="J18" s="73"/>
      <c r="K18" s="77"/>
      <c r="L18" s="49">
        <f t="shared" si="1"/>
        <v>0</v>
      </c>
      <c r="M18" s="49" t="e">
        <f t="shared" si="0"/>
        <v>#DIV/0!</v>
      </c>
      <c r="N18" s="49">
        <f>SUMPRODUCT(B18:J18,B25:J25)/SUM(B25:J25)</f>
        <v>0</v>
      </c>
      <c r="O18" s="80">
        <f xml:space="preserve"> ROUNDUP(30*(AVERAGE(N4:N18))/10,0)</f>
        <v>8</v>
      </c>
    </row>
    <row r="19" spans="1:15" x14ac:dyDescent="0.3">
      <c r="A19" s="24" t="s">
        <v>70</v>
      </c>
      <c r="B19" s="22"/>
      <c r="C19" s="73"/>
      <c r="D19" s="73"/>
      <c r="F19" s="23"/>
      <c r="G19" s="22"/>
      <c r="H19" s="73"/>
      <c r="I19" s="22"/>
      <c r="J19" s="73"/>
      <c r="K19" s="77"/>
      <c r="L19" s="49">
        <f t="shared" si="1"/>
        <v>0</v>
      </c>
      <c r="M19" s="49" t="e">
        <f t="shared" si="0"/>
        <v>#DIV/0!</v>
      </c>
      <c r="N19" s="49">
        <f>SUMPRODUCT(B19:J19,B25:J25)/SUM(B25:J25)</f>
        <v>0</v>
      </c>
      <c r="O19" s="80">
        <f xml:space="preserve"> ROUNDUP(30*(AVERAGE(N4:N19))/10,0)</f>
        <v>8</v>
      </c>
    </row>
    <row r="20" spans="1:15" x14ac:dyDescent="0.3">
      <c r="A20" s="24" t="s">
        <v>71</v>
      </c>
      <c r="B20" s="22"/>
      <c r="C20" s="73"/>
      <c r="D20" s="73"/>
      <c r="F20" s="23"/>
      <c r="G20" s="22"/>
      <c r="H20" s="73"/>
      <c r="I20" s="22"/>
      <c r="J20" s="73"/>
      <c r="K20" s="77"/>
      <c r="L20" s="49">
        <f t="shared" si="1"/>
        <v>0</v>
      </c>
      <c r="M20" s="49" t="e">
        <f t="shared" si="0"/>
        <v>#DIV/0!</v>
      </c>
      <c r="N20" s="49">
        <f>SUMPRODUCT(B20:J20,B25:J25)/SUM(B25:J25)</f>
        <v>0</v>
      </c>
      <c r="O20" s="80">
        <f xml:space="preserve"> ROUNDUP(30*(AVERAGE(N4:N20))/10,0)</f>
        <v>7</v>
      </c>
    </row>
    <row r="21" spans="1:15" x14ac:dyDescent="0.3">
      <c r="A21" s="24" t="s">
        <v>72</v>
      </c>
      <c r="B21" s="22"/>
      <c r="C21" s="73"/>
      <c r="D21" s="73"/>
      <c r="F21" s="23"/>
      <c r="G21" s="22"/>
      <c r="H21" s="73"/>
      <c r="I21" s="22"/>
      <c r="J21" s="73"/>
      <c r="K21" s="77"/>
      <c r="L21" s="49">
        <f t="shared" si="1"/>
        <v>0</v>
      </c>
      <c r="M21" s="49" t="e">
        <f t="shared" si="0"/>
        <v>#DIV/0!</v>
      </c>
      <c r="N21" s="49">
        <f>SUMPRODUCT(B21:J21,B25:J25)/SUM(B25:J25)</f>
        <v>0</v>
      </c>
      <c r="O21" s="80">
        <f xml:space="preserve"> ROUNDUP(30*(AVERAGE(N4:N21))/10,0)</f>
        <v>7</v>
      </c>
    </row>
    <row r="22" spans="1:15" x14ac:dyDescent="0.3">
      <c r="A22" s="24" t="s">
        <v>73</v>
      </c>
      <c r="B22" s="22"/>
      <c r="C22" s="73"/>
      <c r="D22" s="73"/>
      <c r="F22" s="23"/>
      <c r="G22" s="22"/>
      <c r="H22" s="73"/>
      <c r="I22" s="22"/>
      <c r="J22" s="73"/>
      <c r="K22" s="77"/>
      <c r="L22" s="49">
        <f t="shared" si="1"/>
        <v>0</v>
      </c>
      <c r="M22" s="49" t="e">
        <f t="shared" si="0"/>
        <v>#DIV/0!</v>
      </c>
      <c r="N22" s="49">
        <f>SUMPRODUCT(B22:J22,B25:J25)/SUM(B25:J25)</f>
        <v>0</v>
      </c>
      <c r="O22" s="80">
        <f xml:space="preserve"> ROUNDUP(30*(AVERAGE(N4:N22))/10,0)</f>
        <v>6</v>
      </c>
    </row>
    <row r="23" spans="1:15" x14ac:dyDescent="0.3">
      <c r="A23" s="31" t="s">
        <v>74</v>
      </c>
      <c r="B23" s="32"/>
      <c r="C23" s="75"/>
      <c r="D23" s="33"/>
      <c r="E23" s="34"/>
      <c r="F23" s="35"/>
      <c r="G23" s="32"/>
      <c r="H23" s="75"/>
      <c r="I23" s="32"/>
      <c r="J23" s="75"/>
      <c r="K23" s="79"/>
      <c r="L23" s="49">
        <f t="shared" si="1"/>
        <v>0</v>
      </c>
      <c r="M23" s="49" t="e">
        <f>AVERAGE(B23:J23)</f>
        <v>#DIV/0!</v>
      </c>
      <c r="N23" s="49">
        <f>SUMPRODUCT(B23:J23,B25:J25)/SUM(B25:J25)</f>
        <v>0</v>
      </c>
      <c r="O23" s="80">
        <f xml:space="preserve"> ROUNDUP(30*(AVERAGE(N4:N23))/10,0)</f>
        <v>6</v>
      </c>
    </row>
    <row r="24" spans="1:15" x14ac:dyDescent="0.3">
      <c r="A24" s="47" t="s">
        <v>75</v>
      </c>
      <c r="B24" s="61">
        <f>SUM(B4:B23)</f>
        <v>40</v>
      </c>
      <c r="C24" s="61">
        <f t="shared" ref="C24:J24" si="2">SUM(C4:C23)</f>
        <v>45</v>
      </c>
      <c r="D24" s="61">
        <f t="shared" si="2"/>
        <v>34</v>
      </c>
      <c r="E24" s="61">
        <f t="shared" si="2"/>
        <v>36</v>
      </c>
      <c r="F24" s="61">
        <f t="shared" si="2"/>
        <v>32</v>
      </c>
      <c r="G24" s="61">
        <f t="shared" si="2"/>
        <v>33</v>
      </c>
      <c r="H24" s="61">
        <f t="shared" si="2"/>
        <v>34</v>
      </c>
      <c r="I24" s="61">
        <f t="shared" si="2"/>
        <v>33</v>
      </c>
      <c r="J24" s="61">
        <f t="shared" si="2"/>
        <v>44</v>
      </c>
      <c r="K24" s="61">
        <f>SUM(K4:K23)</f>
        <v>9</v>
      </c>
      <c r="L24" s="60">
        <f>SUM(B24:J24)</f>
        <v>331</v>
      </c>
      <c r="M24" s="36" t="s">
        <v>76</v>
      </c>
    </row>
    <row r="25" spans="1:15" x14ac:dyDescent="0.3">
      <c r="A25" s="48" t="s">
        <v>77</v>
      </c>
      <c r="B25" s="42">
        <v>5</v>
      </c>
      <c r="C25" s="42">
        <v>5</v>
      </c>
      <c r="D25" s="42">
        <v>5</v>
      </c>
      <c r="E25" s="42">
        <v>3</v>
      </c>
      <c r="F25" s="42">
        <v>3</v>
      </c>
      <c r="G25" s="42">
        <v>4</v>
      </c>
      <c r="H25" s="42">
        <v>4</v>
      </c>
      <c r="I25" s="42">
        <v>3</v>
      </c>
      <c r="J25" s="42">
        <v>4</v>
      </c>
      <c r="K25" s="42">
        <v>5</v>
      </c>
    </row>
    <row r="26" spans="1:15" x14ac:dyDescent="0.3">
      <c r="A26" s="24" t="s">
        <v>78</v>
      </c>
      <c r="B26" s="57">
        <f>B24*B25</f>
        <v>200</v>
      </c>
      <c r="C26" s="62">
        <f t="shared" ref="C26:J26" si="3">C24*C25</f>
        <v>225</v>
      </c>
      <c r="D26" s="63">
        <f t="shared" si="3"/>
        <v>170</v>
      </c>
      <c r="E26" s="64">
        <f t="shared" si="3"/>
        <v>108</v>
      </c>
      <c r="F26" s="57">
        <f t="shared" si="3"/>
        <v>96</v>
      </c>
      <c r="G26" s="57">
        <f t="shared" si="3"/>
        <v>132</v>
      </c>
      <c r="H26" s="62">
        <f t="shared" si="3"/>
        <v>136</v>
      </c>
      <c r="I26" s="64">
        <f t="shared" si="3"/>
        <v>99</v>
      </c>
      <c r="J26" s="62">
        <f t="shared" si="3"/>
        <v>176</v>
      </c>
      <c r="K26" s="57"/>
      <c r="L26" s="125">
        <f>SUM(B26:J26)</f>
        <v>1342</v>
      </c>
      <c r="M26" s="126"/>
      <c r="N26" s="66" t="s">
        <v>79</v>
      </c>
    </row>
    <row r="27" spans="1:15" x14ac:dyDescent="0.3">
      <c r="C27" s="51"/>
      <c r="D27" s="52"/>
      <c r="E27" s="53"/>
      <c r="H27" s="51"/>
      <c r="I27" s="53"/>
      <c r="J27" s="51"/>
    </row>
    <row r="28" spans="1:15" ht="28.8" x14ac:dyDescent="0.3">
      <c r="A28" s="50" t="s">
        <v>80</v>
      </c>
      <c r="B28" s="118">
        <f>SUM(B24:C24)/COUNT(B24:C24)</f>
        <v>42.5</v>
      </c>
      <c r="C28" s="119"/>
      <c r="D28" s="55">
        <f>D24</f>
        <v>34</v>
      </c>
      <c r="E28" s="127">
        <f>SUM(E24:H24)/COUNT(E24:H24)</f>
        <v>33.75</v>
      </c>
      <c r="F28" s="118"/>
      <c r="G28" s="118"/>
      <c r="H28" s="119"/>
      <c r="I28" s="128">
        <f>SUM(I24:J24)/COUNT(I24:J24)</f>
        <v>38.5</v>
      </c>
      <c r="J28" s="129"/>
      <c r="K28" s="68"/>
    </row>
    <row r="29" spans="1:15" ht="28.8" x14ac:dyDescent="0.3">
      <c r="A29" s="54" t="s">
        <v>81</v>
      </c>
      <c r="B29" s="120">
        <f>SUMPRODUCT(B24:C24,B25:C25)/SUM(B25:C25)</f>
        <v>42.5</v>
      </c>
      <c r="C29" s="121"/>
      <c r="D29" s="56">
        <f>SUMPRODUCT(D24,D25)/SUM(D25)</f>
        <v>34</v>
      </c>
      <c r="E29" s="122">
        <f>SUMPRODUCT(E24:H24,E25:H25)/SUM(E25:H25)</f>
        <v>33.714285714285715</v>
      </c>
      <c r="F29" s="120"/>
      <c r="G29" s="120"/>
      <c r="H29" s="121"/>
      <c r="I29" s="123">
        <f>SUMPRODUCT(I24:J24,I25:J25)/SUM(I25:J25)</f>
        <v>39.285714285714285</v>
      </c>
      <c r="J29" s="124"/>
      <c r="K29" s="68"/>
    </row>
    <row r="30" spans="1:15" x14ac:dyDescent="0.3">
      <c r="A30"/>
      <c r="B30" s="117" t="s">
        <v>82</v>
      </c>
      <c r="C30" s="117"/>
      <c r="D30" s="37" t="s">
        <v>83</v>
      </c>
      <c r="E30" s="117" t="s">
        <v>84</v>
      </c>
      <c r="F30" s="117"/>
      <c r="G30" s="117"/>
      <c r="H30" s="117"/>
      <c r="I30" s="117" t="s">
        <v>85</v>
      </c>
      <c r="J30" s="117"/>
      <c r="K30" s="37"/>
    </row>
    <row r="31" spans="1:15" x14ac:dyDescent="0.3">
      <c r="A31"/>
    </row>
    <row r="32" spans="1:15" x14ac:dyDescent="0.3">
      <c r="A32"/>
    </row>
    <row r="33" spans="1:1" x14ac:dyDescent="0.3">
      <c r="A33"/>
    </row>
    <row r="34" spans="1:1" x14ac:dyDescent="0.3">
      <c r="A34"/>
    </row>
  </sheetData>
  <mergeCells count="14">
    <mergeCell ref="B1:C1"/>
    <mergeCell ref="L26:M26"/>
    <mergeCell ref="E28:H28"/>
    <mergeCell ref="I28:J28"/>
    <mergeCell ref="B2:C2"/>
    <mergeCell ref="E2:H2"/>
    <mergeCell ref="I2:J2"/>
    <mergeCell ref="E30:H30"/>
    <mergeCell ref="I30:J30"/>
    <mergeCell ref="B30:C30"/>
    <mergeCell ref="B28:C28"/>
    <mergeCell ref="B29:C29"/>
    <mergeCell ref="E29:H29"/>
    <mergeCell ref="I29:J29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C4D3-FA01-47B7-A6D3-E41B8A543508}">
  <dimension ref="A1:O30"/>
  <sheetViews>
    <sheetView zoomScale="85" zoomScaleNormal="85" workbookViewId="0">
      <selection activeCell="K1" sqref="K1"/>
    </sheetView>
  </sheetViews>
  <sheetFormatPr defaultRowHeight="14.4" x14ac:dyDescent="0.3"/>
  <cols>
    <col min="1" max="1" width="11.5546875" bestFit="1" customWidth="1"/>
    <col min="2" max="2" width="15.6640625" bestFit="1" customWidth="1"/>
    <col min="3" max="3" width="16.109375" bestFit="1" customWidth="1"/>
    <col min="4" max="4" width="15.109375" bestFit="1" customWidth="1"/>
    <col min="5" max="5" width="17.109375" bestFit="1" customWidth="1"/>
    <col min="6" max="6" width="24.88671875" bestFit="1" customWidth="1"/>
    <col min="7" max="7" width="8.6640625" bestFit="1" customWidth="1"/>
    <col min="8" max="8" width="14.44140625" bestFit="1" customWidth="1"/>
    <col min="9" max="9" width="18.109375" bestFit="1" customWidth="1"/>
    <col min="10" max="10" width="12.6640625" bestFit="1" customWidth="1"/>
    <col min="11" max="11" width="26.6640625" bestFit="1" customWidth="1"/>
    <col min="13" max="13" width="7.33203125" bestFit="1" customWidth="1"/>
    <col min="14" max="14" width="12.5546875" bestFit="1" customWidth="1"/>
    <col min="15" max="15" width="14.109375" bestFit="1" customWidth="1"/>
  </cols>
  <sheetData>
    <row r="1" spans="1:15" ht="23.4" x14ac:dyDescent="0.45">
      <c r="B1" s="112" t="str">
        <f>info!B16</f>
        <v>Gerardo Di Muro</v>
      </c>
      <c r="C1" s="112"/>
      <c r="K1" s="90" t="s">
        <v>93</v>
      </c>
    </row>
    <row r="2" spans="1:15" ht="20.399999999999999" thickBot="1" x14ac:dyDescent="0.45">
      <c r="A2" s="24"/>
      <c r="B2" s="111" t="s">
        <v>4</v>
      </c>
      <c r="C2" s="113"/>
      <c r="D2" s="65" t="s">
        <v>7</v>
      </c>
      <c r="E2" s="111" t="s">
        <v>9</v>
      </c>
      <c r="F2" s="111"/>
      <c r="G2" s="111"/>
      <c r="H2" s="113"/>
      <c r="I2" s="111" t="s">
        <v>14</v>
      </c>
      <c r="J2" s="113"/>
      <c r="K2" s="67" t="s">
        <v>87</v>
      </c>
    </row>
    <row r="3" spans="1:15" ht="15" thickTop="1" x14ac:dyDescent="0.3">
      <c r="A3" s="25" t="s">
        <v>42</v>
      </c>
      <c r="B3" s="26" t="s">
        <v>43</v>
      </c>
      <c r="C3" s="69" t="s">
        <v>44</v>
      </c>
      <c r="D3" s="69" t="s">
        <v>45</v>
      </c>
      <c r="E3" s="76" t="s">
        <v>46</v>
      </c>
      <c r="F3" s="28" t="s">
        <v>47</v>
      </c>
      <c r="G3" s="26" t="s">
        <v>48</v>
      </c>
      <c r="H3" s="69" t="s">
        <v>49</v>
      </c>
      <c r="I3" s="26" t="s">
        <v>50</v>
      </c>
      <c r="J3" s="69" t="s">
        <v>51</v>
      </c>
      <c r="K3" s="27" t="s">
        <v>86</v>
      </c>
      <c r="L3" s="45" t="s">
        <v>52</v>
      </c>
      <c r="M3" s="45" t="s">
        <v>53</v>
      </c>
      <c r="N3" s="45" t="s">
        <v>54</v>
      </c>
      <c r="O3" s="45" t="s">
        <v>91</v>
      </c>
    </row>
    <row r="4" spans="1:15" x14ac:dyDescent="0.3">
      <c r="A4" s="24" t="s">
        <v>55</v>
      </c>
      <c r="B4" s="22">
        <v>8</v>
      </c>
      <c r="C4" s="73">
        <v>8</v>
      </c>
      <c r="D4" s="73">
        <v>7</v>
      </c>
      <c r="E4" s="22">
        <v>6</v>
      </c>
      <c r="F4" s="22">
        <v>7</v>
      </c>
      <c r="G4" s="22">
        <v>8</v>
      </c>
      <c r="H4" s="73">
        <v>8</v>
      </c>
      <c r="I4" s="22">
        <v>8</v>
      </c>
      <c r="J4" s="73">
        <v>6</v>
      </c>
      <c r="K4" s="78"/>
      <c r="L4" s="49">
        <f>SUM(B4:J4)</f>
        <v>66</v>
      </c>
      <c r="M4" s="49">
        <f>AVERAGE(B4:J4)</f>
        <v>7.333333333333333</v>
      </c>
      <c r="N4" s="49">
        <f>SUMPRODUCT(B4:J4,B25:J25)/SUM(B25:J25)</f>
        <v>7.3888888888888893</v>
      </c>
      <c r="O4" s="37">
        <f xml:space="preserve"> ROUND((30*N4)/10,1)</f>
        <v>22.2</v>
      </c>
    </row>
    <row r="5" spans="1:15" x14ac:dyDescent="0.3">
      <c r="A5" s="24" t="s">
        <v>56</v>
      </c>
      <c r="B5" s="22">
        <v>8</v>
      </c>
      <c r="C5" s="73">
        <v>10</v>
      </c>
      <c r="D5" s="73">
        <v>6</v>
      </c>
      <c r="E5">
        <v>8</v>
      </c>
      <c r="F5" s="23">
        <v>6</v>
      </c>
      <c r="G5">
        <v>7</v>
      </c>
      <c r="H5" s="74">
        <v>7</v>
      </c>
      <c r="I5" s="22">
        <v>6</v>
      </c>
      <c r="J5" s="73">
        <v>10</v>
      </c>
      <c r="K5" s="77"/>
      <c r="L5" s="49">
        <f>SUM(B5:J5)</f>
        <v>68</v>
      </c>
      <c r="M5" s="49">
        <f t="shared" ref="M5:M22" si="0">AVERAGE(B5:J5)</f>
        <v>7.5555555555555554</v>
      </c>
      <c r="N5" s="49">
        <f>SUMPRODUCT(B5:J5,B25:J25)/SUM(B25:J25)</f>
        <v>7.666666666666667</v>
      </c>
      <c r="O5" s="37">
        <f xml:space="preserve"> ROUND(30*(AVERAGE(N4:N5))/10,1)</f>
        <v>22.6</v>
      </c>
    </row>
    <row r="6" spans="1:15" x14ac:dyDescent="0.3">
      <c r="A6" s="24" t="s">
        <v>57</v>
      </c>
      <c r="B6" s="22">
        <v>7</v>
      </c>
      <c r="C6" s="73">
        <v>10</v>
      </c>
      <c r="D6" s="73">
        <v>8</v>
      </c>
      <c r="E6">
        <v>9</v>
      </c>
      <c r="F6" s="23">
        <v>8</v>
      </c>
      <c r="G6" s="22">
        <v>8</v>
      </c>
      <c r="H6" s="73">
        <v>8</v>
      </c>
      <c r="I6" s="22">
        <v>8</v>
      </c>
      <c r="J6" s="73">
        <v>10</v>
      </c>
      <c r="K6" s="77"/>
      <c r="L6" s="49">
        <f t="shared" ref="L6:L23" si="1">SUM(B6:J6)</f>
        <v>76</v>
      </c>
      <c r="M6" s="49">
        <f t="shared" si="0"/>
        <v>8.4444444444444446</v>
      </c>
      <c r="N6" s="49">
        <f>SUMPRODUCT(B6:J6,B25:J25)/SUM(B25:J25)</f>
        <v>8.4444444444444446</v>
      </c>
      <c r="O6" s="37">
        <f xml:space="preserve"> ROUND(30*(AVERAGE(N4:N6))/10,1)</f>
        <v>23.5</v>
      </c>
    </row>
    <row r="7" spans="1:15" x14ac:dyDescent="0.3">
      <c r="A7" s="24" t="s">
        <v>58</v>
      </c>
      <c r="B7" s="22">
        <v>9</v>
      </c>
      <c r="C7" s="73">
        <v>9</v>
      </c>
      <c r="D7" s="73">
        <v>8</v>
      </c>
      <c r="E7">
        <v>7</v>
      </c>
      <c r="F7" s="23">
        <v>9</v>
      </c>
      <c r="G7" s="22">
        <v>8</v>
      </c>
      <c r="H7" s="73">
        <v>8</v>
      </c>
      <c r="I7" s="22">
        <v>9</v>
      </c>
      <c r="J7" s="73">
        <v>10</v>
      </c>
      <c r="K7" s="51"/>
      <c r="L7" s="49">
        <f t="shared" si="1"/>
        <v>77</v>
      </c>
      <c r="M7" s="49">
        <f t="shared" si="0"/>
        <v>8.5555555555555554</v>
      </c>
      <c r="N7" s="49">
        <f>SUMPRODUCT(B7:J7,B25:J25)/SUM(B25:J25)</f>
        <v>8.5833333333333339</v>
      </c>
      <c r="O7" s="37">
        <f xml:space="preserve"> ROUND(30*(AVERAGE(N4:N7))/10,1)</f>
        <v>24.1</v>
      </c>
    </row>
    <row r="8" spans="1:15" x14ac:dyDescent="0.3">
      <c r="A8" s="24" t="s">
        <v>59</v>
      </c>
      <c r="B8" s="22">
        <v>7</v>
      </c>
      <c r="C8" s="73">
        <v>10</v>
      </c>
      <c r="D8" s="73">
        <v>6</v>
      </c>
      <c r="E8">
        <v>7</v>
      </c>
      <c r="F8" s="23">
        <v>8</v>
      </c>
      <c r="G8" s="22">
        <v>7</v>
      </c>
      <c r="H8" s="73">
        <v>7</v>
      </c>
      <c r="I8" s="22">
        <v>7</v>
      </c>
      <c r="J8" s="73">
        <v>9</v>
      </c>
      <c r="K8" s="51">
        <v>9</v>
      </c>
      <c r="L8" s="49">
        <f>SUM(B8:J8,O8)</f>
        <v>91.9</v>
      </c>
      <c r="M8" s="49">
        <f>AVERAGE(B8:J8)</f>
        <v>7.5555555555555554</v>
      </c>
      <c r="N8" s="49">
        <f>SUMPRODUCT(B8:K8,B25:K25)/SUM(B25:K25)</f>
        <v>7.7560975609756095</v>
      </c>
      <c r="O8" s="37">
        <f xml:space="preserve"> ROUND(30*(AVERAGE(N4:N8))/10,1)</f>
        <v>23.9</v>
      </c>
    </row>
    <row r="9" spans="1:15" x14ac:dyDescent="0.3">
      <c r="A9" s="24" t="s">
        <v>60</v>
      </c>
      <c r="B9" s="22"/>
      <c r="C9" s="73"/>
      <c r="D9" s="73"/>
      <c r="F9" s="23"/>
      <c r="G9" s="22"/>
      <c r="H9" s="73"/>
      <c r="I9" s="22"/>
      <c r="J9" s="73"/>
      <c r="K9" s="51"/>
      <c r="L9" s="49">
        <f t="shared" si="1"/>
        <v>0</v>
      </c>
      <c r="M9" s="49" t="e">
        <f>AVERAGE(B9:J9)</f>
        <v>#DIV/0!</v>
      </c>
      <c r="N9" s="49">
        <f>SUMPRODUCT(B9:J9,B25:J25)/SUM(B25:J25)</f>
        <v>0</v>
      </c>
      <c r="O9" s="80">
        <f xml:space="preserve"> ROUNDUP(30*(AVERAGE(N4:N9))/10,0)</f>
        <v>20</v>
      </c>
    </row>
    <row r="10" spans="1:15" x14ac:dyDescent="0.3">
      <c r="A10" s="24" t="s">
        <v>61</v>
      </c>
      <c r="B10" s="22"/>
      <c r="C10" s="73"/>
      <c r="D10" s="73"/>
      <c r="F10" s="23"/>
      <c r="G10" s="22"/>
      <c r="H10" s="73"/>
      <c r="I10" s="22"/>
      <c r="J10" s="73"/>
      <c r="K10" s="77"/>
      <c r="L10" s="49">
        <f t="shared" si="1"/>
        <v>0</v>
      </c>
      <c r="M10" s="49" t="e">
        <f t="shared" si="0"/>
        <v>#DIV/0!</v>
      </c>
      <c r="N10" s="49">
        <f>SUMPRODUCT(B10:J10,B25:J25)/SUM(B25:J25)</f>
        <v>0</v>
      </c>
      <c r="O10" s="80">
        <f xml:space="preserve"> ROUNDUP(30*(AVERAGE(N4:N10))/10,0)</f>
        <v>18</v>
      </c>
    </row>
    <row r="11" spans="1:15" x14ac:dyDescent="0.3">
      <c r="A11" s="24" t="s">
        <v>62</v>
      </c>
      <c r="B11" s="22"/>
      <c r="C11" s="73"/>
      <c r="D11" s="73"/>
      <c r="F11" s="23"/>
      <c r="G11" s="22"/>
      <c r="H11" s="73"/>
      <c r="I11" s="22"/>
      <c r="J11" s="73"/>
      <c r="K11" s="77"/>
      <c r="L11" s="49">
        <f t="shared" si="1"/>
        <v>0</v>
      </c>
      <c r="M11" s="49" t="e">
        <f t="shared" si="0"/>
        <v>#DIV/0!</v>
      </c>
      <c r="N11" s="49">
        <f>SUMPRODUCT(B11:J11,B25:J25)/SUM(B25:J25)</f>
        <v>0</v>
      </c>
      <c r="O11" s="80">
        <f xml:space="preserve"> ROUNDUP(30*(AVERAGE(N4:N11))/10,0)</f>
        <v>15</v>
      </c>
    </row>
    <row r="12" spans="1:15" x14ac:dyDescent="0.3">
      <c r="A12" s="24" t="s">
        <v>63</v>
      </c>
      <c r="B12" s="22"/>
      <c r="C12" s="73"/>
      <c r="D12" s="73"/>
      <c r="F12" s="23"/>
      <c r="G12" s="22"/>
      <c r="H12" s="73"/>
      <c r="I12" s="22"/>
      <c r="J12" s="73"/>
      <c r="K12" s="77"/>
      <c r="L12" s="49">
        <f t="shared" si="1"/>
        <v>0</v>
      </c>
      <c r="M12" s="49" t="e">
        <f t="shared" si="0"/>
        <v>#DIV/0!</v>
      </c>
      <c r="N12" s="49">
        <f>SUMPRODUCT(B12:J12,B25:J25)/SUM(B25:J25)</f>
        <v>0</v>
      </c>
      <c r="O12" s="80">
        <f xml:space="preserve"> ROUNDUP(30*(AVERAGE(N4:N12))/10,0)</f>
        <v>14</v>
      </c>
    </row>
    <row r="13" spans="1:15" x14ac:dyDescent="0.3">
      <c r="A13" s="24" t="s">
        <v>64</v>
      </c>
      <c r="B13" s="22"/>
      <c r="C13" s="73"/>
      <c r="D13" s="73"/>
      <c r="F13" s="23"/>
      <c r="G13" s="22"/>
      <c r="H13" s="73"/>
      <c r="I13" s="22"/>
      <c r="J13" s="73"/>
      <c r="K13" s="77"/>
      <c r="L13" s="49">
        <f t="shared" si="1"/>
        <v>0</v>
      </c>
      <c r="M13" s="49" t="e">
        <f t="shared" si="0"/>
        <v>#DIV/0!</v>
      </c>
      <c r="N13" s="49">
        <f>SUMPRODUCT(B13:J13,B25:J25)/SUM(B25:J25)</f>
        <v>0</v>
      </c>
      <c r="O13" s="80">
        <f xml:space="preserve"> ROUNDUP(30*(AVERAGE(N4:N13))/10,0)</f>
        <v>12</v>
      </c>
    </row>
    <row r="14" spans="1:15" x14ac:dyDescent="0.3">
      <c r="A14" s="24" t="s">
        <v>65</v>
      </c>
      <c r="B14" s="22"/>
      <c r="C14" s="73"/>
      <c r="D14" s="73"/>
      <c r="F14" s="23"/>
      <c r="G14" s="22"/>
      <c r="H14" s="73"/>
      <c r="I14" s="22"/>
      <c r="J14" s="73"/>
      <c r="K14" s="77"/>
      <c r="L14" s="49">
        <f t="shared" si="1"/>
        <v>0</v>
      </c>
      <c r="M14" s="49" t="e">
        <f t="shared" si="0"/>
        <v>#DIV/0!</v>
      </c>
      <c r="N14" s="49">
        <f>SUMPRODUCT(B14:J14,B25:J25)/SUM(B25:J25)</f>
        <v>0</v>
      </c>
      <c r="O14" s="80">
        <f xml:space="preserve"> ROUNDUP(30*(AVERAGE(N4:N14))/10,0)</f>
        <v>11</v>
      </c>
    </row>
    <row r="15" spans="1:15" x14ac:dyDescent="0.3">
      <c r="A15" s="24" t="s">
        <v>66</v>
      </c>
      <c r="B15" s="22"/>
      <c r="C15" s="73"/>
      <c r="D15" s="73"/>
      <c r="F15" s="23"/>
      <c r="G15" s="22"/>
      <c r="H15" s="73"/>
      <c r="I15" s="22"/>
      <c r="J15" s="73"/>
      <c r="K15" s="77"/>
      <c r="L15" s="49">
        <f t="shared" si="1"/>
        <v>0</v>
      </c>
      <c r="M15" s="49" t="e">
        <f t="shared" si="0"/>
        <v>#DIV/0!</v>
      </c>
      <c r="N15" s="49">
        <f>SUMPRODUCT(B15:J15,B25:J25)/SUM(B25:J25)</f>
        <v>0</v>
      </c>
      <c r="O15" s="80">
        <f xml:space="preserve"> ROUNDUP(30*(AVERAGE(N4:N15))/10,0)</f>
        <v>10</v>
      </c>
    </row>
    <row r="16" spans="1:15" x14ac:dyDescent="0.3">
      <c r="A16" s="24" t="s">
        <v>67</v>
      </c>
      <c r="B16" s="22"/>
      <c r="C16" s="73"/>
      <c r="D16" s="73"/>
      <c r="F16" s="23"/>
      <c r="G16" s="22"/>
      <c r="H16" s="73"/>
      <c r="I16" s="22"/>
      <c r="J16" s="73"/>
      <c r="K16" s="77"/>
      <c r="L16" s="49">
        <f t="shared" si="1"/>
        <v>0</v>
      </c>
      <c r="M16" s="49" t="e">
        <f t="shared" si="0"/>
        <v>#DIV/0!</v>
      </c>
      <c r="N16" s="49">
        <f>SUMPRODUCT(B16:J16,B25:J25)/SUM(B25:J25)</f>
        <v>0</v>
      </c>
      <c r="O16" s="80">
        <f xml:space="preserve"> ROUNDUP(30*(AVERAGE(N4:N16))/10,0)</f>
        <v>10</v>
      </c>
    </row>
    <row r="17" spans="1:15" x14ac:dyDescent="0.3">
      <c r="A17" s="24" t="s">
        <v>68</v>
      </c>
      <c r="B17" s="22"/>
      <c r="C17" s="73"/>
      <c r="D17" s="73"/>
      <c r="F17" s="23"/>
      <c r="G17" s="22"/>
      <c r="H17" s="73"/>
      <c r="I17" s="22"/>
      <c r="J17" s="73"/>
      <c r="K17" s="77"/>
      <c r="L17" s="49">
        <f t="shared" si="1"/>
        <v>0</v>
      </c>
      <c r="M17" s="49" t="e">
        <f t="shared" si="0"/>
        <v>#DIV/0!</v>
      </c>
      <c r="N17" s="49">
        <f>SUMPRODUCT(B17:J17,B25:J25)/SUM(B25:J25)</f>
        <v>0</v>
      </c>
      <c r="O17" s="80">
        <f xml:space="preserve"> ROUNDUP(30*(AVERAGE(N4:N17))/10,0)</f>
        <v>9</v>
      </c>
    </row>
    <row r="18" spans="1:15" x14ac:dyDescent="0.3">
      <c r="A18" s="24" t="s">
        <v>69</v>
      </c>
      <c r="B18" s="22"/>
      <c r="C18" s="73"/>
      <c r="D18" s="73"/>
      <c r="F18" s="23"/>
      <c r="G18" s="22"/>
      <c r="H18" s="73"/>
      <c r="I18" s="22"/>
      <c r="J18" s="73"/>
      <c r="K18" s="77"/>
      <c r="L18" s="49">
        <f t="shared" si="1"/>
        <v>0</v>
      </c>
      <c r="M18" s="49" t="e">
        <f t="shared" si="0"/>
        <v>#DIV/0!</v>
      </c>
      <c r="N18" s="49">
        <f>SUMPRODUCT(B18:J18,B25:J25)/SUM(B25:J25)</f>
        <v>0</v>
      </c>
      <c r="O18" s="80">
        <f xml:space="preserve"> ROUNDUP(30*(AVERAGE(N4:N18))/10,0)</f>
        <v>8</v>
      </c>
    </row>
    <row r="19" spans="1:15" x14ac:dyDescent="0.3">
      <c r="A19" s="24" t="s">
        <v>70</v>
      </c>
      <c r="B19" s="22"/>
      <c r="C19" s="73"/>
      <c r="D19" s="73"/>
      <c r="F19" s="23"/>
      <c r="G19" s="22"/>
      <c r="H19" s="73"/>
      <c r="I19" s="22"/>
      <c r="J19" s="73"/>
      <c r="K19" s="77"/>
      <c r="L19" s="49">
        <f t="shared" si="1"/>
        <v>0</v>
      </c>
      <c r="M19" s="49" t="e">
        <f t="shared" si="0"/>
        <v>#DIV/0!</v>
      </c>
      <c r="N19" s="49">
        <f>SUMPRODUCT(B19:J19,B25:J25)/SUM(B25:J25)</f>
        <v>0</v>
      </c>
      <c r="O19" s="80">
        <f xml:space="preserve"> ROUNDUP(30*(AVERAGE(N4:N19))/10,0)</f>
        <v>8</v>
      </c>
    </row>
    <row r="20" spans="1:15" x14ac:dyDescent="0.3">
      <c r="A20" s="24" t="s">
        <v>71</v>
      </c>
      <c r="B20" s="22"/>
      <c r="C20" s="73"/>
      <c r="D20" s="73"/>
      <c r="F20" s="23"/>
      <c r="G20" s="22"/>
      <c r="H20" s="73"/>
      <c r="I20" s="22"/>
      <c r="J20" s="73"/>
      <c r="K20" s="77"/>
      <c r="L20" s="49">
        <f t="shared" si="1"/>
        <v>0</v>
      </c>
      <c r="M20" s="49" t="e">
        <f t="shared" si="0"/>
        <v>#DIV/0!</v>
      </c>
      <c r="N20" s="49">
        <f>SUMPRODUCT(B20:J20,B25:J25)/SUM(B25:J25)</f>
        <v>0</v>
      </c>
      <c r="O20" s="80">
        <f xml:space="preserve"> ROUNDUP(30*(AVERAGE(N4:N20))/10,0)</f>
        <v>8</v>
      </c>
    </row>
    <row r="21" spans="1:15" x14ac:dyDescent="0.3">
      <c r="A21" s="24" t="s">
        <v>72</v>
      </c>
      <c r="B21" s="22"/>
      <c r="C21" s="73"/>
      <c r="D21" s="73"/>
      <c r="F21" s="23"/>
      <c r="G21" s="22"/>
      <c r="H21" s="73"/>
      <c r="I21" s="22"/>
      <c r="J21" s="73"/>
      <c r="K21" s="77"/>
      <c r="L21" s="49">
        <f t="shared" si="1"/>
        <v>0</v>
      </c>
      <c r="M21" s="49" t="e">
        <f t="shared" si="0"/>
        <v>#DIV/0!</v>
      </c>
      <c r="N21" s="49">
        <f>SUMPRODUCT(B21:J21,B25:J25)/SUM(B25:J25)</f>
        <v>0</v>
      </c>
      <c r="O21" s="80">
        <f xml:space="preserve"> ROUNDUP(30*(AVERAGE(N4:N21))/10,0)</f>
        <v>7</v>
      </c>
    </row>
    <row r="22" spans="1:15" x14ac:dyDescent="0.3">
      <c r="A22" s="24" t="s">
        <v>73</v>
      </c>
      <c r="B22" s="22"/>
      <c r="C22" s="73"/>
      <c r="D22" s="73"/>
      <c r="F22" s="23"/>
      <c r="G22" s="22"/>
      <c r="H22" s="73"/>
      <c r="I22" s="22"/>
      <c r="J22" s="73"/>
      <c r="K22" s="77"/>
      <c r="L22" s="49">
        <f t="shared" si="1"/>
        <v>0</v>
      </c>
      <c r="M22" s="49" t="e">
        <f t="shared" si="0"/>
        <v>#DIV/0!</v>
      </c>
      <c r="N22" s="49">
        <f>SUMPRODUCT(B22:J22,B25:J25)/SUM(B25:J25)</f>
        <v>0</v>
      </c>
      <c r="O22" s="80">
        <f xml:space="preserve"> ROUNDUP(30*(AVERAGE(N4:N22))/10,0)</f>
        <v>7</v>
      </c>
    </row>
    <row r="23" spans="1:15" x14ac:dyDescent="0.3">
      <c r="A23" s="31" t="s">
        <v>74</v>
      </c>
      <c r="B23" s="32"/>
      <c r="C23" s="75"/>
      <c r="D23" s="75"/>
      <c r="E23" s="46"/>
      <c r="F23" s="35"/>
      <c r="G23" s="32"/>
      <c r="H23" s="75"/>
      <c r="I23" s="32"/>
      <c r="J23" s="75"/>
      <c r="K23" s="79"/>
      <c r="L23" s="49">
        <f t="shared" si="1"/>
        <v>0</v>
      </c>
      <c r="M23" s="49" t="e">
        <f>AVERAGE(B23:J23)</f>
        <v>#DIV/0!</v>
      </c>
      <c r="N23" s="49">
        <f>SUMPRODUCT(B23:J23,B25:J25)/SUM(B25:J25)</f>
        <v>0</v>
      </c>
      <c r="O23" s="80">
        <f xml:space="preserve"> ROUNDUP(30*(AVERAGE(N4:N23))/10,0)</f>
        <v>6</v>
      </c>
    </row>
    <row r="24" spans="1:15" x14ac:dyDescent="0.3">
      <c r="A24" s="47" t="s">
        <v>75</v>
      </c>
      <c r="B24" s="61">
        <f>SUM(B4:B23)</f>
        <v>39</v>
      </c>
      <c r="C24" s="61">
        <f t="shared" ref="C24:J24" si="2">SUM(C4:C23)</f>
        <v>47</v>
      </c>
      <c r="D24" s="61">
        <f t="shared" si="2"/>
        <v>35</v>
      </c>
      <c r="E24" s="61">
        <f t="shared" si="2"/>
        <v>37</v>
      </c>
      <c r="F24" s="61">
        <f t="shared" si="2"/>
        <v>38</v>
      </c>
      <c r="G24" s="61">
        <f t="shared" si="2"/>
        <v>38</v>
      </c>
      <c r="H24" s="61">
        <f t="shared" si="2"/>
        <v>38</v>
      </c>
      <c r="I24" s="61">
        <f t="shared" si="2"/>
        <v>38</v>
      </c>
      <c r="J24" s="61">
        <f t="shared" si="2"/>
        <v>45</v>
      </c>
      <c r="K24" s="61">
        <f>SUM(K4:K23)</f>
        <v>9</v>
      </c>
      <c r="L24" s="60">
        <f>SUM(B24:J24)</f>
        <v>355</v>
      </c>
      <c r="M24" s="36" t="s">
        <v>76</v>
      </c>
    </row>
    <row r="25" spans="1:15" x14ac:dyDescent="0.3">
      <c r="A25" s="48" t="s">
        <v>77</v>
      </c>
      <c r="B25" s="42">
        <v>5</v>
      </c>
      <c r="C25" s="42">
        <v>5</v>
      </c>
      <c r="D25" s="42">
        <v>5</v>
      </c>
      <c r="E25" s="42">
        <v>3</v>
      </c>
      <c r="F25" s="42">
        <v>3</v>
      </c>
      <c r="G25" s="42">
        <v>4</v>
      </c>
      <c r="H25" s="42">
        <v>4</v>
      </c>
      <c r="I25" s="42">
        <v>3</v>
      </c>
      <c r="J25" s="42">
        <v>4</v>
      </c>
      <c r="K25" s="42">
        <v>5</v>
      </c>
    </row>
    <row r="26" spans="1:15" x14ac:dyDescent="0.3">
      <c r="A26" s="24" t="s">
        <v>78</v>
      </c>
      <c r="B26" s="57">
        <f>B24*B25</f>
        <v>195</v>
      </c>
      <c r="C26" s="57">
        <f t="shared" ref="C26:J26" si="3">C24*C25</f>
        <v>235</v>
      </c>
      <c r="D26" s="57">
        <f t="shared" si="3"/>
        <v>175</v>
      </c>
      <c r="E26" s="57">
        <f t="shared" si="3"/>
        <v>111</v>
      </c>
      <c r="F26" s="57">
        <f t="shared" si="3"/>
        <v>114</v>
      </c>
      <c r="G26" s="57">
        <f t="shared" si="3"/>
        <v>152</v>
      </c>
      <c r="H26" s="57">
        <f t="shared" si="3"/>
        <v>152</v>
      </c>
      <c r="I26" s="57">
        <f t="shared" si="3"/>
        <v>114</v>
      </c>
      <c r="J26" s="57">
        <f t="shared" si="3"/>
        <v>180</v>
      </c>
      <c r="K26" s="57"/>
      <c r="L26" s="130">
        <f>SUM(B26:J26)</f>
        <v>1428</v>
      </c>
      <c r="M26" s="130"/>
      <c r="N26" s="66" t="s">
        <v>79</v>
      </c>
    </row>
    <row r="28" spans="1:15" ht="28.8" x14ac:dyDescent="0.3">
      <c r="A28" s="50" t="s">
        <v>80</v>
      </c>
      <c r="B28" s="118">
        <f>SUM(B24:C24)/COUNT(B24:C24)</f>
        <v>43</v>
      </c>
      <c r="C28" s="119"/>
      <c r="D28" s="55">
        <f>D24</f>
        <v>35</v>
      </c>
      <c r="E28" s="127">
        <f>SUM(E24:H24)/COUNT(E24:H24)</f>
        <v>37.75</v>
      </c>
      <c r="F28" s="118"/>
      <c r="G28" s="118"/>
      <c r="H28" s="119"/>
      <c r="I28" s="128">
        <f>SUM(I24:J24)/COUNT(I24:J24)</f>
        <v>41.5</v>
      </c>
      <c r="J28" s="129"/>
      <c r="K28" s="68"/>
    </row>
    <row r="29" spans="1:15" ht="28.8" x14ac:dyDescent="0.3">
      <c r="A29" s="54" t="s">
        <v>81</v>
      </c>
      <c r="B29" s="120">
        <f>SUMPRODUCT(B24:C24,B25:C25)/SUM(B25:C25)</f>
        <v>43</v>
      </c>
      <c r="C29" s="121"/>
      <c r="D29" s="56">
        <f>SUMPRODUCT(D24,D25)/SUM(D25)</f>
        <v>35</v>
      </c>
      <c r="E29" s="122">
        <f>SUMPRODUCT(E24:H24,E25:H25)/SUM(E25:H25)</f>
        <v>37.785714285714285</v>
      </c>
      <c r="F29" s="120"/>
      <c r="G29" s="120"/>
      <c r="H29" s="121"/>
      <c r="I29" s="123">
        <f>SUMPRODUCT(I24:J24,I25:J25)/SUM(I25:J25)</f>
        <v>42</v>
      </c>
      <c r="J29" s="124"/>
      <c r="K29" s="68"/>
    </row>
    <row r="30" spans="1:15" x14ac:dyDescent="0.3">
      <c r="B30" s="117" t="s">
        <v>82</v>
      </c>
      <c r="C30" s="117"/>
      <c r="D30" s="37" t="s">
        <v>83</v>
      </c>
      <c r="E30" s="117" t="s">
        <v>84</v>
      </c>
      <c r="F30" s="117"/>
      <c r="G30" s="117"/>
      <c r="H30" s="117"/>
      <c r="I30" s="117" t="s">
        <v>85</v>
      </c>
      <c r="J30" s="117"/>
      <c r="K30" s="37"/>
    </row>
  </sheetData>
  <mergeCells count="14">
    <mergeCell ref="B1:C1"/>
    <mergeCell ref="B28:C28"/>
    <mergeCell ref="E28:H28"/>
    <mergeCell ref="I28:J28"/>
    <mergeCell ref="B29:C29"/>
    <mergeCell ref="E29:H29"/>
    <mergeCell ref="I29:J29"/>
    <mergeCell ref="L26:M26"/>
    <mergeCell ref="B2:C2"/>
    <mergeCell ref="E2:H2"/>
    <mergeCell ref="I2:J2"/>
    <mergeCell ref="B30:C30"/>
    <mergeCell ref="E30:H30"/>
    <mergeCell ref="I30:J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44A9-E212-4A64-B428-D702F973FA3F}">
  <dimension ref="A1:O30"/>
  <sheetViews>
    <sheetView zoomScale="85" zoomScaleNormal="85" workbookViewId="0">
      <selection activeCell="K1" sqref="K1"/>
    </sheetView>
  </sheetViews>
  <sheetFormatPr defaultRowHeight="14.4" x14ac:dyDescent="0.3"/>
  <cols>
    <col min="1" max="1" width="11.5546875" bestFit="1" customWidth="1"/>
    <col min="2" max="2" width="15.6640625" bestFit="1" customWidth="1"/>
    <col min="3" max="3" width="16.109375" bestFit="1" customWidth="1"/>
    <col min="4" max="4" width="15.109375" bestFit="1" customWidth="1"/>
    <col min="5" max="5" width="17.109375" bestFit="1" customWidth="1"/>
    <col min="6" max="6" width="24.88671875" bestFit="1" customWidth="1"/>
    <col min="7" max="7" width="8.6640625" bestFit="1" customWidth="1"/>
    <col min="8" max="8" width="14.44140625" bestFit="1" customWidth="1"/>
    <col min="9" max="9" width="18.109375" bestFit="1" customWidth="1"/>
    <col min="10" max="10" width="12.6640625" bestFit="1" customWidth="1"/>
    <col min="11" max="11" width="26.6640625" bestFit="1" customWidth="1"/>
    <col min="13" max="13" width="7.33203125" bestFit="1" customWidth="1"/>
    <col min="14" max="14" width="12.5546875" bestFit="1" customWidth="1"/>
    <col min="15" max="15" width="14.109375" bestFit="1" customWidth="1"/>
  </cols>
  <sheetData>
    <row r="1" spans="1:15" ht="23.4" x14ac:dyDescent="0.45">
      <c r="B1" s="112" t="str">
        <f>info!B17</f>
        <v>Agostino Andrea Mangia</v>
      </c>
      <c r="C1" s="112"/>
      <c r="D1" s="112"/>
      <c r="E1" s="112"/>
      <c r="K1" s="90" t="s">
        <v>93</v>
      </c>
    </row>
    <row r="2" spans="1:15" ht="20.399999999999999" thickBot="1" x14ac:dyDescent="0.45">
      <c r="A2" s="24"/>
      <c r="B2" s="111" t="s">
        <v>4</v>
      </c>
      <c r="C2" s="113"/>
      <c r="D2" s="81" t="s">
        <v>7</v>
      </c>
      <c r="E2" s="111" t="s">
        <v>9</v>
      </c>
      <c r="F2" s="111"/>
      <c r="G2" s="111"/>
      <c r="H2" s="113"/>
      <c r="I2" s="111" t="s">
        <v>14</v>
      </c>
      <c r="J2" s="113"/>
      <c r="K2" s="67" t="s">
        <v>87</v>
      </c>
    </row>
    <row r="3" spans="1:15" ht="15" thickTop="1" x14ac:dyDescent="0.3">
      <c r="A3" s="25" t="s">
        <v>42</v>
      </c>
      <c r="B3" s="26" t="s">
        <v>43</v>
      </c>
      <c r="C3" s="69" t="s">
        <v>44</v>
      </c>
      <c r="D3" s="82" t="s">
        <v>45</v>
      </c>
      <c r="E3" s="76" t="s">
        <v>46</v>
      </c>
      <c r="F3" s="28" t="s">
        <v>47</v>
      </c>
      <c r="G3" s="26" t="s">
        <v>48</v>
      </c>
      <c r="H3" s="69" t="s">
        <v>49</v>
      </c>
      <c r="I3" s="26" t="s">
        <v>50</v>
      </c>
      <c r="J3" s="69" t="s">
        <v>51</v>
      </c>
      <c r="K3" s="27" t="s">
        <v>86</v>
      </c>
      <c r="L3" s="45" t="s">
        <v>52</v>
      </c>
      <c r="M3" s="45" t="s">
        <v>53</v>
      </c>
      <c r="N3" s="45" t="s">
        <v>54</v>
      </c>
      <c r="O3" s="45" t="s">
        <v>91</v>
      </c>
    </row>
    <row r="4" spans="1:15" x14ac:dyDescent="0.3">
      <c r="A4" s="24" t="s">
        <v>55</v>
      </c>
      <c r="B4" s="22">
        <v>8</v>
      </c>
      <c r="C4" s="73">
        <v>8</v>
      </c>
      <c r="D4" s="83">
        <v>7</v>
      </c>
      <c r="E4" s="22">
        <v>6</v>
      </c>
      <c r="F4" s="22">
        <v>6</v>
      </c>
      <c r="G4" s="22">
        <v>6</v>
      </c>
      <c r="H4" s="73">
        <v>6</v>
      </c>
      <c r="I4" s="22">
        <v>7</v>
      </c>
      <c r="J4" s="73">
        <v>6</v>
      </c>
      <c r="K4" s="78"/>
      <c r="L4" s="49">
        <f>SUM(B4:J4)</f>
        <v>60</v>
      </c>
      <c r="M4" s="49">
        <f>AVERAGE(B4:J4)</f>
        <v>6.666666666666667</v>
      </c>
      <c r="N4" s="49">
        <f>SUMPRODUCT(B4:J4,B25:J25)/SUM(B25:J25)</f>
        <v>6.7777777777777777</v>
      </c>
      <c r="O4" s="37">
        <f xml:space="preserve"> ROUND((30*N4)/10,1)</f>
        <v>20.3</v>
      </c>
    </row>
    <row r="5" spans="1:15" x14ac:dyDescent="0.3">
      <c r="A5" s="24" t="s">
        <v>56</v>
      </c>
      <c r="B5" s="22">
        <v>10</v>
      </c>
      <c r="C5" s="73">
        <v>10</v>
      </c>
      <c r="D5" s="83">
        <v>7</v>
      </c>
      <c r="E5">
        <v>7</v>
      </c>
      <c r="F5" s="23">
        <v>6</v>
      </c>
      <c r="G5">
        <v>7</v>
      </c>
      <c r="H5" s="74">
        <v>7</v>
      </c>
      <c r="I5" s="22">
        <v>6</v>
      </c>
      <c r="J5" s="73">
        <v>10</v>
      </c>
      <c r="K5" s="77"/>
      <c r="L5" s="49">
        <f>SUM(B5:J5)</f>
        <v>70</v>
      </c>
      <c r="M5" s="49">
        <f t="shared" ref="M5:M22" si="0">AVERAGE(B5:J5)</f>
        <v>7.7777777777777777</v>
      </c>
      <c r="N5" s="49">
        <f>SUMPRODUCT(B5:J5,B25:J25)/SUM(B25:J25)</f>
        <v>8</v>
      </c>
      <c r="O5" s="37">
        <f xml:space="preserve"> ROUND(30*(AVERAGE(N4:N5))/10,1)</f>
        <v>22.2</v>
      </c>
    </row>
    <row r="6" spans="1:15" x14ac:dyDescent="0.3">
      <c r="A6" s="24" t="s">
        <v>57</v>
      </c>
      <c r="B6" s="22">
        <v>8</v>
      </c>
      <c r="C6" s="73">
        <v>10</v>
      </c>
      <c r="D6" s="83">
        <v>7</v>
      </c>
      <c r="E6">
        <v>9</v>
      </c>
      <c r="F6" s="23">
        <v>7</v>
      </c>
      <c r="G6" s="22">
        <v>7</v>
      </c>
      <c r="H6" s="73">
        <v>7</v>
      </c>
      <c r="I6" s="22">
        <v>7</v>
      </c>
      <c r="J6" s="73">
        <v>9</v>
      </c>
      <c r="K6" s="77"/>
      <c r="L6" s="49">
        <f t="shared" ref="L6:L23" si="1">SUM(B6:J6)</f>
        <v>71</v>
      </c>
      <c r="M6" s="49">
        <f t="shared" si="0"/>
        <v>7.8888888888888893</v>
      </c>
      <c r="N6" s="49">
        <f>SUMPRODUCT(B6:J6,B25:J25)/SUM(B25:J25)</f>
        <v>7.9444444444444446</v>
      </c>
      <c r="O6" s="37">
        <f xml:space="preserve"> ROUND(30*(AVERAGE(N4:N6))/10,1)</f>
        <v>22.7</v>
      </c>
    </row>
    <row r="7" spans="1:15" x14ac:dyDescent="0.3">
      <c r="A7" s="24" t="s">
        <v>58</v>
      </c>
      <c r="B7" s="22">
        <v>9</v>
      </c>
      <c r="C7" s="73">
        <v>10</v>
      </c>
      <c r="D7" s="83">
        <v>8</v>
      </c>
      <c r="E7">
        <v>7</v>
      </c>
      <c r="F7" s="23">
        <v>8</v>
      </c>
      <c r="G7" s="22">
        <v>7</v>
      </c>
      <c r="H7" s="73">
        <v>7</v>
      </c>
      <c r="I7" s="22">
        <v>7</v>
      </c>
      <c r="J7" s="73">
        <v>10</v>
      </c>
      <c r="K7" s="51"/>
      <c r="L7" s="49">
        <f t="shared" si="1"/>
        <v>73</v>
      </c>
      <c r="M7" s="49">
        <f t="shared" si="0"/>
        <v>8.1111111111111107</v>
      </c>
      <c r="N7" s="49">
        <f>SUMPRODUCT(B7:J7,B25:J25)/SUM(B25:J25)</f>
        <v>8.25</v>
      </c>
      <c r="O7" s="37">
        <f xml:space="preserve"> ROUND(30*(AVERAGE(N4:N7))/10,1)</f>
        <v>23.2</v>
      </c>
    </row>
    <row r="8" spans="1:15" x14ac:dyDescent="0.3">
      <c r="A8" s="24" t="s">
        <v>59</v>
      </c>
      <c r="B8" s="22">
        <v>7.5</v>
      </c>
      <c r="C8" s="73">
        <v>10</v>
      </c>
      <c r="D8" s="83">
        <v>6</v>
      </c>
      <c r="E8">
        <v>7</v>
      </c>
      <c r="F8" s="23">
        <v>10</v>
      </c>
      <c r="G8" s="22">
        <v>8</v>
      </c>
      <c r="H8" s="73">
        <v>7</v>
      </c>
      <c r="I8" s="22">
        <v>8</v>
      </c>
      <c r="J8" s="73">
        <v>10</v>
      </c>
      <c r="K8" s="51">
        <v>10</v>
      </c>
      <c r="L8" s="49">
        <f>SUM(B8:J8,O8)</f>
        <v>97.1</v>
      </c>
      <c r="M8" s="49">
        <f>AVERAGE(B8:J8)</f>
        <v>8.1666666666666661</v>
      </c>
      <c r="N8" s="49">
        <f>SUMPRODUCT(B8:K8,B25:K25)/SUM(B25:K25)</f>
        <v>8.3536585365853657</v>
      </c>
      <c r="O8" s="37">
        <f xml:space="preserve"> ROUND(30*(AVERAGE(N4:N8))/10,1)</f>
        <v>23.6</v>
      </c>
    </row>
    <row r="9" spans="1:15" x14ac:dyDescent="0.3">
      <c r="A9" s="24" t="s">
        <v>60</v>
      </c>
      <c r="B9" s="22"/>
      <c r="C9" s="73"/>
      <c r="D9" s="83"/>
      <c r="F9" s="23"/>
      <c r="G9" s="22"/>
      <c r="H9" s="73"/>
      <c r="I9" s="22"/>
      <c r="J9" s="73"/>
      <c r="K9" s="51"/>
      <c r="L9" s="49">
        <f t="shared" si="1"/>
        <v>0</v>
      </c>
      <c r="M9" s="49" t="e">
        <f>AVERAGE(B9:J9)</f>
        <v>#DIV/0!</v>
      </c>
      <c r="N9" s="49">
        <f>SUMPRODUCT(B9:J9,B25:J25)/SUM(B25:J25)</f>
        <v>0</v>
      </c>
      <c r="O9" s="80">
        <f xml:space="preserve"> ROUNDUP(30*(AVERAGE(N4:N9))/10,0)</f>
        <v>20</v>
      </c>
    </row>
    <row r="10" spans="1:15" x14ac:dyDescent="0.3">
      <c r="A10" s="24" t="s">
        <v>61</v>
      </c>
      <c r="B10" s="22"/>
      <c r="C10" s="73"/>
      <c r="D10" s="83"/>
      <c r="F10" s="23"/>
      <c r="G10" s="22"/>
      <c r="H10" s="73"/>
      <c r="I10" s="22"/>
      <c r="J10" s="73"/>
      <c r="K10" s="77"/>
      <c r="L10" s="49">
        <f t="shared" si="1"/>
        <v>0</v>
      </c>
      <c r="M10" s="49" t="e">
        <f t="shared" si="0"/>
        <v>#DIV/0!</v>
      </c>
      <c r="N10" s="49">
        <f>SUMPRODUCT(B10:J10,B25:J25)/SUM(B25:J25)</f>
        <v>0</v>
      </c>
      <c r="O10" s="80">
        <f xml:space="preserve"> ROUNDUP(30*(AVERAGE(N4:N10))/10,0)</f>
        <v>17</v>
      </c>
    </row>
    <row r="11" spans="1:15" x14ac:dyDescent="0.3">
      <c r="A11" s="24" t="s">
        <v>62</v>
      </c>
      <c r="B11" s="22"/>
      <c r="C11" s="73"/>
      <c r="D11" s="83"/>
      <c r="F11" s="23"/>
      <c r="G11" s="22"/>
      <c r="H11" s="73"/>
      <c r="I11" s="22"/>
      <c r="J11" s="73"/>
      <c r="K11" s="77"/>
      <c r="L11" s="49">
        <f t="shared" si="1"/>
        <v>0</v>
      </c>
      <c r="M11" s="49" t="e">
        <f t="shared" si="0"/>
        <v>#DIV/0!</v>
      </c>
      <c r="N11" s="49">
        <f>SUMPRODUCT(B11:J11,B25:J25)/SUM(B25:J25)</f>
        <v>0</v>
      </c>
      <c r="O11" s="80">
        <f xml:space="preserve"> ROUNDUP(30*(AVERAGE(N4:N11))/10,0)</f>
        <v>15</v>
      </c>
    </row>
    <row r="12" spans="1:15" x14ac:dyDescent="0.3">
      <c r="A12" s="24" t="s">
        <v>63</v>
      </c>
      <c r="B12" s="22"/>
      <c r="C12" s="73"/>
      <c r="D12" s="83"/>
      <c r="F12" s="23"/>
      <c r="G12" s="22"/>
      <c r="H12" s="73"/>
      <c r="I12" s="22"/>
      <c r="J12" s="73"/>
      <c r="K12" s="77"/>
      <c r="L12" s="49">
        <f t="shared" si="1"/>
        <v>0</v>
      </c>
      <c r="M12" s="49" t="e">
        <f t="shared" si="0"/>
        <v>#DIV/0!</v>
      </c>
      <c r="N12" s="49">
        <f>SUMPRODUCT(B12:J12,B25:J25)/SUM(B25:J25)</f>
        <v>0</v>
      </c>
      <c r="O12" s="80">
        <f xml:space="preserve"> ROUNDUP(30*(AVERAGE(N4:N12))/10,0)</f>
        <v>14</v>
      </c>
    </row>
    <row r="13" spans="1:15" x14ac:dyDescent="0.3">
      <c r="A13" s="24" t="s">
        <v>64</v>
      </c>
      <c r="B13" s="22"/>
      <c r="C13" s="73"/>
      <c r="D13" s="83"/>
      <c r="F13" s="23"/>
      <c r="G13" s="22"/>
      <c r="H13" s="73"/>
      <c r="I13" s="22"/>
      <c r="J13" s="73"/>
      <c r="K13" s="77"/>
      <c r="L13" s="49">
        <f t="shared" si="1"/>
        <v>0</v>
      </c>
      <c r="M13" s="49" t="e">
        <f t="shared" si="0"/>
        <v>#DIV/0!</v>
      </c>
      <c r="N13" s="49">
        <f>SUMPRODUCT(B13:J13,B25:J25)/SUM(B25:J25)</f>
        <v>0</v>
      </c>
      <c r="O13" s="80">
        <f xml:space="preserve"> ROUNDUP(30*(AVERAGE(N4:N13))/10,0)</f>
        <v>12</v>
      </c>
    </row>
    <row r="14" spans="1:15" x14ac:dyDescent="0.3">
      <c r="A14" s="24" t="s">
        <v>65</v>
      </c>
      <c r="B14" s="22"/>
      <c r="C14" s="73"/>
      <c r="D14" s="83"/>
      <c r="F14" s="23"/>
      <c r="G14" s="22"/>
      <c r="H14" s="73"/>
      <c r="I14" s="22"/>
      <c r="J14" s="73"/>
      <c r="K14" s="77"/>
      <c r="L14" s="49">
        <f t="shared" si="1"/>
        <v>0</v>
      </c>
      <c r="M14" s="49" t="e">
        <f t="shared" si="0"/>
        <v>#DIV/0!</v>
      </c>
      <c r="N14" s="49">
        <f>SUMPRODUCT(B14:J14,B25:J25)/SUM(B25:J25)</f>
        <v>0</v>
      </c>
      <c r="O14" s="80">
        <f xml:space="preserve"> ROUNDUP(30*(AVERAGE(N4:N14))/10,0)</f>
        <v>11</v>
      </c>
    </row>
    <row r="15" spans="1:15" x14ac:dyDescent="0.3">
      <c r="A15" s="24" t="s">
        <v>66</v>
      </c>
      <c r="B15" s="22"/>
      <c r="C15" s="73"/>
      <c r="D15" s="83"/>
      <c r="F15" s="23"/>
      <c r="G15" s="22"/>
      <c r="H15" s="73"/>
      <c r="I15" s="22"/>
      <c r="J15" s="73"/>
      <c r="K15" s="77"/>
      <c r="L15" s="49">
        <f t="shared" si="1"/>
        <v>0</v>
      </c>
      <c r="M15" s="49" t="e">
        <f t="shared" si="0"/>
        <v>#DIV/0!</v>
      </c>
      <c r="N15" s="49">
        <f>SUMPRODUCT(B15:J15,B25:J25)/SUM(B25:J25)</f>
        <v>0</v>
      </c>
      <c r="O15" s="80">
        <f xml:space="preserve"> ROUNDUP(30*(AVERAGE(N4:N15))/10,0)</f>
        <v>10</v>
      </c>
    </row>
    <row r="16" spans="1:15" x14ac:dyDescent="0.3">
      <c r="A16" s="24" t="s">
        <v>67</v>
      </c>
      <c r="B16" s="22"/>
      <c r="C16" s="73"/>
      <c r="D16" s="83"/>
      <c r="F16" s="23"/>
      <c r="G16" s="22"/>
      <c r="H16" s="73"/>
      <c r="I16" s="22"/>
      <c r="J16" s="73"/>
      <c r="K16" s="77"/>
      <c r="L16" s="49">
        <f t="shared" si="1"/>
        <v>0</v>
      </c>
      <c r="M16" s="49" t="e">
        <f t="shared" si="0"/>
        <v>#DIV/0!</v>
      </c>
      <c r="N16" s="49">
        <f>SUMPRODUCT(B16:J16,B25:J25)/SUM(B25:J25)</f>
        <v>0</v>
      </c>
      <c r="O16" s="80">
        <f xml:space="preserve"> ROUNDUP(30*(AVERAGE(N4:N16))/10,0)</f>
        <v>10</v>
      </c>
    </row>
    <row r="17" spans="1:15" x14ac:dyDescent="0.3">
      <c r="A17" s="24" t="s">
        <v>68</v>
      </c>
      <c r="B17" s="22"/>
      <c r="C17" s="73"/>
      <c r="D17" s="83"/>
      <c r="F17" s="23"/>
      <c r="G17" s="22"/>
      <c r="H17" s="73"/>
      <c r="I17" s="22"/>
      <c r="J17" s="73"/>
      <c r="K17" s="77"/>
      <c r="L17" s="49">
        <f t="shared" si="1"/>
        <v>0</v>
      </c>
      <c r="M17" s="49" t="e">
        <f t="shared" si="0"/>
        <v>#DIV/0!</v>
      </c>
      <c r="N17" s="49">
        <f>SUMPRODUCT(B17:J17,B25:J25)/SUM(B25:J25)</f>
        <v>0</v>
      </c>
      <c r="O17" s="80">
        <f xml:space="preserve"> ROUNDUP(30*(AVERAGE(N4:N17))/10,0)</f>
        <v>9</v>
      </c>
    </row>
    <row r="18" spans="1:15" x14ac:dyDescent="0.3">
      <c r="A18" s="24" t="s">
        <v>69</v>
      </c>
      <c r="B18" s="22"/>
      <c r="C18" s="73"/>
      <c r="D18" s="83"/>
      <c r="F18" s="23"/>
      <c r="G18" s="22"/>
      <c r="H18" s="73"/>
      <c r="I18" s="22"/>
      <c r="J18" s="73"/>
      <c r="K18" s="77"/>
      <c r="L18" s="49">
        <f t="shared" si="1"/>
        <v>0</v>
      </c>
      <c r="M18" s="49" t="e">
        <f t="shared" si="0"/>
        <v>#DIV/0!</v>
      </c>
      <c r="N18" s="49">
        <f>SUMPRODUCT(B18:J18,B25:J25)/SUM(B25:J25)</f>
        <v>0</v>
      </c>
      <c r="O18" s="80">
        <f xml:space="preserve"> ROUNDUP(30*(AVERAGE(N4:N18))/10,0)</f>
        <v>8</v>
      </c>
    </row>
    <row r="19" spans="1:15" x14ac:dyDescent="0.3">
      <c r="A19" s="24" t="s">
        <v>70</v>
      </c>
      <c r="B19" s="22"/>
      <c r="C19" s="73"/>
      <c r="D19" s="83"/>
      <c r="F19" s="23"/>
      <c r="G19" s="22"/>
      <c r="H19" s="73"/>
      <c r="I19" s="22"/>
      <c r="J19" s="73"/>
      <c r="K19" s="77"/>
      <c r="L19" s="49">
        <f t="shared" si="1"/>
        <v>0</v>
      </c>
      <c r="M19" s="49" t="e">
        <f t="shared" si="0"/>
        <v>#DIV/0!</v>
      </c>
      <c r="N19" s="49">
        <f>SUMPRODUCT(B19:J19,B25:J25)/SUM(B25:J25)</f>
        <v>0</v>
      </c>
      <c r="O19" s="80">
        <f xml:space="preserve"> ROUNDUP(30*(AVERAGE(N4:N19))/10,0)</f>
        <v>8</v>
      </c>
    </row>
    <row r="20" spans="1:15" x14ac:dyDescent="0.3">
      <c r="A20" s="24" t="s">
        <v>71</v>
      </c>
      <c r="B20" s="22"/>
      <c r="C20" s="73"/>
      <c r="D20" s="83"/>
      <c r="F20" s="23"/>
      <c r="G20" s="22"/>
      <c r="H20" s="73"/>
      <c r="I20" s="22"/>
      <c r="J20" s="73"/>
      <c r="K20" s="77"/>
      <c r="L20" s="49">
        <f t="shared" si="1"/>
        <v>0</v>
      </c>
      <c r="M20" s="49" t="e">
        <f t="shared" si="0"/>
        <v>#DIV/0!</v>
      </c>
      <c r="N20" s="49">
        <f>SUMPRODUCT(B20:J20,B25:J25)/SUM(B25:J25)</f>
        <v>0</v>
      </c>
      <c r="O20" s="80">
        <f xml:space="preserve"> ROUNDUP(30*(AVERAGE(N4:N20))/10,0)</f>
        <v>7</v>
      </c>
    </row>
    <row r="21" spans="1:15" x14ac:dyDescent="0.3">
      <c r="A21" s="24" t="s">
        <v>72</v>
      </c>
      <c r="B21" s="22"/>
      <c r="C21" s="73"/>
      <c r="D21" s="83"/>
      <c r="F21" s="23"/>
      <c r="G21" s="22"/>
      <c r="H21" s="73"/>
      <c r="I21" s="22"/>
      <c r="J21" s="73"/>
      <c r="K21" s="77"/>
      <c r="L21" s="49">
        <f t="shared" si="1"/>
        <v>0</v>
      </c>
      <c r="M21" s="49" t="e">
        <f t="shared" si="0"/>
        <v>#DIV/0!</v>
      </c>
      <c r="N21" s="49">
        <f>SUMPRODUCT(B21:J21,B25:J25)/SUM(B25:J25)</f>
        <v>0</v>
      </c>
      <c r="O21" s="80">
        <f xml:space="preserve"> ROUNDUP(30*(AVERAGE(N4:N21))/10,0)</f>
        <v>7</v>
      </c>
    </row>
    <row r="22" spans="1:15" x14ac:dyDescent="0.3">
      <c r="A22" s="24" t="s">
        <v>73</v>
      </c>
      <c r="B22" s="22"/>
      <c r="C22" s="73"/>
      <c r="D22" s="83"/>
      <c r="F22" s="23"/>
      <c r="G22" s="22"/>
      <c r="H22" s="73"/>
      <c r="I22" s="22"/>
      <c r="J22" s="73"/>
      <c r="K22" s="77"/>
      <c r="L22" s="49">
        <f t="shared" si="1"/>
        <v>0</v>
      </c>
      <c r="M22" s="49" t="e">
        <f t="shared" si="0"/>
        <v>#DIV/0!</v>
      </c>
      <c r="N22" s="49">
        <f>SUMPRODUCT(B22:J22,B25:J25)/SUM(B25:J25)</f>
        <v>0</v>
      </c>
      <c r="O22" s="80">
        <f xml:space="preserve"> ROUNDUP(30*(AVERAGE(N4:N22))/10,0)</f>
        <v>7</v>
      </c>
    </row>
    <row r="23" spans="1:15" x14ac:dyDescent="0.3">
      <c r="A23" s="31" t="s">
        <v>74</v>
      </c>
      <c r="B23" s="32"/>
      <c r="C23" s="75"/>
      <c r="D23" s="84"/>
      <c r="E23" s="46"/>
      <c r="F23" s="35"/>
      <c r="G23" s="32"/>
      <c r="H23" s="75"/>
      <c r="I23" s="32"/>
      <c r="J23" s="75"/>
      <c r="K23" s="79"/>
      <c r="L23" s="49">
        <f t="shared" si="1"/>
        <v>0</v>
      </c>
      <c r="M23" s="49" t="e">
        <f>AVERAGE(B23:J23)</f>
        <v>#DIV/0!</v>
      </c>
      <c r="N23" s="49">
        <f>SUMPRODUCT(B23:J23,B25:J25)/SUM(B25:J25)</f>
        <v>0</v>
      </c>
      <c r="O23" s="80">
        <f xml:space="preserve"> ROUNDUP(30*(AVERAGE(N4:N23))/10,0)</f>
        <v>6</v>
      </c>
    </row>
    <row r="24" spans="1:15" x14ac:dyDescent="0.3">
      <c r="A24" s="47" t="s">
        <v>75</v>
      </c>
      <c r="B24" s="61">
        <f>SUM(B4:B23)</f>
        <v>42.5</v>
      </c>
      <c r="C24" s="61">
        <f t="shared" ref="C24:J24" si="2">SUM(C4:C23)</f>
        <v>48</v>
      </c>
      <c r="D24" s="61">
        <f t="shared" si="2"/>
        <v>35</v>
      </c>
      <c r="E24" s="61">
        <f t="shared" si="2"/>
        <v>36</v>
      </c>
      <c r="F24" s="61">
        <f t="shared" si="2"/>
        <v>37</v>
      </c>
      <c r="G24" s="61">
        <f t="shared" si="2"/>
        <v>35</v>
      </c>
      <c r="H24" s="61">
        <f t="shared" si="2"/>
        <v>34</v>
      </c>
      <c r="I24" s="61">
        <f t="shared" si="2"/>
        <v>35</v>
      </c>
      <c r="J24" s="61">
        <f t="shared" si="2"/>
        <v>45</v>
      </c>
      <c r="K24" s="61">
        <f>SUM(K4:K23)</f>
        <v>10</v>
      </c>
      <c r="L24" s="60">
        <f>SUM(B24:J24)</f>
        <v>347.5</v>
      </c>
      <c r="M24" s="36" t="s">
        <v>76</v>
      </c>
    </row>
    <row r="25" spans="1:15" x14ac:dyDescent="0.3">
      <c r="A25" s="48" t="s">
        <v>77</v>
      </c>
      <c r="B25" s="42">
        <v>5</v>
      </c>
      <c r="C25" s="42">
        <v>5</v>
      </c>
      <c r="D25" s="42">
        <v>5</v>
      </c>
      <c r="E25" s="42">
        <v>3</v>
      </c>
      <c r="F25" s="42">
        <v>3</v>
      </c>
      <c r="G25" s="42">
        <v>4</v>
      </c>
      <c r="H25" s="42">
        <v>4</v>
      </c>
      <c r="I25" s="42">
        <v>3</v>
      </c>
      <c r="J25" s="42">
        <v>4</v>
      </c>
      <c r="K25" s="42">
        <v>5</v>
      </c>
    </row>
    <row r="26" spans="1:15" x14ac:dyDescent="0.3">
      <c r="A26" s="24" t="s">
        <v>78</v>
      </c>
      <c r="B26" s="57">
        <f>B24*B25</f>
        <v>212.5</v>
      </c>
      <c r="C26" s="57">
        <f t="shared" ref="C26:J26" si="3">C24*C25</f>
        <v>240</v>
      </c>
      <c r="D26" s="57">
        <f t="shared" si="3"/>
        <v>175</v>
      </c>
      <c r="E26" s="57">
        <f t="shared" si="3"/>
        <v>108</v>
      </c>
      <c r="F26" s="57">
        <f t="shared" si="3"/>
        <v>111</v>
      </c>
      <c r="G26" s="57">
        <f t="shared" si="3"/>
        <v>140</v>
      </c>
      <c r="H26" s="57">
        <f t="shared" si="3"/>
        <v>136</v>
      </c>
      <c r="I26" s="57">
        <f t="shared" si="3"/>
        <v>105</v>
      </c>
      <c r="J26" s="57">
        <f t="shared" si="3"/>
        <v>180</v>
      </c>
      <c r="K26" s="57"/>
      <c r="L26" s="130">
        <f>SUM(B26:J26)</f>
        <v>1407.5</v>
      </c>
      <c r="M26" s="130"/>
      <c r="N26" s="66" t="s">
        <v>79</v>
      </c>
    </row>
    <row r="28" spans="1:15" ht="28.8" x14ac:dyDescent="0.3">
      <c r="A28" s="50" t="s">
        <v>80</v>
      </c>
      <c r="B28" s="118">
        <f>SUM(B24:C24)/COUNT(B24:C24)</f>
        <v>45.25</v>
      </c>
      <c r="C28" s="119"/>
      <c r="D28" s="55">
        <f>D24</f>
        <v>35</v>
      </c>
      <c r="E28" s="127">
        <f>SUM(E24:H24)/COUNT(E24:H24)</f>
        <v>35.5</v>
      </c>
      <c r="F28" s="118"/>
      <c r="G28" s="118"/>
      <c r="H28" s="119"/>
      <c r="I28" s="128">
        <f>SUM(I24:J24)/COUNT(I24:J24)</f>
        <v>40</v>
      </c>
      <c r="J28" s="129"/>
      <c r="K28" s="68"/>
    </row>
    <row r="29" spans="1:15" ht="28.8" x14ac:dyDescent="0.3">
      <c r="A29" s="54" t="s">
        <v>81</v>
      </c>
      <c r="B29" s="120">
        <f>SUMPRODUCT(B24:C24,B25:C25)/SUM(B25:C25)</f>
        <v>45.25</v>
      </c>
      <c r="C29" s="121"/>
      <c r="D29" s="56">
        <f>SUMPRODUCT(D24,D25)/SUM(D25)</f>
        <v>35</v>
      </c>
      <c r="E29" s="122">
        <f>SUMPRODUCT(E24:H24,E25:H25)/SUM(E25:H25)</f>
        <v>35.357142857142854</v>
      </c>
      <c r="F29" s="120"/>
      <c r="G29" s="120"/>
      <c r="H29" s="121"/>
      <c r="I29" s="123">
        <f>SUMPRODUCT(I24:J24,I25:J25)/SUM(I25:J25)</f>
        <v>40.714285714285715</v>
      </c>
      <c r="J29" s="124"/>
      <c r="K29" s="68"/>
    </row>
    <row r="30" spans="1:15" x14ac:dyDescent="0.3">
      <c r="B30" s="117" t="s">
        <v>82</v>
      </c>
      <c r="C30" s="117"/>
      <c r="D30" s="37" t="s">
        <v>83</v>
      </c>
      <c r="E30" s="117" t="s">
        <v>84</v>
      </c>
      <c r="F30" s="117"/>
      <c r="G30" s="117"/>
      <c r="H30" s="117"/>
      <c r="I30" s="117" t="s">
        <v>85</v>
      </c>
      <c r="J30" s="117"/>
      <c r="K30" s="37"/>
    </row>
  </sheetData>
  <mergeCells count="14">
    <mergeCell ref="B1:E1"/>
    <mergeCell ref="B28:C28"/>
    <mergeCell ref="E28:H28"/>
    <mergeCell ref="I28:J28"/>
    <mergeCell ref="B29:C29"/>
    <mergeCell ref="E29:H29"/>
    <mergeCell ref="I29:J29"/>
    <mergeCell ref="L26:M26"/>
    <mergeCell ref="B2:C2"/>
    <mergeCell ref="E2:H2"/>
    <mergeCell ref="I2:J2"/>
    <mergeCell ref="B30:C30"/>
    <mergeCell ref="E30:H30"/>
    <mergeCell ref="I30:J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C630-34AA-46EA-BD2D-83781DB432C3}">
  <dimension ref="A1:O30"/>
  <sheetViews>
    <sheetView tabSelected="1" zoomScaleNormal="100" workbookViewId="0">
      <selection activeCell="K1" sqref="K1"/>
    </sheetView>
  </sheetViews>
  <sheetFormatPr defaultRowHeight="14.4" x14ac:dyDescent="0.3"/>
  <cols>
    <col min="1" max="1" width="11.5546875" bestFit="1" customWidth="1"/>
    <col min="2" max="2" width="15.6640625" bestFit="1" customWidth="1"/>
    <col min="3" max="3" width="16.109375" bestFit="1" customWidth="1"/>
    <col min="4" max="4" width="15.109375" bestFit="1" customWidth="1"/>
    <col min="5" max="5" width="17.109375" bestFit="1" customWidth="1"/>
    <col min="6" max="6" width="24.88671875" bestFit="1" customWidth="1"/>
    <col min="7" max="7" width="8.6640625" bestFit="1" customWidth="1"/>
    <col min="8" max="8" width="14.44140625" bestFit="1" customWidth="1"/>
    <col min="9" max="9" width="18.109375" bestFit="1" customWidth="1"/>
    <col min="10" max="10" width="12.6640625" bestFit="1" customWidth="1"/>
    <col min="11" max="11" width="28.6640625" bestFit="1" customWidth="1"/>
    <col min="13" max="13" width="7.33203125" bestFit="1" customWidth="1"/>
    <col min="14" max="14" width="12.5546875" bestFit="1" customWidth="1"/>
    <col min="15" max="15" width="14.109375" bestFit="1" customWidth="1"/>
  </cols>
  <sheetData>
    <row r="1" spans="1:15" ht="23.4" x14ac:dyDescent="0.45">
      <c r="B1" s="112" t="str">
        <f>info!B18</f>
        <v>Giovanni Mercurio</v>
      </c>
      <c r="C1" s="112"/>
      <c r="D1" s="112"/>
      <c r="K1" s="90" t="s">
        <v>93</v>
      </c>
    </row>
    <row r="2" spans="1:15" ht="20.399999999999999" thickBot="1" x14ac:dyDescent="0.45">
      <c r="A2" s="24"/>
      <c r="B2" s="111" t="s">
        <v>4</v>
      </c>
      <c r="C2" s="113"/>
      <c r="D2" s="81" t="s">
        <v>7</v>
      </c>
      <c r="E2" s="111" t="s">
        <v>9</v>
      </c>
      <c r="F2" s="111"/>
      <c r="G2" s="111"/>
      <c r="H2" s="113"/>
      <c r="I2" s="111" t="s">
        <v>14</v>
      </c>
      <c r="J2" s="113"/>
      <c r="K2" s="67" t="s">
        <v>87</v>
      </c>
    </row>
    <row r="3" spans="1:15" ht="15" thickTop="1" x14ac:dyDescent="0.3">
      <c r="A3" s="25" t="s">
        <v>42</v>
      </c>
      <c r="B3" s="26" t="s">
        <v>43</v>
      </c>
      <c r="C3" s="69" t="s">
        <v>44</v>
      </c>
      <c r="D3" s="82" t="s">
        <v>45</v>
      </c>
      <c r="E3" s="76" t="s">
        <v>46</v>
      </c>
      <c r="F3" s="28" t="s">
        <v>47</v>
      </c>
      <c r="G3" s="26" t="s">
        <v>48</v>
      </c>
      <c r="H3" s="69" t="s">
        <v>49</v>
      </c>
      <c r="I3" s="26" t="s">
        <v>50</v>
      </c>
      <c r="J3" s="69" t="s">
        <v>51</v>
      </c>
      <c r="K3" s="27" t="s">
        <v>86</v>
      </c>
      <c r="L3" s="45" t="s">
        <v>52</v>
      </c>
      <c r="M3" s="45" t="s">
        <v>53</v>
      </c>
      <c r="N3" s="45" t="s">
        <v>54</v>
      </c>
      <c r="O3" s="45" t="s">
        <v>91</v>
      </c>
    </row>
    <row r="4" spans="1:15" x14ac:dyDescent="0.3">
      <c r="A4" s="24" t="s">
        <v>55</v>
      </c>
      <c r="B4" s="22">
        <v>8</v>
      </c>
      <c r="C4" s="73">
        <v>8</v>
      </c>
      <c r="D4" s="83">
        <v>7</v>
      </c>
      <c r="E4" s="22">
        <v>6</v>
      </c>
      <c r="F4" s="22">
        <v>8</v>
      </c>
      <c r="G4" s="22">
        <v>8</v>
      </c>
      <c r="H4" s="73">
        <v>8</v>
      </c>
      <c r="I4" s="22">
        <v>8</v>
      </c>
      <c r="J4" s="73">
        <v>6</v>
      </c>
      <c r="K4" s="78"/>
      <c r="L4" s="49">
        <f>SUM(B4:J4)</f>
        <v>67</v>
      </c>
      <c r="M4" s="49">
        <f>AVERAGE(B4:J4)</f>
        <v>7.4444444444444446</v>
      </c>
      <c r="N4" s="49">
        <f>SUMPRODUCT(B4:J4,B25:J25)/SUM(B25:J25)</f>
        <v>7.4722222222222223</v>
      </c>
      <c r="O4" s="37">
        <f xml:space="preserve"> ROUND((30*N4)/10,1)</f>
        <v>22.4</v>
      </c>
    </row>
    <row r="5" spans="1:15" x14ac:dyDescent="0.3">
      <c r="A5" s="24" t="s">
        <v>56</v>
      </c>
      <c r="B5" s="22">
        <v>8</v>
      </c>
      <c r="C5" s="73">
        <v>10</v>
      </c>
      <c r="D5" s="83">
        <v>7</v>
      </c>
      <c r="E5">
        <v>8</v>
      </c>
      <c r="F5" s="23">
        <v>6</v>
      </c>
      <c r="G5">
        <v>7</v>
      </c>
      <c r="H5" s="74">
        <v>7</v>
      </c>
      <c r="I5" s="22">
        <v>6</v>
      </c>
      <c r="J5" s="73">
        <v>10</v>
      </c>
      <c r="K5" s="77"/>
      <c r="L5" s="49">
        <f>SUM(B5:J5)</f>
        <v>69</v>
      </c>
      <c r="M5" s="49">
        <f t="shared" ref="M5:M22" si="0">AVERAGE(B5:J5)</f>
        <v>7.666666666666667</v>
      </c>
      <c r="N5" s="49">
        <f>SUMPRODUCT(B5:J5,B25:J25)/SUM(B25:J25)</f>
        <v>7.8055555555555554</v>
      </c>
      <c r="O5" s="37">
        <f xml:space="preserve"> ROUND(30*(AVERAGE(N4:N5))/10,1)</f>
        <v>22.9</v>
      </c>
    </row>
    <row r="6" spans="1:15" x14ac:dyDescent="0.3">
      <c r="A6" s="24" t="s">
        <v>57</v>
      </c>
      <c r="B6" s="22">
        <v>8</v>
      </c>
      <c r="C6" s="73">
        <v>10</v>
      </c>
      <c r="D6" s="83">
        <v>8</v>
      </c>
      <c r="E6">
        <v>8</v>
      </c>
      <c r="F6" s="23">
        <v>8</v>
      </c>
      <c r="G6" s="22">
        <v>9</v>
      </c>
      <c r="H6" s="73">
        <v>9</v>
      </c>
      <c r="I6" s="22">
        <v>9</v>
      </c>
      <c r="J6" s="73">
        <v>10</v>
      </c>
      <c r="K6" s="77"/>
      <c r="L6" s="49">
        <f t="shared" ref="L6:L23" si="1">SUM(B6:J6)</f>
        <v>79</v>
      </c>
      <c r="M6" s="49">
        <f t="shared" si="0"/>
        <v>8.7777777777777786</v>
      </c>
      <c r="N6" s="49">
        <f>SUMPRODUCT(B6:J6,B25:J25)/SUM(B25:J25)</f>
        <v>8.8055555555555554</v>
      </c>
      <c r="O6" s="37">
        <f xml:space="preserve"> ROUND(30*(AVERAGE(N4:N6))/10,1)</f>
        <v>24.1</v>
      </c>
    </row>
    <row r="7" spans="1:15" x14ac:dyDescent="0.3">
      <c r="A7" s="24" t="s">
        <v>58</v>
      </c>
      <c r="B7" s="22">
        <v>9</v>
      </c>
      <c r="C7" s="73">
        <v>10</v>
      </c>
      <c r="D7" s="83">
        <v>8</v>
      </c>
      <c r="E7">
        <v>7</v>
      </c>
      <c r="F7" s="23">
        <v>8</v>
      </c>
      <c r="G7" s="22">
        <v>9</v>
      </c>
      <c r="H7" s="73">
        <v>9</v>
      </c>
      <c r="I7" s="22">
        <v>9</v>
      </c>
      <c r="J7" s="73">
        <v>10</v>
      </c>
      <c r="K7" s="51"/>
      <c r="L7" s="49">
        <f t="shared" si="1"/>
        <v>79</v>
      </c>
      <c r="M7" s="49">
        <f t="shared" si="0"/>
        <v>8.7777777777777786</v>
      </c>
      <c r="N7" s="49">
        <f>SUMPRODUCT(B7:J7,B25:J25)/SUM(B25:J25)</f>
        <v>8.8611111111111107</v>
      </c>
      <c r="O7" s="37">
        <f xml:space="preserve"> ROUND(30*(AVERAGE(N4:N7))/10,1)</f>
        <v>24.7</v>
      </c>
    </row>
    <row r="8" spans="1:15" x14ac:dyDescent="0.3">
      <c r="A8" s="24" t="s">
        <v>59</v>
      </c>
      <c r="B8" s="22">
        <v>7</v>
      </c>
      <c r="C8" s="73">
        <v>10</v>
      </c>
      <c r="D8" s="83">
        <v>6</v>
      </c>
      <c r="E8">
        <v>7</v>
      </c>
      <c r="F8" s="23">
        <v>8</v>
      </c>
      <c r="G8" s="22">
        <v>8</v>
      </c>
      <c r="H8" s="73">
        <v>8</v>
      </c>
      <c r="I8" s="22">
        <v>8</v>
      </c>
      <c r="J8" s="73">
        <v>10</v>
      </c>
      <c r="K8" s="51">
        <v>10</v>
      </c>
      <c r="L8" s="49">
        <f>SUM(B8:J8,O8)</f>
        <v>96.7</v>
      </c>
      <c r="M8" s="49">
        <f>AVERAGE(B8:J8)</f>
        <v>8</v>
      </c>
      <c r="N8" s="49">
        <f>SUMPRODUCT(B8:K8,B25:K25)/SUM(B25:K25)</f>
        <v>8.2439024390243905</v>
      </c>
      <c r="O8" s="37">
        <f xml:space="preserve"> ROUND(30*(AVERAGE(N4:N8))/10,1)</f>
        <v>24.7</v>
      </c>
    </row>
    <row r="9" spans="1:15" x14ac:dyDescent="0.3">
      <c r="A9" s="24" t="s">
        <v>60</v>
      </c>
      <c r="B9" s="22"/>
      <c r="C9" s="73"/>
      <c r="D9" s="83"/>
      <c r="F9" s="23"/>
      <c r="G9" s="22"/>
      <c r="H9" s="73"/>
      <c r="I9" s="22"/>
      <c r="J9" s="73"/>
      <c r="K9" s="51"/>
      <c r="L9" s="49">
        <f t="shared" si="1"/>
        <v>0</v>
      </c>
      <c r="M9" s="49" t="e">
        <f>AVERAGE(B9:J9)</f>
        <v>#DIV/0!</v>
      </c>
      <c r="N9" s="49">
        <f>SUMPRODUCT(B9:J9,B25:J25)/SUM(B25:J25)</f>
        <v>0</v>
      </c>
      <c r="O9" s="80">
        <f xml:space="preserve"> ROUNDUP(30*(AVERAGE(N4:N9))/10,0)</f>
        <v>21</v>
      </c>
    </row>
    <row r="10" spans="1:15" x14ac:dyDescent="0.3">
      <c r="A10" s="24" t="s">
        <v>61</v>
      </c>
      <c r="B10" s="22"/>
      <c r="C10" s="73"/>
      <c r="D10" s="83"/>
      <c r="F10" s="23"/>
      <c r="G10" s="22"/>
      <c r="H10" s="73"/>
      <c r="I10" s="22"/>
      <c r="J10" s="73"/>
      <c r="K10" s="77"/>
      <c r="L10" s="49">
        <f t="shared" si="1"/>
        <v>0</v>
      </c>
      <c r="M10" s="49" t="e">
        <f t="shared" si="0"/>
        <v>#DIV/0!</v>
      </c>
      <c r="N10" s="49">
        <f>SUMPRODUCT(B10:J10,B25:J25)/SUM(B25:J25)</f>
        <v>0</v>
      </c>
      <c r="O10" s="80">
        <f xml:space="preserve"> ROUNDUP(30*(AVERAGE(N4:N10))/10,0)</f>
        <v>18</v>
      </c>
    </row>
    <row r="11" spans="1:15" x14ac:dyDescent="0.3">
      <c r="A11" s="24" t="s">
        <v>62</v>
      </c>
      <c r="B11" s="22"/>
      <c r="C11" s="73"/>
      <c r="D11" s="83"/>
      <c r="F11" s="23"/>
      <c r="G11" s="22"/>
      <c r="H11" s="73"/>
      <c r="I11" s="22"/>
      <c r="J11" s="73"/>
      <c r="K11" s="77"/>
      <c r="L11" s="49">
        <f t="shared" si="1"/>
        <v>0</v>
      </c>
      <c r="M11" s="49" t="e">
        <f t="shared" si="0"/>
        <v>#DIV/0!</v>
      </c>
      <c r="N11" s="49">
        <f>SUMPRODUCT(B11:J11,B25:J25)/SUM(B25:J25)</f>
        <v>0</v>
      </c>
      <c r="O11" s="80">
        <f xml:space="preserve"> ROUNDUP(30*(AVERAGE(N4:N11))/10,0)</f>
        <v>16</v>
      </c>
    </row>
    <row r="12" spans="1:15" x14ac:dyDescent="0.3">
      <c r="A12" s="24" t="s">
        <v>63</v>
      </c>
      <c r="B12" s="22"/>
      <c r="C12" s="73"/>
      <c r="D12" s="83"/>
      <c r="F12" s="23"/>
      <c r="G12" s="22"/>
      <c r="H12" s="73"/>
      <c r="I12" s="22"/>
      <c r="J12" s="73"/>
      <c r="K12" s="77"/>
      <c r="L12" s="49">
        <f t="shared" si="1"/>
        <v>0</v>
      </c>
      <c r="M12" s="49" t="e">
        <f t="shared" si="0"/>
        <v>#DIV/0!</v>
      </c>
      <c r="N12" s="49">
        <f>SUMPRODUCT(B12:J12,B25:J25)/SUM(B25:J25)</f>
        <v>0</v>
      </c>
      <c r="O12" s="80">
        <f xml:space="preserve"> ROUNDUP(30*(AVERAGE(N4:N12))/10,0)</f>
        <v>14</v>
      </c>
    </row>
    <row r="13" spans="1:15" x14ac:dyDescent="0.3">
      <c r="A13" s="24" t="s">
        <v>64</v>
      </c>
      <c r="B13" s="22"/>
      <c r="C13" s="73"/>
      <c r="D13" s="83"/>
      <c r="F13" s="23"/>
      <c r="G13" s="22"/>
      <c r="H13" s="73"/>
      <c r="I13" s="22"/>
      <c r="J13" s="73"/>
      <c r="K13" s="77"/>
      <c r="L13" s="49">
        <f t="shared" si="1"/>
        <v>0</v>
      </c>
      <c r="M13" s="49" t="e">
        <f t="shared" si="0"/>
        <v>#DIV/0!</v>
      </c>
      <c r="N13" s="49">
        <f>SUMPRODUCT(B13:J13,B25:J25)/SUM(B25:J25)</f>
        <v>0</v>
      </c>
      <c r="O13" s="80">
        <f xml:space="preserve"> ROUNDUP(30*(AVERAGE(N4:N13))/10,0)</f>
        <v>13</v>
      </c>
    </row>
    <row r="14" spans="1:15" x14ac:dyDescent="0.3">
      <c r="A14" s="24" t="s">
        <v>65</v>
      </c>
      <c r="B14" s="22"/>
      <c r="C14" s="73"/>
      <c r="D14" s="83"/>
      <c r="F14" s="23"/>
      <c r="G14" s="22"/>
      <c r="H14" s="73"/>
      <c r="I14" s="22"/>
      <c r="J14" s="73"/>
      <c r="K14" s="77"/>
      <c r="L14" s="49">
        <f t="shared" si="1"/>
        <v>0</v>
      </c>
      <c r="M14" s="49" t="e">
        <f t="shared" si="0"/>
        <v>#DIV/0!</v>
      </c>
      <c r="N14" s="49">
        <f>SUMPRODUCT(B14:J14,B25:J25)/SUM(B25:J25)</f>
        <v>0</v>
      </c>
      <c r="O14" s="80">
        <f xml:space="preserve"> ROUNDUP(30*(AVERAGE(N4:N14))/10,0)</f>
        <v>12</v>
      </c>
    </row>
    <row r="15" spans="1:15" x14ac:dyDescent="0.3">
      <c r="A15" s="24" t="s">
        <v>66</v>
      </c>
      <c r="B15" s="22"/>
      <c r="C15" s="73"/>
      <c r="D15" s="83"/>
      <c r="F15" s="23"/>
      <c r="G15" s="22"/>
      <c r="H15" s="73"/>
      <c r="I15" s="22"/>
      <c r="J15" s="73"/>
      <c r="K15" s="77"/>
      <c r="L15" s="49">
        <f t="shared" si="1"/>
        <v>0</v>
      </c>
      <c r="M15" s="49" t="e">
        <f t="shared" si="0"/>
        <v>#DIV/0!</v>
      </c>
      <c r="N15" s="49">
        <f>SUMPRODUCT(B15:J15,B25:J25)/SUM(B25:J25)</f>
        <v>0</v>
      </c>
      <c r="O15" s="80">
        <f xml:space="preserve"> ROUNDUP(30*(AVERAGE(N4:N15))/10,0)</f>
        <v>11</v>
      </c>
    </row>
    <row r="16" spans="1:15" x14ac:dyDescent="0.3">
      <c r="A16" s="24" t="s">
        <v>67</v>
      </c>
      <c r="B16" s="22"/>
      <c r="C16" s="73"/>
      <c r="D16" s="83"/>
      <c r="F16" s="23"/>
      <c r="G16" s="22"/>
      <c r="H16" s="73"/>
      <c r="I16" s="22"/>
      <c r="J16" s="73"/>
      <c r="K16" s="77"/>
      <c r="L16" s="49">
        <f t="shared" si="1"/>
        <v>0</v>
      </c>
      <c r="M16" s="49" t="e">
        <f t="shared" si="0"/>
        <v>#DIV/0!</v>
      </c>
      <c r="N16" s="49">
        <f>SUMPRODUCT(B16:J16,B25:J25)/SUM(B25:J25)</f>
        <v>0</v>
      </c>
      <c r="O16" s="80">
        <f xml:space="preserve"> ROUNDUP(30*(AVERAGE(N4:N16))/10,0)</f>
        <v>10</v>
      </c>
    </row>
    <row r="17" spans="1:15" x14ac:dyDescent="0.3">
      <c r="A17" s="24" t="s">
        <v>68</v>
      </c>
      <c r="B17" s="22"/>
      <c r="C17" s="73"/>
      <c r="D17" s="83"/>
      <c r="F17" s="23"/>
      <c r="G17" s="22"/>
      <c r="H17" s="73"/>
      <c r="I17" s="22"/>
      <c r="J17" s="73"/>
      <c r="K17" s="77"/>
      <c r="L17" s="49">
        <f t="shared" si="1"/>
        <v>0</v>
      </c>
      <c r="M17" s="49" t="e">
        <f t="shared" si="0"/>
        <v>#DIV/0!</v>
      </c>
      <c r="N17" s="49">
        <f>SUMPRODUCT(B17:J17,B25:J25)/SUM(B25:J25)</f>
        <v>0</v>
      </c>
      <c r="O17" s="80">
        <f xml:space="preserve"> ROUNDUP(30*(AVERAGE(N4:N17))/10,0)</f>
        <v>9</v>
      </c>
    </row>
    <row r="18" spans="1:15" x14ac:dyDescent="0.3">
      <c r="A18" s="24" t="s">
        <v>69</v>
      </c>
      <c r="B18" s="22"/>
      <c r="C18" s="73"/>
      <c r="D18" s="83"/>
      <c r="F18" s="23"/>
      <c r="G18" s="22"/>
      <c r="H18" s="73"/>
      <c r="I18" s="22"/>
      <c r="J18" s="73"/>
      <c r="K18" s="77"/>
      <c r="L18" s="49">
        <f t="shared" si="1"/>
        <v>0</v>
      </c>
      <c r="M18" s="49" t="e">
        <f t="shared" si="0"/>
        <v>#DIV/0!</v>
      </c>
      <c r="N18" s="49">
        <f>SUMPRODUCT(B18:J18,B25:J25)/SUM(B25:J25)</f>
        <v>0</v>
      </c>
      <c r="O18" s="80">
        <f xml:space="preserve"> ROUNDUP(30*(AVERAGE(N4:N18))/10,0)</f>
        <v>9</v>
      </c>
    </row>
    <row r="19" spans="1:15" x14ac:dyDescent="0.3">
      <c r="A19" s="24" t="s">
        <v>70</v>
      </c>
      <c r="B19" s="22"/>
      <c r="C19" s="73"/>
      <c r="D19" s="83"/>
      <c r="F19" s="23"/>
      <c r="G19" s="22"/>
      <c r="H19" s="73"/>
      <c r="I19" s="22"/>
      <c r="J19" s="73"/>
      <c r="K19" s="77"/>
      <c r="L19" s="49">
        <f t="shared" si="1"/>
        <v>0</v>
      </c>
      <c r="M19" s="49" t="e">
        <f t="shared" si="0"/>
        <v>#DIV/0!</v>
      </c>
      <c r="N19" s="49">
        <f>SUMPRODUCT(B19:J19,B25:J25)/SUM(B25:J25)</f>
        <v>0</v>
      </c>
      <c r="O19" s="80">
        <f xml:space="preserve"> ROUNDUP(30*(AVERAGE(N4:N19))/10,0)</f>
        <v>8</v>
      </c>
    </row>
    <row r="20" spans="1:15" x14ac:dyDescent="0.3">
      <c r="A20" s="24" t="s">
        <v>71</v>
      </c>
      <c r="B20" s="22"/>
      <c r="C20" s="73"/>
      <c r="D20" s="83"/>
      <c r="F20" s="23"/>
      <c r="G20" s="22"/>
      <c r="H20" s="73"/>
      <c r="I20" s="22"/>
      <c r="J20" s="73"/>
      <c r="K20" s="77"/>
      <c r="L20" s="49">
        <f t="shared" si="1"/>
        <v>0</v>
      </c>
      <c r="M20" s="49" t="e">
        <f t="shared" si="0"/>
        <v>#DIV/0!</v>
      </c>
      <c r="N20" s="49">
        <f>SUMPRODUCT(B20:J20,B25:J25)/SUM(B25:J25)</f>
        <v>0</v>
      </c>
      <c r="O20" s="80">
        <f xml:space="preserve"> ROUNDUP(30*(AVERAGE(N4:N20))/10,0)</f>
        <v>8</v>
      </c>
    </row>
    <row r="21" spans="1:15" x14ac:dyDescent="0.3">
      <c r="A21" s="24" t="s">
        <v>72</v>
      </c>
      <c r="B21" s="22"/>
      <c r="C21" s="73"/>
      <c r="D21" s="83"/>
      <c r="F21" s="23"/>
      <c r="G21" s="22"/>
      <c r="H21" s="73"/>
      <c r="I21" s="22"/>
      <c r="J21" s="73"/>
      <c r="K21" s="77"/>
      <c r="L21" s="49">
        <f t="shared" si="1"/>
        <v>0</v>
      </c>
      <c r="M21" s="49" t="e">
        <f t="shared" si="0"/>
        <v>#DIV/0!</v>
      </c>
      <c r="N21" s="49">
        <f>SUMPRODUCT(B21:J21,B25:J25)/SUM(B25:J25)</f>
        <v>0</v>
      </c>
      <c r="O21" s="80">
        <f xml:space="preserve"> ROUNDUP(30*(AVERAGE(N4:N21))/10,0)</f>
        <v>7</v>
      </c>
    </row>
    <row r="22" spans="1:15" x14ac:dyDescent="0.3">
      <c r="A22" s="24" t="s">
        <v>73</v>
      </c>
      <c r="B22" s="22"/>
      <c r="C22" s="73"/>
      <c r="D22" s="83"/>
      <c r="F22" s="23"/>
      <c r="G22" s="22"/>
      <c r="H22" s="73"/>
      <c r="I22" s="22"/>
      <c r="J22" s="73"/>
      <c r="K22" s="77"/>
      <c r="L22" s="49">
        <f t="shared" si="1"/>
        <v>0</v>
      </c>
      <c r="M22" s="49" t="e">
        <f t="shared" si="0"/>
        <v>#DIV/0!</v>
      </c>
      <c r="N22" s="49">
        <f>SUMPRODUCT(B22:J22,B25:J25)/SUM(B25:J25)</f>
        <v>0</v>
      </c>
      <c r="O22" s="80">
        <f xml:space="preserve"> ROUNDUP(30*(AVERAGE(N4:N22))/10,0)</f>
        <v>7</v>
      </c>
    </row>
    <row r="23" spans="1:15" x14ac:dyDescent="0.3">
      <c r="A23" s="31" t="s">
        <v>74</v>
      </c>
      <c r="B23" s="32"/>
      <c r="C23" s="75"/>
      <c r="D23" s="84"/>
      <c r="E23" s="46"/>
      <c r="F23" s="35"/>
      <c r="G23" s="32"/>
      <c r="H23" s="75"/>
      <c r="I23" s="32"/>
      <c r="J23" s="75"/>
      <c r="K23" s="79"/>
      <c r="L23" s="49">
        <f t="shared" si="1"/>
        <v>0</v>
      </c>
      <c r="M23" s="49" t="e">
        <f>AVERAGE(B23:J23)</f>
        <v>#DIV/0!</v>
      </c>
      <c r="N23" s="49">
        <f>SUMPRODUCT(B23:J23,B25:J25)/SUM(B25:J25)</f>
        <v>0</v>
      </c>
      <c r="O23" s="80">
        <f xml:space="preserve"> ROUNDUP(30*(AVERAGE(N4:N23))/10,0)</f>
        <v>7</v>
      </c>
    </row>
    <row r="24" spans="1:15" x14ac:dyDescent="0.3">
      <c r="A24" s="47" t="s">
        <v>75</v>
      </c>
      <c r="B24" s="61">
        <f>SUM(B4:B23)</f>
        <v>40</v>
      </c>
      <c r="C24" s="61">
        <f t="shared" ref="C24:J24" si="2">SUM(C4:C23)</f>
        <v>48</v>
      </c>
      <c r="D24" s="61">
        <f t="shared" si="2"/>
        <v>36</v>
      </c>
      <c r="E24" s="61">
        <f t="shared" si="2"/>
        <v>36</v>
      </c>
      <c r="F24" s="61">
        <f t="shared" si="2"/>
        <v>38</v>
      </c>
      <c r="G24" s="61">
        <f t="shared" si="2"/>
        <v>41</v>
      </c>
      <c r="H24" s="61">
        <f t="shared" si="2"/>
        <v>41</v>
      </c>
      <c r="I24" s="61">
        <f t="shared" si="2"/>
        <v>40</v>
      </c>
      <c r="J24" s="61">
        <f t="shared" si="2"/>
        <v>46</v>
      </c>
      <c r="K24" s="61">
        <f>SUM(K4:K23)</f>
        <v>10</v>
      </c>
      <c r="L24" s="60">
        <f>SUM(B24:J24)</f>
        <v>366</v>
      </c>
      <c r="M24" s="36" t="s">
        <v>76</v>
      </c>
    </row>
    <row r="25" spans="1:15" x14ac:dyDescent="0.3">
      <c r="A25" s="48" t="s">
        <v>77</v>
      </c>
      <c r="B25" s="42">
        <v>5</v>
      </c>
      <c r="C25" s="42">
        <v>5</v>
      </c>
      <c r="D25" s="42">
        <v>5</v>
      </c>
      <c r="E25" s="42">
        <v>3</v>
      </c>
      <c r="F25" s="42">
        <v>3</v>
      </c>
      <c r="G25" s="42">
        <v>4</v>
      </c>
      <c r="H25" s="42">
        <v>4</v>
      </c>
      <c r="I25" s="42">
        <v>3</v>
      </c>
      <c r="J25" s="42">
        <v>4</v>
      </c>
      <c r="K25" s="42">
        <v>5</v>
      </c>
    </row>
    <row r="26" spans="1:15" x14ac:dyDescent="0.3">
      <c r="A26" s="24" t="s">
        <v>78</v>
      </c>
      <c r="B26" s="57">
        <f>B24*B25</f>
        <v>200</v>
      </c>
      <c r="C26" s="57">
        <f t="shared" ref="C26:J26" si="3">C24*C25</f>
        <v>240</v>
      </c>
      <c r="D26" s="57">
        <f t="shared" si="3"/>
        <v>180</v>
      </c>
      <c r="E26" s="57">
        <f t="shared" si="3"/>
        <v>108</v>
      </c>
      <c r="F26" s="57">
        <f t="shared" si="3"/>
        <v>114</v>
      </c>
      <c r="G26" s="57">
        <f t="shared" si="3"/>
        <v>164</v>
      </c>
      <c r="H26" s="57">
        <f t="shared" si="3"/>
        <v>164</v>
      </c>
      <c r="I26" s="57">
        <f t="shared" si="3"/>
        <v>120</v>
      </c>
      <c r="J26" s="57">
        <f t="shared" si="3"/>
        <v>184</v>
      </c>
      <c r="K26" s="57"/>
      <c r="L26" s="130">
        <f>SUM(B26:J26)</f>
        <v>1474</v>
      </c>
      <c r="M26" s="130"/>
      <c r="N26" s="66" t="s">
        <v>79</v>
      </c>
    </row>
    <row r="28" spans="1:15" ht="28.8" x14ac:dyDescent="0.3">
      <c r="A28" s="50" t="s">
        <v>80</v>
      </c>
      <c r="B28" s="118">
        <f>SUM(B24:C24)/COUNT(B24:C24)</f>
        <v>44</v>
      </c>
      <c r="C28" s="119"/>
      <c r="D28" s="55">
        <f>D24</f>
        <v>36</v>
      </c>
      <c r="E28" s="127">
        <f>SUM(E24:H24)/COUNT(E24:H24)</f>
        <v>39</v>
      </c>
      <c r="F28" s="118"/>
      <c r="G28" s="118"/>
      <c r="H28" s="119"/>
      <c r="I28" s="128">
        <f>SUM(I24:J24)/COUNT(I24:J24)</f>
        <v>43</v>
      </c>
      <c r="J28" s="129"/>
      <c r="K28" s="68"/>
    </row>
    <row r="29" spans="1:15" ht="28.8" x14ac:dyDescent="0.3">
      <c r="A29" s="54" t="s">
        <v>81</v>
      </c>
      <c r="B29" s="120">
        <f>SUMPRODUCT(B24:C24,B25:C25)/SUM(B25:C25)</f>
        <v>44</v>
      </c>
      <c r="C29" s="121"/>
      <c r="D29" s="56">
        <f>SUMPRODUCT(D24,D25)/SUM(D25)</f>
        <v>36</v>
      </c>
      <c r="E29" s="122">
        <f>SUMPRODUCT(E24:H24,E25:H25)/SUM(E25:H25)</f>
        <v>39.285714285714285</v>
      </c>
      <c r="F29" s="120"/>
      <c r="G29" s="120"/>
      <c r="H29" s="121"/>
      <c r="I29" s="123">
        <f>SUMPRODUCT(I24:J24,I25:J25)/SUM(I25:J25)</f>
        <v>43.428571428571431</v>
      </c>
      <c r="J29" s="124"/>
      <c r="K29" s="68"/>
    </row>
    <row r="30" spans="1:15" x14ac:dyDescent="0.3">
      <c r="B30" s="117" t="s">
        <v>82</v>
      </c>
      <c r="C30" s="117"/>
      <c r="D30" s="37" t="s">
        <v>83</v>
      </c>
      <c r="E30" s="117" t="s">
        <v>84</v>
      </c>
      <c r="F30" s="117"/>
      <c r="G30" s="117"/>
      <c r="H30" s="117"/>
      <c r="I30" s="117" t="s">
        <v>85</v>
      </c>
      <c r="J30" s="117"/>
      <c r="K30" s="37"/>
    </row>
  </sheetData>
  <mergeCells count="14">
    <mergeCell ref="B1:D1"/>
    <mergeCell ref="B28:C28"/>
    <mergeCell ref="E28:H28"/>
    <mergeCell ref="I28:J28"/>
    <mergeCell ref="B29:C29"/>
    <mergeCell ref="E29:H29"/>
    <mergeCell ref="I29:J29"/>
    <mergeCell ref="L26:M26"/>
    <mergeCell ref="B2:C2"/>
    <mergeCell ref="E2:H2"/>
    <mergeCell ref="I2:J2"/>
    <mergeCell ref="B30:C30"/>
    <mergeCell ref="E30:H30"/>
    <mergeCell ref="I30:J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3988-1CB7-4F56-A006-5D7BD1A59920}">
  <dimension ref="A1:O30"/>
  <sheetViews>
    <sheetView zoomScale="70" zoomScaleNormal="70" workbookViewId="0">
      <selection activeCell="K1" sqref="K1"/>
    </sheetView>
  </sheetViews>
  <sheetFormatPr defaultRowHeight="14.4" x14ac:dyDescent="0.3"/>
  <cols>
    <col min="1" max="1" width="11.5546875" bestFit="1" customWidth="1"/>
    <col min="2" max="2" width="15.6640625" bestFit="1" customWidth="1"/>
    <col min="3" max="3" width="16.109375" bestFit="1" customWidth="1"/>
    <col min="4" max="4" width="15.109375" bestFit="1" customWidth="1"/>
    <col min="5" max="5" width="17.109375" bestFit="1" customWidth="1"/>
    <col min="6" max="6" width="24.88671875" bestFit="1" customWidth="1"/>
    <col min="7" max="7" width="8.6640625" bestFit="1" customWidth="1"/>
    <col min="8" max="8" width="14.44140625" bestFit="1" customWidth="1"/>
    <col min="9" max="9" width="18.109375" bestFit="1" customWidth="1"/>
    <col min="10" max="10" width="12.6640625" bestFit="1" customWidth="1"/>
    <col min="11" max="11" width="26.6640625" bestFit="1" customWidth="1"/>
    <col min="13" max="13" width="7.33203125" bestFit="1" customWidth="1"/>
    <col min="14" max="14" width="12.5546875" bestFit="1" customWidth="1"/>
    <col min="15" max="15" width="14.109375" bestFit="1" customWidth="1"/>
  </cols>
  <sheetData>
    <row r="1" spans="1:15" ht="23.4" x14ac:dyDescent="0.45">
      <c r="B1" s="112" t="str">
        <f>info!B19</f>
        <v>Luca Pastore</v>
      </c>
      <c r="C1" s="112"/>
      <c r="K1" s="90" t="s">
        <v>93</v>
      </c>
    </row>
    <row r="2" spans="1:15" ht="20.399999999999999" thickBot="1" x14ac:dyDescent="0.45">
      <c r="A2" s="24"/>
      <c r="B2" s="111" t="s">
        <v>4</v>
      </c>
      <c r="C2" s="113"/>
      <c r="D2" s="65" t="s">
        <v>7</v>
      </c>
      <c r="E2" s="111" t="s">
        <v>9</v>
      </c>
      <c r="F2" s="111"/>
      <c r="G2" s="111"/>
      <c r="H2" s="113"/>
      <c r="I2" s="111" t="s">
        <v>14</v>
      </c>
      <c r="J2" s="113"/>
      <c r="K2" s="67" t="s">
        <v>87</v>
      </c>
    </row>
    <row r="3" spans="1:15" ht="15" thickTop="1" x14ac:dyDescent="0.3">
      <c r="A3" s="25" t="s">
        <v>42</v>
      </c>
      <c r="B3" s="26" t="s">
        <v>43</v>
      </c>
      <c r="C3" s="69" t="s">
        <v>44</v>
      </c>
      <c r="D3" s="69" t="s">
        <v>45</v>
      </c>
      <c r="E3" s="76" t="s">
        <v>46</v>
      </c>
      <c r="F3" s="28" t="s">
        <v>47</v>
      </c>
      <c r="G3" s="26" t="s">
        <v>48</v>
      </c>
      <c r="H3" s="69" t="s">
        <v>49</v>
      </c>
      <c r="I3" s="26" t="s">
        <v>50</v>
      </c>
      <c r="J3" s="69" t="s">
        <v>51</v>
      </c>
      <c r="K3" s="27" t="s">
        <v>86</v>
      </c>
      <c r="L3" s="45" t="s">
        <v>52</v>
      </c>
      <c r="M3" s="45" t="s">
        <v>53</v>
      </c>
      <c r="N3" s="45" t="s">
        <v>54</v>
      </c>
      <c r="O3" s="45" t="s">
        <v>91</v>
      </c>
    </row>
    <row r="4" spans="1:15" x14ac:dyDescent="0.3">
      <c r="A4" s="24" t="s">
        <v>55</v>
      </c>
      <c r="B4" s="22">
        <v>8</v>
      </c>
      <c r="C4" s="73">
        <v>8</v>
      </c>
      <c r="D4" s="73">
        <v>7</v>
      </c>
      <c r="E4" s="22">
        <v>6</v>
      </c>
      <c r="F4" s="22">
        <v>7</v>
      </c>
      <c r="G4" s="22">
        <v>8</v>
      </c>
      <c r="H4" s="73">
        <v>8</v>
      </c>
      <c r="I4" s="22">
        <v>6</v>
      </c>
      <c r="J4" s="73">
        <v>6</v>
      </c>
      <c r="K4" s="78"/>
      <c r="L4" s="49">
        <f>SUM(B4:J4)</f>
        <v>64</v>
      </c>
      <c r="M4" s="49">
        <f>AVERAGE(B4:J4)</f>
        <v>7.1111111111111107</v>
      </c>
      <c r="N4" s="49">
        <f>SUMPRODUCT(B4:J4,B25:J25)/SUM(B25:J25)</f>
        <v>7.2222222222222223</v>
      </c>
      <c r="O4" s="37">
        <f xml:space="preserve"> ROUND((30*N4)/10,1)</f>
        <v>21.7</v>
      </c>
    </row>
    <row r="5" spans="1:15" x14ac:dyDescent="0.3">
      <c r="A5" s="24" t="s">
        <v>56</v>
      </c>
      <c r="B5" s="22">
        <v>10</v>
      </c>
      <c r="C5" s="73">
        <v>10</v>
      </c>
      <c r="D5" s="73">
        <v>6</v>
      </c>
      <c r="E5">
        <v>10</v>
      </c>
      <c r="F5" s="23">
        <v>6</v>
      </c>
      <c r="G5">
        <v>8</v>
      </c>
      <c r="H5" s="74">
        <v>7</v>
      </c>
      <c r="I5" s="22">
        <v>6</v>
      </c>
      <c r="J5" s="73">
        <v>10</v>
      </c>
      <c r="K5" s="77"/>
      <c r="L5" s="49">
        <f>SUM(B5:J5)</f>
        <v>73</v>
      </c>
      <c r="M5" s="49">
        <f t="shared" ref="M5:M22" si="0">AVERAGE(B5:J5)</f>
        <v>8.1111111111111107</v>
      </c>
      <c r="N5" s="49">
        <f>SUMPRODUCT(B5:J5,B25:J25)/SUM(B25:J25)</f>
        <v>8.2222222222222214</v>
      </c>
      <c r="O5" s="37">
        <f xml:space="preserve"> ROUND(30*(AVERAGE(N4:N5))/10,1)</f>
        <v>23.2</v>
      </c>
    </row>
    <row r="6" spans="1:15" x14ac:dyDescent="0.3">
      <c r="A6" s="24" t="s">
        <v>57</v>
      </c>
      <c r="B6" s="22">
        <v>9</v>
      </c>
      <c r="C6" s="73">
        <v>10</v>
      </c>
      <c r="D6" s="73">
        <v>9</v>
      </c>
      <c r="E6">
        <v>10</v>
      </c>
      <c r="F6" s="23">
        <v>8</v>
      </c>
      <c r="G6" s="22">
        <v>9</v>
      </c>
      <c r="H6" s="73">
        <v>9</v>
      </c>
      <c r="I6" s="22">
        <v>9</v>
      </c>
      <c r="J6" s="73">
        <v>10</v>
      </c>
      <c r="K6" s="77"/>
      <c r="L6" s="49">
        <f t="shared" ref="L6:L23" si="1">SUM(B6:J6)</f>
        <v>83</v>
      </c>
      <c r="M6" s="49">
        <f t="shared" si="0"/>
        <v>9.2222222222222214</v>
      </c>
      <c r="N6" s="49">
        <f>SUMPRODUCT(B6:J6,B25:J25)/SUM(B25:J25)</f>
        <v>9.25</v>
      </c>
      <c r="O6" s="37">
        <f xml:space="preserve"> ROUND(30*(AVERAGE(N4:N6))/10,1)</f>
        <v>24.7</v>
      </c>
    </row>
    <row r="7" spans="1:15" x14ac:dyDescent="0.3">
      <c r="A7" s="24" t="s">
        <v>58</v>
      </c>
      <c r="B7" s="22">
        <v>9</v>
      </c>
      <c r="C7" s="73">
        <v>10</v>
      </c>
      <c r="D7" s="73">
        <v>9</v>
      </c>
      <c r="E7">
        <v>8</v>
      </c>
      <c r="F7" s="23">
        <v>9</v>
      </c>
      <c r="G7" s="22">
        <v>9</v>
      </c>
      <c r="H7" s="73">
        <v>9</v>
      </c>
      <c r="I7" s="22">
        <v>9</v>
      </c>
      <c r="J7" s="73">
        <v>10</v>
      </c>
      <c r="K7" s="51"/>
      <c r="L7" s="49">
        <f t="shared" si="1"/>
        <v>82</v>
      </c>
      <c r="M7" s="49">
        <f t="shared" si="0"/>
        <v>9.1111111111111107</v>
      </c>
      <c r="N7" s="49">
        <f>SUMPRODUCT(B7:J7,B25:J25)/SUM(B25:J25)</f>
        <v>9.1666666666666661</v>
      </c>
      <c r="O7" s="37">
        <f xml:space="preserve"> ROUND(30*(AVERAGE(N4:N7))/10,1)</f>
        <v>25.4</v>
      </c>
    </row>
    <row r="8" spans="1:15" x14ac:dyDescent="0.3">
      <c r="A8" s="24" t="s">
        <v>59</v>
      </c>
      <c r="B8" s="22">
        <v>7.5</v>
      </c>
      <c r="C8" s="73">
        <v>10</v>
      </c>
      <c r="D8" s="73">
        <v>6</v>
      </c>
      <c r="E8">
        <v>8</v>
      </c>
      <c r="F8" s="23">
        <v>10</v>
      </c>
      <c r="G8" s="22">
        <v>10</v>
      </c>
      <c r="H8" s="73">
        <v>9</v>
      </c>
      <c r="I8" s="22">
        <v>9</v>
      </c>
      <c r="J8" s="73">
        <v>10</v>
      </c>
      <c r="K8" s="51">
        <v>10</v>
      </c>
      <c r="L8" s="49">
        <f>SUM(B8:J8,O8)</f>
        <v>105.2</v>
      </c>
      <c r="M8" s="49">
        <f>AVERAGE(B8:J8)</f>
        <v>8.8333333333333339</v>
      </c>
      <c r="N8" s="49">
        <f>SUMPRODUCT(B8:K8,B25:K25)/SUM(B25:K25)</f>
        <v>8.8902439024390247</v>
      </c>
      <c r="O8" s="37">
        <f xml:space="preserve"> ROUND(30*(AVERAGE(N4:N8))/10,1)</f>
        <v>25.7</v>
      </c>
    </row>
    <row r="9" spans="1:15" x14ac:dyDescent="0.3">
      <c r="A9" s="24" t="s">
        <v>60</v>
      </c>
      <c r="B9" s="22"/>
      <c r="C9" s="73"/>
      <c r="D9" s="73"/>
      <c r="F9" s="23"/>
      <c r="G9" s="22"/>
      <c r="H9" s="73"/>
      <c r="I9" s="22"/>
      <c r="J9" s="73"/>
      <c r="K9" s="51"/>
      <c r="L9" s="49">
        <f t="shared" si="1"/>
        <v>0</v>
      </c>
      <c r="M9" s="49" t="e">
        <f>AVERAGE(B9:J9)</f>
        <v>#DIV/0!</v>
      </c>
      <c r="N9" s="49">
        <f>SUMPRODUCT(B9:J9,B25:J25)/SUM(B25:J25)</f>
        <v>0</v>
      </c>
      <c r="O9" s="80">
        <f xml:space="preserve"> ROUNDUP(30*(AVERAGE(N4:N9))/10,0)</f>
        <v>22</v>
      </c>
    </row>
    <row r="10" spans="1:15" x14ac:dyDescent="0.3">
      <c r="A10" s="24" t="s">
        <v>61</v>
      </c>
      <c r="B10" s="22"/>
      <c r="C10" s="73"/>
      <c r="D10" s="73"/>
      <c r="F10" s="23"/>
      <c r="G10" s="22"/>
      <c r="H10" s="73"/>
      <c r="I10" s="22"/>
      <c r="J10" s="73"/>
      <c r="K10" s="77"/>
      <c r="L10" s="49">
        <f t="shared" si="1"/>
        <v>0</v>
      </c>
      <c r="M10" s="49" t="e">
        <f t="shared" si="0"/>
        <v>#DIV/0!</v>
      </c>
      <c r="N10" s="49">
        <f>SUMPRODUCT(B10:J10,B25:J25)/SUM(B25:J25)</f>
        <v>0</v>
      </c>
      <c r="O10" s="80">
        <f xml:space="preserve"> ROUNDUP(30*(AVERAGE(N4:N10))/10,0)</f>
        <v>19</v>
      </c>
    </row>
    <row r="11" spans="1:15" x14ac:dyDescent="0.3">
      <c r="A11" s="24" t="s">
        <v>62</v>
      </c>
      <c r="B11" s="22"/>
      <c r="C11" s="73"/>
      <c r="D11" s="73"/>
      <c r="F11" s="23"/>
      <c r="G11" s="22"/>
      <c r="H11" s="73"/>
      <c r="I11" s="22"/>
      <c r="J11" s="73"/>
      <c r="K11" s="77"/>
      <c r="L11" s="49">
        <f t="shared" si="1"/>
        <v>0</v>
      </c>
      <c r="M11" s="49" t="e">
        <f t="shared" si="0"/>
        <v>#DIV/0!</v>
      </c>
      <c r="N11" s="49">
        <f>SUMPRODUCT(B11:J11,B25:J25)/SUM(B25:J25)</f>
        <v>0</v>
      </c>
      <c r="O11" s="80">
        <f xml:space="preserve"> ROUNDUP(30*(AVERAGE(N4:N11))/10,0)</f>
        <v>17</v>
      </c>
    </row>
    <row r="12" spans="1:15" x14ac:dyDescent="0.3">
      <c r="A12" s="24" t="s">
        <v>63</v>
      </c>
      <c r="B12" s="22"/>
      <c r="C12" s="73"/>
      <c r="D12" s="73"/>
      <c r="F12" s="23"/>
      <c r="G12" s="22"/>
      <c r="H12" s="73"/>
      <c r="I12" s="22"/>
      <c r="J12" s="73"/>
      <c r="K12" s="77"/>
      <c r="L12" s="49">
        <f t="shared" si="1"/>
        <v>0</v>
      </c>
      <c r="M12" s="49" t="e">
        <f t="shared" si="0"/>
        <v>#DIV/0!</v>
      </c>
      <c r="N12" s="49">
        <f>SUMPRODUCT(B12:J12,B25:J25)/SUM(B25:J25)</f>
        <v>0</v>
      </c>
      <c r="O12" s="80">
        <f xml:space="preserve"> ROUNDUP(30*(AVERAGE(N4:N12))/10,0)</f>
        <v>15</v>
      </c>
    </row>
    <row r="13" spans="1:15" x14ac:dyDescent="0.3">
      <c r="A13" s="24" t="s">
        <v>64</v>
      </c>
      <c r="B13" s="22"/>
      <c r="C13" s="73"/>
      <c r="D13" s="73"/>
      <c r="F13" s="23"/>
      <c r="G13" s="22"/>
      <c r="H13" s="73"/>
      <c r="I13" s="22"/>
      <c r="J13" s="73"/>
      <c r="K13" s="77"/>
      <c r="L13" s="49">
        <f t="shared" si="1"/>
        <v>0</v>
      </c>
      <c r="M13" s="49" t="e">
        <f t="shared" si="0"/>
        <v>#DIV/0!</v>
      </c>
      <c r="N13" s="49">
        <f>SUMPRODUCT(B13:J13,B25:J25)/SUM(B25:J25)</f>
        <v>0</v>
      </c>
      <c r="O13" s="80">
        <f xml:space="preserve"> ROUNDUP(30*(AVERAGE(N4:N13))/10,0)</f>
        <v>13</v>
      </c>
    </row>
    <row r="14" spans="1:15" x14ac:dyDescent="0.3">
      <c r="A14" s="24" t="s">
        <v>65</v>
      </c>
      <c r="B14" s="22"/>
      <c r="C14" s="73"/>
      <c r="D14" s="73"/>
      <c r="F14" s="23"/>
      <c r="G14" s="22"/>
      <c r="H14" s="73"/>
      <c r="I14" s="22"/>
      <c r="J14" s="73"/>
      <c r="K14" s="77"/>
      <c r="L14" s="49">
        <f t="shared" si="1"/>
        <v>0</v>
      </c>
      <c r="M14" s="49" t="e">
        <f t="shared" si="0"/>
        <v>#DIV/0!</v>
      </c>
      <c r="N14" s="49">
        <f>SUMPRODUCT(B14:J14,B25:J25)/SUM(B25:J25)</f>
        <v>0</v>
      </c>
      <c r="O14" s="80">
        <f xml:space="preserve"> ROUNDUP(30*(AVERAGE(N4:N14))/10,0)</f>
        <v>12</v>
      </c>
    </row>
    <row r="15" spans="1:15" x14ac:dyDescent="0.3">
      <c r="A15" s="24" t="s">
        <v>66</v>
      </c>
      <c r="B15" s="22"/>
      <c r="C15" s="73"/>
      <c r="D15" s="73"/>
      <c r="F15" s="23"/>
      <c r="G15" s="22"/>
      <c r="H15" s="73"/>
      <c r="I15" s="22"/>
      <c r="J15" s="73"/>
      <c r="K15" s="77"/>
      <c r="L15" s="49">
        <f t="shared" si="1"/>
        <v>0</v>
      </c>
      <c r="M15" s="49" t="e">
        <f t="shared" si="0"/>
        <v>#DIV/0!</v>
      </c>
      <c r="N15" s="49">
        <f>SUMPRODUCT(B15:J15,B25:J25)/SUM(B25:J25)</f>
        <v>0</v>
      </c>
      <c r="O15" s="80">
        <f xml:space="preserve"> ROUNDUP(30*(AVERAGE(N4:N15))/10,0)</f>
        <v>11</v>
      </c>
    </row>
    <row r="16" spans="1:15" x14ac:dyDescent="0.3">
      <c r="A16" s="24" t="s">
        <v>67</v>
      </c>
      <c r="B16" s="22"/>
      <c r="C16" s="73"/>
      <c r="D16" s="73"/>
      <c r="F16" s="23"/>
      <c r="G16" s="22"/>
      <c r="H16" s="73"/>
      <c r="I16" s="22"/>
      <c r="J16" s="73"/>
      <c r="K16" s="77"/>
      <c r="L16" s="49">
        <f t="shared" si="1"/>
        <v>0</v>
      </c>
      <c r="M16" s="49" t="e">
        <f t="shared" si="0"/>
        <v>#DIV/0!</v>
      </c>
      <c r="N16" s="49">
        <f>SUMPRODUCT(B16:J16,B25:J25)/SUM(B25:J25)</f>
        <v>0</v>
      </c>
      <c r="O16" s="80">
        <f xml:space="preserve"> ROUNDUP(30*(AVERAGE(N4:N16))/10,0)</f>
        <v>10</v>
      </c>
    </row>
    <row r="17" spans="1:15" x14ac:dyDescent="0.3">
      <c r="A17" s="24" t="s">
        <v>68</v>
      </c>
      <c r="B17" s="22"/>
      <c r="C17" s="73"/>
      <c r="D17" s="73"/>
      <c r="F17" s="23"/>
      <c r="G17" s="22"/>
      <c r="H17" s="73"/>
      <c r="I17" s="22"/>
      <c r="J17" s="73"/>
      <c r="K17" s="77"/>
      <c r="L17" s="49">
        <f t="shared" si="1"/>
        <v>0</v>
      </c>
      <c r="M17" s="49" t="e">
        <f t="shared" si="0"/>
        <v>#DIV/0!</v>
      </c>
      <c r="N17" s="49">
        <f>SUMPRODUCT(B17:J17,B25:J25)/SUM(B25:J25)</f>
        <v>0</v>
      </c>
      <c r="O17" s="80">
        <f xml:space="preserve"> ROUNDUP(30*(AVERAGE(N4:N17))/10,0)</f>
        <v>10</v>
      </c>
    </row>
    <row r="18" spans="1:15" x14ac:dyDescent="0.3">
      <c r="A18" s="24" t="s">
        <v>69</v>
      </c>
      <c r="B18" s="22"/>
      <c r="C18" s="73"/>
      <c r="D18" s="73"/>
      <c r="F18" s="23"/>
      <c r="G18" s="22"/>
      <c r="H18" s="73"/>
      <c r="I18" s="22"/>
      <c r="J18" s="73"/>
      <c r="K18" s="77"/>
      <c r="L18" s="49">
        <f t="shared" si="1"/>
        <v>0</v>
      </c>
      <c r="M18" s="49" t="e">
        <f t="shared" si="0"/>
        <v>#DIV/0!</v>
      </c>
      <c r="N18" s="49">
        <f>SUMPRODUCT(B18:J18,B25:J25)/SUM(B25:J25)</f>
        <v>0</v>
      </c>
      <c r="O18" s="80">
        <f xml:space="preserve"> ROUNDUP(30*(AVERAGE(N4:N18))/10,0)</f>
        <v>9</v>
      </c>
    </row>
    <row r="19" spans="1:15" x14ac:dyDescent="0.3">
      <c r="A19" s="24" t="s">
        <v>70</v>
      </c>
      <c r="B19" s="22"/>
      <c r="C19" s="73"/>
      <c r="D19" s="73"/>
      <c r="F19" s="23"/>
      <c r="G19" s="22"/>
      <c r="H19" s="73"/>
      <c r="I19" s="22"/>
      <c r="J19" s="73"/>
      <c r="K19" s="77"/>
      <c r="L19" s="49">
        <f t="shared" si="1"/>
        <v>0</v>
      </c>
      <c r="M19" s="49" t="e">
        <f t="shared" si="0"/>
        <v>#DIV/0!</v>
      </c>
      <c r="N19" s="49">
        <f>SUMPRODUCT(B19:J19,B25:J25)/SUM(B25:J25)</f>
        <v>0</v>
      </c>
      <c r="O19" s="80">
        <f xml:space="preserve"> ROUNDUP(30*(AVERAGE(N4:N19))/10,0)</f>
        <v>9</v>
      </c>
    </row>
    <row r="20" spans="1:15" x14ac:dyDescent="0.3">
      <c r="A20" s="24" t="s">
        <v>71</v>
      </c>
      <c r="B20" s="22"/>
      <c r="C20" s="73"/>
      <c r="D20" s="73"/>
      <c r="F20" s="23"/>
      <c r="G20" s="22"/>
      <c r="H20" s="73"/>
      <c r="I20" s="22"/>
      <c r="J20" s="73"/>
      <c r="K20" s="77"/>
      <c r="L20" s="49">
        <f t="shared" si="1"/>
        <v>0</v>
      </c>
      <c r="M20" s="49" t="e">
        <f t="shared" si="0"/>
        <v>#DIV/0!</v>
      </c>
      <c r="N20" s="49">
        <f>SUMPRODUCT(B20:J20,B25:J25)/SUM(B25:J25)</f>
        <v>0</v>
      </c>
      <c r="O20" s="80">
        <f xml:space="preserve"> ROUNDUP(30*(AVERAGE(N4:N20))/10,0)</f>
        <v>8</v>
      </c>
    </row>
    <row r="21" spans="1:15" x14ac:dyDescent="0.3">
      <c r="A21" s="24" t="s">
        <v>72</v>
      </c>
      <c r="B21" s="22"/>
      <c r="C21" s="73"/>
      <c r="D21" s="73"/>
      <c r="F21" s="23"/>
      <c r="G21" s="22"/>
      <c r="H21" s="73"/>
      <c r="I21" s="22"/>
      <c r="J21" s="73"/>
      <c r="K21" s="77"/>
      <c r="L21" s="49">
        <f t="shared" si="1"/>
        <v>0</v>
      </c>
      <c r="M21" s="49" t="e">
        <f t="shared" si="0"/>
        <v>#DIV/0!</v>
      </c>
      <c r="N21" s="49">
        <f>SUMPRODUCT(B21:J21,B25:J25)/SUM(B25:J25)</f>
        <v>0</v>
      </c>
      <c r="O21" s="80">
        <f xml:space="preserve"> ROUNDUP(30*(AVERAGE(N4:N21))/10,0)</f>
        <v>8</v>
      </c>
    </row>
    <row r="22" spans="1:15" x14ac:dyDescent="0.3">
      <c r="A22" s="24" t="s">
        <v>73</v>
      </c>
      <c r="B22" s="22"/>
      <c r="C22" s="73"/>
      <c r="D22" s="73"/>
      <c r="F22" s="23"/>
      <c r="G22" s="22"/>
      <c r="H22" s="73"/>
      <c r="I22" s="22"/>
      <c r="J22" s="73"/>
      <c r="K22" s="77"/>
      <c r="L22" s="49">
        <f t="shared" si="1"/>
        <v>0</v>
      </c>
      <c r="M22" s="49" t="e">
        <f t="shared" si="0"/>
        <v>#DIV/0!</v>
      </c>
      <c r="N22" s="49">
        <f>SUMPRODUCT(B22:J22,B25:J25)/SUM(B25:J25)</f>
        <v>0</v>
      </c>
      <c r="O22" s="80">
        <f xml:space="preserve"> ROUNDUP(30*(AVERAGE(N4:N22))/10,0)</f>
        <v>7</v>
      </c>
    </row>
    <row r="23" spans="1:15" x14ac:dyDescent="0.3">
      <c r="A23" s="31" t="s">
        <v>74</v>
      </c>
      <c r="B23" s="32"/>
      <c r="C23" s="75"/>
      <c r="D23" s="75"/>
      <c r="E23" s="46"/>
      <c r="F23" s="35"/>
      <c r="G23" s="32"/>
      <c r="H23" s="75"/>
      <c r="I23" s="32"/>
      <c r="J23" s="75"/>
      <c r="K23" s="79"/>
      <c r="L23" s="49">
        <f t="shared" si="1"/>
        <v>0</v>
      </c>
      <c r="M23" s="49" t="e">
        <f>AVERAGE(B23:J23)</f>
        <v>#DIV/0!</v>
      </c>
      <c r="N23" s="49">
        <f>SUMPRODUCT(B23:J23,B25:J25)/SUM(B25:J25)</f>
        <v>0</v>
      </c>
      <c r="O23" s="80">
        <f xml:space="preserve"> ROUNDUP(30*(AVERAGE(N4:N23))/10,0)</f>
        <v>7</v>
      </c>
    </row>
    <row r="24" spans="1:15" x14ac:dyDescent="0.3">
      <c r="A24" s="47" t="s">
        <v>75</v>
      </c>
      <c r="B24" s="61">
        <f>SUM(B4:B23)</f>
        <v>43.5</v>
      </c>
      <c r="C24" s="61">
        <f t="shared" ref="C24:J24" si="2">SUM(C4:C23)</f>
        <v>48</v>
      </c>
      <c r="D24" s="61">
        <f t="shared" si="2"/>
        <v>37</v>
      </c>
      <c r="E24" s="61">
        <f t="shared" si="2"/>
        <v>42</v>
      </c>
      <c r="F24" s="61">
        <f t="shared" si="2"/>
        <v>40</v>
      </c>
      <c r="G24" s="61">
        <f t="shared" si="2"/>
        <v>44</v>
      </c>
      <c r="H24" s="61">
        <f t="shared" si="2"/>
        <v>42</v>
      </c>
      <c r="I24" s="61">
        <f t="shared" si="2"/>
        <v>39</v>
      </c>
      <c r="J24" s="61">
        <f t="shared" si="2"/>
        <v>46</v>
      </c>
      <c r="K24" s="61">
        <f>SUM(K4:K23)</f>
        <v>10</v>
      </c>
      <c r="L24" s="60">
        <f>SUM(B24:J24)</f>
        <v>381.5</v>
      </c>
      <c r="M24" s="36" t="s">
        <v>76</v>
      </c>
    </row>
    <row r="25" spans="1:15" x14ac:dyDescent="0.3">
      <c r="A25" s="48" t="s">
        <v>77</v>
      </c>
      <c r="B25" s="42">
        <v>5</v>
      </c>
      <c r="C25" s="42">
        <v>5</v>
      </c>
      <c r="D25" s="42">
        <v>5</v>
      </c>
      <c r="E25" s="42">
        <v>3</v>
      </c>
      <c r="F25" s="42">
        <v>3</v>
      </c>
      <c r="G25" s="42">
        <v>4</v>
      </c>
      <c r="H25" s="42">
        <v>4</v>
      </c>
      <c r="I25" s="42">
        <v>3</v>
      </c>
      <c r="J25" s="42">
        <v>4</v>
      </c>
      <c r="K25" s="42">
        <v>5</v>
      </c>
    </row>
    <row r="26" spans="1:15" x14ac:dyDescent="0.3">
      <c r="A26" s="24" t="s">
        <v>78</v>
      </c>
      <c r="B26" s="57">
        <f>B24*B25</f>
        <v>217.5</v>
      </c>
      <c r="C26" s="57">
        <f t="shared" ref="C26:J26" si="3">C24*C25</f>
        <v>240</v>
      </c>
      <c r="D26" s="57">
        <f t="shared" si="3"/>
        <v>185</v>
      </c>
      <c r="E26" s="57">
        <f t="shared" si="3"/>
        <v>126</v>
      </c>
      <c r="F26" s="57">
        <f t="shared" si="3"/>
        <v>120</v>
      </c>
      <c r="G26" s="57">
        <f t="shared" si="3"/>
        <v>176</v>
      </c>
      <c r="H26" s="57">
        <f t="shared" si="3"/>
        <v>168</v>
      </c>
      <c r="I26" s="57">
        <f t="shared" si="3"/>
        <v>117</v>
      </c>
      <c r="J26" s="57">
        <f t="shared" si="3"/>
        <v>184</v>
      </c>
      <c r="K26" s="57"/>
      <c r="L26" s="130">
        <f>SUM(B26:J26)</f>
        <v>1533.5</v>
      </c>
      <c r="M26" s="130"/>
      <c r="N26" s="131" t="s">
        <v>79</v>
      </c>
      <c r="O26" s="132"/>
    </row>
    <row r="28" spans="1:15" ht="28.8" x14ac:dyDescent="0.3">
      <c r="A28" s="50" t="s">
        <v>80</v>
      </c>
      <c r="B28" s="118">
        <f>SUM(B24:C24)/COUNT(B24:C24)</f>
        <v>45.75</v>
      </c>
      <c r="C28" s="119"/>
      <c r="D28" s="55">
        <f>D24</f>
        <v>37</v>
      </c>
      <c r="E28" s="127">
        <f>SUM(E24:H24)/COUNT(E24:H24)</f>
        <v>42</v>
      </c>
      <c r="F28" s="118"/>
      <c r="G28" s="118"/>
      <c r="H28" s="119"/>
      <c r="I28" s="128">
        <f>SUM(I24:J24)/COUNT(I24:J24)</f>
        <v>42.5</v>
      </c>
      <c r="J28" s="129"/>
      <c r="K28" s="68"/>
    </row>
    <row r="29" spans="1:15" ht="28.8" x14ac:dyDescent="0.3">
      <c r="A29" s="54" t="s">
        <v>81</v>
      </c>
      <c r="B29" s="120">
        <f>SUMPRODUCT(B24:C24,B25:C25)/SUM(B25:C25)</f>
        <v>45.75</v>
      </c>
      <c r="C29" s="121"/>
      <c r="D29" s="56">
        <f>SUMPRODUCT(D24,D25)/SUM(D25)</f>
        <v>37</v>
      </c>
      <c r="E29" s="122">
        <f>SUMPRODUCT(E24:H24,E25:H25)/SUM(E25:H25)</f>
        <v>42.142857142857146</v>
      </c>
      <c r="F29" s="120"/>
      <c r="G29" s="120"/>
      <c r="H29" s="121"/>
      <c r="I29" s="123">
        <f>SUMPRODUCT(I24:J24,I25:J25)/SUM(I25:J25)</f>
        <v>43</v>
      </c>
      <c r="J29" s="124"/>
      <c r="K29" s="68"/>
    </row>
    <row r="30" spans="1:15" x14ac:dyDescent="0.3">
      <c r="B30" s="117" t="s">
        <v>82</v>
      </c>
      <c r="C30" s="117"/>
      <c r="D30" s="37" t="s">
        <v>83</v>
      </c>
      <c r="E30" s="117" t="s">
        <v>84</v>
      </c>
      <c r="F30" s="117"/>
      <c r="G30" s="117"/>
      <c r="H30" s="117"/>
      <c r="I30" s="117" t="s">
        <v>85</v>
      </c>
      <c r="J30" s="117"/>
      <c r="K30" s="37"/>
    </row>
  </sheetData>
  <mergeCells count="15">
    <mergeCell ref="B30:C30"/>
    <mergeCell ref="E30:H30"/>
    <mergeCell ref="I30:J30"/>
    <mergeCell ref="B1:C1"/>
    <mergeCell ref="B28:C28"/>
    <mergeCell ref="E28:H28"/>
    <mergeCell ref="I28:J28"/>
    <mergeCell ref="B29:C29"/>
    <mergeCell ref="E29:H29"/>
    <mergeCell ref="I29:J29"/>
    <mergeCell ref="L26:M26"/>
    <mergeCell ref="N26:O26"/>
    <mergeCell ref="B2:C2"/>
    <mergeCell ref="E2:H2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23E1-83AC-41E2-BB8A-7F17232D35FD}">
  <dimension ref="A1:O34"/>
  <sheetViews>
    <sheetView zoomScale="103" zoomScaleNormal="70" workbookViewId="0">
      <selection activeCell="K1" sqref="K1"/>
    </sheetView>
  </sheetViews>
  <sheetFormatPr defaultRowHeight="14.4" x14ac:dyDescent="0.3"/>
  <cols>
    <col min="1" max="1" width="11.5546875" bestFit="1" customWidth="1"/>
    <col min="2" max="2" width="15.6640625" bestFit="1" customWidth="1"/>
    <col min="3" max="3" width="16.109375" bestFit="1" customWidth="1"/>
    <col min="4" max="4" width="15.109375" bestFit="1" customWidth="1"/>
    <col min="5" max="5" width="17.109375" bestFit="1" customWidth="1"/>
    <col min="6" max="6" width="24.88671875" bestFit="1" customWidth="1"/>
    <col min="7" max="7" width="8.6640625" bestFit="1" customWidth="1"/>
    <col min="8" max="8" width="14.44140625" bestFit="1" customWidth="1"/>
    <col min="9" max="9" width="18.109375" bestFit="1" customWidth="1"/>
    <col min="10" max="10" width="12.6640625" bestFit="1" customWidth="1"/>
    <col min="11" max="11" width="26.6640625" bestFit="1" customWidth="1"/>
    <col min="13" max="13" width="7.33203125" bestFit="1" customWidth="1"/>
    <col min="14" max="14" width="12.5546875" bestFit="1" customWidth="1"/>
    <col min="15" max="15" width="14.109375" bestFit="1" customWidth="1"/>
    <col min="16" max="16" width="9" customWidth="1"/>
  </cols>
  <sheetData>
    <row r="1" spans="1:15" ht="23.4" x14ac:dyDescent="0.45">
      <c r="B1" s="112" t="str">
        <f>info!B20</f>
        <v>Angelo Zuottolo</v>
      </c>
      <c r="C1" s="112"/>
      <c r="D1" s="112"/>
      <c r="K1" s="90" t="s">
        <v>93</v>
      </c>
    </row>
    <row r="2" spans="1:15" ht="20.399999999999999" thickBot="1" x14ac:dyDescent="0.45">
      <c r="A2" s="24"/>
      <c r="B2" s="111" t="s">
        <v>4</v>
      </c>
      <c r="C2" s="113"/>
      <c r="D2" s="65" t="s">
        <v>7</v>
      </c>
      <c r="E2" s="111" t="s">
        <v>9</v>
      </c>
      <c r="F2" s="111"/>
      <c r="G2" s="111"/>
      <c r="H2" s="113"/>
      <c r="I2" s="111" t="s">
        <v>14</v>
      </c>
      <c r="J2" s="113"/>
      <c r="K2" s="67" t="s">
        <v>87</v>
      </c>
    </row>
    <row r="3" spans="1:15" ht="15" thickTop="1" x14ac:dyDescent="0.3">
      <c r="A3" s="25" t="s">
        <v>42</v>
      </c>
      <c r="B3" s="26" t="s">
        <v>43</v>
      </c>
      <c r="C3" s="69" t="s">
        <v>44</v>
      </c>
      <c r="D3" s="69" t="s">
        <v>45</v>
      </c>
      <c r="E3" s="76" t="s">
        <v>46</v>
      </c>
      <c r="F3" s="28" t="s">
        <v>47</v>
      </c>
      <c r="G3" s="26" t="s">
        <v>48</v>
      </c>
      <c r="H3" s="69" t="s">
        <v>49</v>
      </c>
      <c r="I3" s="26" t="s">
        <v>50</v>
      </c>
      <c r="J3" s="69" t="s">
        <v>51</v>
      </c>
      <c r="K3" s="27" t="s">
        <v>86</v>
      </c>
      <c r="L3" s="45" t="s">
        <v>52</v>
      </c>
      <c r="M3" s="45" t="s">
        <v>53</v>
      </c>
      <c r="N3" s="45" t="s">
        <v>54</v>
      </c>
      <c r="O3" s="45" t="s">
        <v>91</v>
      </c>
    </row>
    <row r="4" spans="1:15" x14ac:dyDescent="0.3">
      <c r="A4" s="24" t="s">
        <v>55</v>
      </c>
      <c r="B4" s="22">
        <v>8</v>
      </c>
      <c r="C4" s="73">
        <v>8</v>
      </c>
      <c r="D4" s="73">
        <v>7</v>
      </c>
      <c r="E4" s="22">
        <v>6</v>
      </c>
      <c r="F4" s="22">
        <v>8</v>
      </c>
      <c r="G4" s="22">
        <v>8</v>
      </c>
      <c r="H4" s="73">
        <v>8</v>
      </c>
      <c r="I4" s="22">
        <v>8</v>
      </c>
      <c r="J4" s="70">
        <v>6</v>
      </c>
      <c r="K4" s="78"/>
      <c r="L4" s="49">
        <f>SUM(B4:J4)</f>
        <v>67</v>
      </c>
      <c r="M4" s="49">
        <f>AVERAGE(B4:J4)</f>
        <v>7.4444444444444446</v>
      </c>
      <c r="N4" s="49">
        <f>SUMPRODUCT(B4:J4,B25:J25)/SUM(B25:J25)</f>
        <v>7.4722222222222223</v>
      </c>
      <c r="O4" s="37">
        <f xml:space="preserve"> ROUND((30*N4)/10,1)</f>
        <v>22.4</v>
      </c>
    </row>
    <row r="5" spans="1:15" x14ac:dyDescent="0.3">
      <c r="A5" s="24" t="s">
        <v>56</v>
      </c>
      <c r="B5" s="22">
        <v>8</v>
      </c>
      <c r="C5" s="73">
        <v>10</v>
      </c>
      <c r="D5" s="73">
        <v>5</v>
      </c>
      <c r="E5">
        <v>9</v>
      </c>
      <c r="F5" s="23">
        <v>6</v>
      </c>
      <c r="G5" s="22">
        <v>7</v>
      </c>
      <c r="H5" s="74">
        <v>7</v>
      </c>
      <c r="I5" s="22">
        <v>6</v>
      </c>
      <c r="J5" s="71">
        <v>10</v>
      </c>
      <c r="K5" s="77"/>
      <c r="L5" s="49">
        <f>SUM(B5:J5)</f>
        <v>68</v>
      </c>
      <c r="M5" s="49">
        <f>AVERAGE(B5:J5)</f>
        <v>7.5555555555555554</v>
      </c>
      <c r="N5" s="49">
        <f>SUMPRODUCT(B5:J5,B25:J25)/SUM(B25:J25)</f>
        <v>7.6111111111111107</v>
      </c>
      <c r="O5" s="37">
        <f xml:space="preserve"> ROUND(30*(AVERAGE(N4:N5))/10,1)</f>
        <v>22.6</v>
      </c>
    </row>
    <row r="6" spans="1:15" x14ac:dyDescent="0.3">
      <c r="A6" s="24" t="s">
        <v>57</v>
      </c>
      <c r="B6" s="22">
        <v>7</v>
      </c>
      <c r="C6" s="73">
        <v>7.5</v>
      </c>
      <c r="D6" s="73">
        <v>7</v>
      </c>
      <c r="E6">
        <v>8</v>
      </c>
      <c r="F6" s="23">
        <v>7</v>
      </c>
      <c r="G6" s="22">
        <v>7</v>
      </c>
      <c r="H6" s="73">
        <v>7</v>
      </c>
      <c r="I6" s="22">
        <v>7</v>
      </c>
      <c r="J6" s="71">
        <v>10</v>
      </c>
      <c r="K6" s="77"/>
      <c r="L6" s="49">
        <f>SUM(B6:J6)</f>
        <v>67.5</v>
      </c>
      <c r="M6" s="49">
        <f>AVERAGE(B6:J6)</f>
        <v>7.5</v>
      </c>
      <c r="N6" s="49">
        <f>SUMPRODUCT(B6:J6,B25:J25)/SUM(B25:J25)</f>
        <v>7.4861111111111107</v>
      </c>
      <c r="O6" s="37">
        <f xml:space="preserve"> ROUND(30*(AVERAGE(N4:N6))/10,1)</f>
        <v>22.6</v>
      </c>
    </row>
    <row r="7" spans="1:15" x14ac:dyDescent="0.3">
      <c r="A7" s="24" t="s">
        <v>58</v>
      </c>
      <c r="B7" s="22">
        <v>9</v>
      </c>
      <c r="C7" s="73">
        <v>10</v>
      </c>
      <c r="D7" s="73">
        <v>8</v>
      </c>
      <c r="E7">
        <v>7</v>
      </c>
      <c r="F7" s="23">
        <v>7</v>
      </c>
      <c r="G7" s="22">
        <v>8</v>
      </c>
      <c r="H7" s="73">
        <v>7</v>
      </c>
      <c r="I7" s="22">
        <v>7</v>
      </c>
      <c r="J7" s="71">
        <v>10</v>
      </c>
      <c r="K7" s="51"/>
      <c r="L7" s="49">
        <f>SUM(B7:J7)</f>
        <v>73</v>
      </c>
      <c r="M7" s="49">
        <f>AVERAGE(B7:J7)</f>
        <v>8.1111111111111107</v>
      </c>
      <c r="N7" s="49">
        <f>SUMPRODUCT(B7:J7,B25:J25)/SUM(B25:J25)</f>
        <v>8.2777777777777786</v>
      </c>
      <c r="O7" s="37">
        <f xml:space="preserve"> ROUND(30*(AVERAGE(N4:N7))/10,1)</f>
        <v>23.1</v>
      </c>
    </row>
    <row r="8" spans="1:15" x14ac:dyDescent="0.3">
      <c r="A8" s="24" t="s">
        <v>59</v>
      </c>
      <c r="B8" s="22">
        <v>7</v>
      </c>
      <c r="C8" s="73">
        <v>8</v>
      </c>
      <c r="D8" s="73">
        <v>6</v>
      </c>
      <c r="E8">
        <v>7</v>
      </c>
      <c r="F8" s="23">
        <v>7</v>
      </c>
      <c r="G8" s="22">
        <v>7</v>
      </c>
      <c r="H8" s="73">
        <v>7</v>
      </c>
      <c r="I8" s="22">
        <v>7</v>
      </c>
      <c r="J8" s="71">
        <v>9</v>
      </c>
      <c r="K8" s="85">
        <v>4</v>
      </c>
      <c r="L8" s="49">
        <f>SUM(B8:K8,K8)</f>
        <v>73</v>
      </c>
      <c r="M8" s="49">
        <f>AVERAGE(B8:K8,K8)</f>
        <v>6.6363636363636367</v>
      </c>
      <c r="N8" s="49">
        <f>SUMPRODUCT(B8:K8,B25:K25)/SUM(B25:K25)</f>
        <v>6.8292682926829267</v>
      </c>
      <c r="O8" s="37">
        <f xml:space="preserve"> ROUND(30*(AVERAGE(N4:N8))/10,1)</f>
        <v>22.6</v>
      </c>
    </row>
    <row r="9" spans="1:15" x14ac:dyDescent="0.3">
      <c r="A9" s="24" t="s">
        <v>60</v>
      </c>
      <c r="B9" s="22"/>
      <c r="C9" s="73"/>
      <c r="D9" s="73"/>
      <c r="F9" s="23"/>
      <c r="G9" s="22"/>
      <c r="H9" s="73"/>
      <c r="I9" s="22"/>
      <c r="J9" s="71"/>
      <c r="K9" s="51"/>
      <c r="L9" s="49">
        <f t="shared" ref="L9:L22" si="0">SUM(B9:J9)</f>
        <v>0</v>
      </c>
      <c r="M9" s="49" t="e">
        <f t="shared" ref="M9:M23" si="1">AVERAGE(B9:J9)</f>
        <v>#DIV/0!</v>
      </c>
      <c r="N9" s="49">
        <f>SUMPRODUCT(B9:J9,B25:J25)/SUM(B25:J25)</f>
        <v>0</v>
      </c>
      <c r="O9" s="80">
        <f xml:space="preserve"> ROUNDUP(30*(AVERAGE(N4:N9))/10,0)</f>
        <v>19</v>
      </c>
    </row>
    <row r="10" spans="1:15" x14ac:dyDescent="0.3">
      <c r="A10" s="24" t="s">
        <v>61</v>
      </c>
      <c r="B10" s="22"/>
      <c r="C10" s="73"/>
      <c r="D10" s="73"/>
      <c r="F10" s="23"/>
      <c r="G10" s="22"/>
      <c r="H10" s="73"/>
      <c r="I10" s="22"/>
      <c r="J10" s="71"/>
      <c r="K10" s="77"/>
      <c r="L10" s="49">
        <f t="shared" si="0"/>
        <v>0</v>
      </c>
      <c r="M10" s="49" t="e">
        <f t="shared" si="1"/>
        <v>#DIV/0!</v>
      </c>
      <c r="N10" s="49">
        <f>SUMPRODUCT(B10:J10,B25:J25)/SUM(B25:J25)</f>
        <v>0</v>
      </c>
      <c r="O10" s="80">
        <f xml:space="preserve"> ROUNDUP(30*(AVERAGE(N4:N10))/10,0)</f>
        <v>17</v>
      </c>
    </row>
    <row r="11" spans="1:15" x14ac:dyDescent="0.3">
      <c r="A11" s="24" t="s">
        <v>62</v>
      </c>
      <c r="B11" s="22"/>
      <c r="C11" s="73"/>
      <c r="D11" s="73"/>
      <c r="F11" s="23"/>
      <c r="G11" s="22"/>
      <c r="H11" s="73"/>
      <c r="I11" s="22"/>
      <c r="J11" s="71"/>
      <c r="K11" s="77"/>
      <c r="L11" s="49">
        <f t="shared" si="0"/>
        <v>0</v>
      </c>
      <c r="M11" s="49" t="e">
        <f t="shared" si="1"/>
        <v>#DIV/0!</v>
      </c>
      <c r="N11" s="49">
        <f>SUMPRODUCT(B11:J11,B25:J25)/SUM(B25:J25)</f>
        <v>0</v>
      </c>
      <c r="O11" s="80">
        <f xml:space="preserve"> ROUNDUP(30*(AVERAGE(N4:N11))/10,0)</f>
        <v>15</v>
      </c>
    </row>
    <row r="12" spans="1:15" x14ac:dyDescent="0.3">
      <c r="A12" s="24" t="s">
        <v>63</v>
      </c>
      <c r="B12" s="22"/>
      <c r="C12" s="73"/>
      <c r="D12" s="73"/>
      <c r="F12" s="23"/>
      <c r="G12" s="22"/>
      <c r="H12" s="73"/>
      <c r="I12" s="22"/>
      <c r="J12" s="71"/>
      <c r="K12" s="77"/>
      <c r="L12" s="49">
        <f t="shared" si="0"/>
        <v>0</v>
      </c>
      <c r="M12" s="49" t="e">
        <f t="shared" si="1"/>
        <v>#DIV/0!</v>
      </c>
      <c r="N12" s="49">
        <f>SUMPRODUCT(B12:J12,B25:J25)/SUM(B25:J25)</f>
        <v>0</v>
      </c>
      <c r="O12" s="80">
        <f xml:space="preserve"> ROUNDUP(30*(AVERAGE(N4:N12))/10,0)</f>
        <v>13</v>
      </c>
    </row>
    <row r="13" spans="1:15" x14ac:dyDescent="0.3">
      <c r="A13" s="24" t="s">
        <v>64</v>
      </c>
      <c r="B13" s="22"/>
      <c r="C13" s="73"/>
      <c r="D13" s="73"/>
      <c r="F13" s="23"/>
      <c r="G13" s="22"/>
      <c r="H13" s="73"/>
      <c r="I13" s="22"/>
      <c r="J13" s="71"/>
      <c r="K13" s="77"/>
      <c r="L13" s="49">
        <f t="shared" si="0"/>
        <v>0</v>
      </c>
      <c r="M13" s="49" t="e">
        <f t="shared" si="1"/>
        <v>#DIV/0!</v>
      </c>
      <c r="N13" s="49">
        <f>SUMPRODUCT(B13:J13,B25:J25)/SUM(B25:J25)</f>
        <v>0</v>
      </c>
      <c r="O13" s="80">
        <f xml:space="preserve"> ROUNDUP(30*(AVERAGE(N4:N13))/10,0)</f>
        <v>12</v>
      </c>
    </row>
    <row r="14" spans="1:15" x14ac:dyDescent="0.3">
      <c r="A14" s="24" t="s">
        <v>65</v>
      </c>
      <c r="B14" s="22"/>
      <c r="C14" s="73"/>
      <c r="D14" s="73"/>
      <c r="F14" s="23"/>
      <c r="G14" s="22"/>
      <c r="H14" s="73"/>
      <c r="I14" s="22"/>
      <c r="J14" s="71"/>
      <c r="K14" s="77"/>
      <c r="L14" s="49">
        <f t="shared" si="0"/>
        <v>0</v>
      </c>
      <c r="M14" s="49" t="e">
        <f t="shared" si="1"/>
        <v>#DIV/0!</v>
      </c>
      <c r="N14" s="49">
        <f>SUMPRODUCT(B14:J14,B25:J25)/SUM(B25:J25)</f>
        <v>0</v>
      </c>
      <c r="O14" s="80">
        <f xml:space="preserve"> ROUNDUP(30*(AVERAGE(N4:N14))/10,0)</f>
        <v>11</v>
      </c>
    </row>
    <row r="15" spans="1:15" x14ac:dyDescent="0.3">
      <c r="A15" s="24" t="s">
        <v>66</v>
      </c>
      <c r="B15" s="22"/>
      <c r="C15" s="73"/>
      <c r="D15" s="73"/>
      <c r="F15" s="23"/>
      <c r="G15" s="22"/>
      <c r="H15" s="73"/>
      <c r="I15" s="22"/>
      <c r="J15" s="71"/>
      <c r="K15" s="77"/>
      <c r="L15" s="49">
        <f t="shared" si="0"/>
        <v>0</v>
      </c>
      <c r="M15" s="49" t="e">
        <f t="shared" si="1"/>
        <v>#DIV/0!</v>
      </c>
      <c r="N15" s="49">
        <f>SUMPRODUCT(B15:J15,B25:J25)/SUM(B25:J25)</f>
        <v>0</v>
      </c>
      <c r="O15" s="80">
        <f xml:space="preserve"> ROUNDUP(30*(AVERAGE(N4:N15))/10,0)</f>
        <v>10</v>
      </c>
    </row>
    <row r="16" spans="1:15" x14ac:dyDescent="0.3">
      <c r="A16" s="24" t="s">
        <v>67</v>
      </c>
      <c r="B16" s="22"/>
      <c r="C16" s="73"/>
      <c r="D16" s="73"/>
      <c r="F16" s="23"/>
      <c r="G16" s="22"/>
      <c r="H16" s="73"/>
      <c r="I16" s="22"/>
      <c r="J16" s="71"/>
      <c r="K16" s="77"/>
      <c r="L16" s="49">
        <f t="shared" si="0"/>
        <v>0</v>
      </c>
      <c r="M16" s="49" t="e">
        <f t="shared" si="1"/>
        <v>#DIV/0!</v>
      </c>
      <c r="N16" s="49">
        <f>SUMPRODUCT(B16:J16,B25:J25)/SUM(B25:J25)</f>
        <v>0</v>
      </c>
      <c r="O16" s="80">
        <f xml:space="preserve"> ROUNDUP(30*(AVERAGE(N4:N16))/10,0)</f>
        <v>9</v>
      </c>
    </row>
    <row r="17" spans="1:15" x14ac:dyDescent="0.3">
      <c r="A17" s="24" t="s">
        <v>68</v>
      </c>
      <c r="B17" s="22"/>
      <c r="C17" s="73"/>
      <c r="D17" s="73"/>
      <c r="F17" s="23"/>
      <c r="G17" s="22"/>
      <c r="H17" s="73"/>
      <c r="I17" s="22"/>
      <c r="J17" s="71"/>
      <c r="K17" s="77"/>
      <c r="L17" s="49">
        <f t="shared" si="0"/>
        <v>0</v>
      </c>
      <c r="M17" s="49" t="e">
        <f t="shared" si="1"/>
        <v>#DIV/0!</v>
      </c>
      <c r="N17" s="49">
        <f>SUMPRODUCT(B17:J17,B25:J25)/SUM(B25:J25)</f>
        <v>0</v>
      </c>
      <c r="O17" s="80">
        <f xml:space="preserve"> ROUNDUP(30*(AVERAGE(N4:N17))/10,0)</f>
        <v>9</v>
      </c>
    </row>
    <row r="18" spans="1:15" x14ac:dyDescent="0.3">
      <c r="A18" s="24" t="s">
        <v>69</v>
      </c>
      <c r="B18" s="22"/>
      <c r="C18" s="73"/>
      <c r="D18" s="73"/>
      <c r="F18" s="23"/>
      <c r="G18" s="22"/>
      <c r="H18" s="73"/>
      <c r="I18" s="22"/>
      <c r="J18" s="71"/>
      <c r="K18" s="77"/>
      <c r="L18" s="49">
        <f t="shared" si="0"/>
        <v>0</v>
      </c>
      <c r="M18" s="49" t="e">
        <f t="shared" si="1"/>
        <v>#DIV/0!</v>
      </c>
      <c r="N18" s="49">
        <f>SUMPRODUCT(B18:J18,B25:J25)/SUM(B25:J25)</f>
        <v>0</v>
      </c>
      <c r="O18" s="80">
        <f xml:space="preserve"> ROUNDUP(30*(AVERAGE(N4:N18))/10,0)</f>
        <v>8</v>
      </c>
    </row>
    <row r="19" spans="1:15" x14ac:dyDescent="0.3">
      <c r="A19" s="24" t="s">
        <v>70</v>
      </c>
      <c r="B19" s="22"/>
      <c r="C19" s="73"/>
      <c r="D19" s="73"/>
      <c r="F19" s="23"/>
      <c r="G19" s="22"/>
      <c r="H19" s="73"/>
      <c r="I19" s="22"/>
      <c r="J19" s="71"/>
      <c r="K19" s="77"/>
      <c r="L19" s="49">
        <f t="shared" si="0"/>
        <v>0</v>
      </c>
      <c r="M19" s="49" t="e">
        <f t="shared" si="1"/>
        <v>#DIV/0!</v>
      </c>
      <c r="N19" s="49">
        <f>SUMPRODUCT(B19:J19,B25:J25)/SUM(B25:J25)</f>
        <v>0</v>
      </c>
      <c r="O19" s="80">
        <f xml:space="preserve"> ROUNDUP(30*(AVERAGE(N4:N19))/10,0)</f>
        <v>8</v>
      </c>
    </row>
    <row r="20" spans="1:15" x14ac:dyDescent="0.3">
      <c r="A20" s="24" t="s">
        <v>71</v>
      </c>
      <c r="B20" s="22"/>
      <c r="C20" s="73"/>
      <c r="D20" s="73"/>
      <c r="F20" s="23"/>
      <c r="G20" s="22"/>
      <c r="H20" s="73"/>
      <c r="I20" s="22"/>
      <c r="J20" s="71"/>
      <c r="K20" s="77"/>
      <c r="L20" s="49">
        <f t="shared" si="0"/>
        <v>0</v>
      </c>
      <c r="M20" s="49" t="e">
        <f t="shared" si="1"/>
        <v>#DIV/0!</v>
      </c>
      <c r="N20" s="49">
        <f>SUMPRODUCT(B20:J20,B25:J25)/SUM(B25:J25)</f>
        <v>0</v>
      </c>
      <c r="O20" s="80">
        <f xml:space="preserve"> ROUNDUP(30*(AVERAGE(N4:N20))/10,0)</f>
        <v>7</v>
      </c>
    </row>
    <row r="21" spans="1:15" x14ac:dyDescent="0.3">
      <c r="A21" s="24" t="s">
        <v>72</v>
      </c>
      <c r="B21" s="22"/>
      <c r="C21" s="73"/>
      <c r="D21" s="73"/>
      <c r="F21" s="23"/>
      <c r="G21" s="22"/>
      <c r="H21" s="73"/>
      <c r="I21" s="22"/>
      <c r="J21" s="71"/>
      <c r="K21" s="77"/>
      <c r="L21" s="49">
        <f t="shared" si="0"/>
        <v>0</v>
      </c>
      <c r="M21" s="49" t="e">
        <f t="shared" si="1"/>
        <v>#DIV/0!</v>
      </c>
      <c r="N21" s="49">
        <f>SUMPRODUCT(B21:J21,B25:J25)/SUM(B25:J25)</f>
        <v>0</v>
      </c>
      <c r="O21" s="80">
        <f xml:space="preserve"> ROUNDUP(30*(AVERAGE(N4:N21))/10,0)</f>
        <v>7</v>
      </c>
    </row>
    <row r="22" spans="1:15" x14ac:dyDescent="0.3">
      <c r="A22" s="24" t="s">
        <v>73</v>
      </c>
      <c r="B22" s="22"/>
      <c r="C22" s="73"/>
      <c r="D22" s="73"/>
      <c r="F22" s="23"/>
      <c r="G22" s="22"/>
      <c r="H22" s="73"/>
      <c r="I22" s="22"/>
      <c r="J22" s="71"/>
      <c r="K22" s="77"/>
      <c r="L22" s="49">
        <f t="shared" si="0"/>
        <v>0</v>
      </c>
      <c r="M22" s="49" t="e">
        <f t="shared" si="1"/>
        <v>#DIV/0!</v>
      </c>
      <c r="N22" s="49">
        <f>SUMPRODUCT(B22:J22,B25:J25)/SUM(B25:J25)</f>
        <v>0</v>
      </c>
      <c r="O22" s="80">
        <f xml:space="preserve"> ROUNDUP(30*(AVERAGE(N4:N22))/10,0)</f>
        <v>6</v>
      </c>
    </row>
    <row r="23" spans="1:15" x14ac:dyDescent="0.3">
      <c r="A23" s="31" t="s">
        <v>74</v>
      </c>
      <c r="B23" s="32"/>
      <c r="C23" s="75"/>
      <c r="D23" s="75"/>
      <c r="E23" s="46"/>
      <c r="F23" s="35"/>
      <c r="G23" s="32"/>
      <c r="H23" s="75"/>
      <c r="I23" s="32"/>
      <c r="J23" s="72"/>
      <c r="K23" s="79"/>
      <c r="L23" s="49">
        <f t="shared" ref="L23" si="2">SUM(B23:J23)</f>
        <v>0</v>
      </c>
      <c r="M23" s="49" t="e">
        <f t="shared" si="1"/>
        <v>#DIV/0!</v>
      </c>
      <c r="N23" s="49">
        <f>SUMPRODUCT(B23:J23,B25:J25)/SUM(B25:J25)</f>
        <v>0</v>
      </c>
      <c r="O23" s="80">
        <f xml:space="preserve"> ROUNDUP(30*(AVERAGE(N4:N23))/10,0)</f>
        <v>6</v>
      </c>
    </row>
    <row r="24" spans="1:15" x14ac:dyDescent="0.3">
      <c r="A24" s="47" t="s">
        <v>75</v>
      </c>
      <c r="B24" s="61">
        <f>SUM(B4:B23)</f>
        <v>39</v>
      </c>
      <c r="C24" s="61">
        <f t="shared" ref="C24:I24" si="3">SUM(C4:C23)</f>
        <v>43.5</v>
      </c>
      <c r="D24" s="61">
        <f t="shared" si="3"/>
        <v>33</v>
      </c>
      <c r="E24" s="61">
        <f t="shared" si="3"/>
        <v>37</v>
      </c>
      <c r="F24" s="61">
        <f t="shared" si="3"/>
        <v>35</v>
      </c>
      <c r="G24" s="61">
        <f t="shared" si="3"/>
        <v>37</v>
      </c>
      <c r="H24" s="61">
        <f t="shared" si="3"/>
        <v>36</v>
      </c>
      <c r="I24" s="61">
        <f t="shared" si="3"/>
        <v>35</v>
      </c>
      <c r="J24" s="61">
        <f>SUM(J4:J23)</f>
        <v>45</v>
      </c>
      <c r="K24" s="61">
        <f>SUM(K4:K23)</f>
        <v>4</v>
      </c>
      <c r="L24" s="60">
        <f>SUM(B24:J24)</f>
        <v>340.5</v>
      </c>
      <c r="M24" s="36" t="s">
        <v>76</v>
      </c>
    </row>
    <row r="25" spans="1:15" x14ac:dyDescent="0.3">
      <c r="A25" s="48" t="s">
        <v>77</v>
      </c>
      <c r="B25" s="42">
        <v>5</v>
      </c>
      <c r="C25" s="42">
        <v>5</v>
      </c>
      <c r="D25" s="42">
        <v>5</v>
      </c>
      <c r="E25" s="42">
        <v>3</v>
      </c>
      <c r="F25" s="42">
        <v>3</v>
      </c>
      <c r="G25" s="42">
        <v>4</v>
      </c>
      <c r="H25" s="42">
        <v>4</v>
      </c>
      <c r="I25" s="42">
        <v>3</v>
      </c>
      <c r="J25" s="42">
        <v>4</v>
      </c>
      <c r="K25" s="42">
        <v>5</v>
      </c>
    </row>
    <row r="26" spans="1:15" x14ac:dyDescent="0.3">
      <c r="A26" s="24" t="s">
        <v>78</v>
      </c>
      <c r="B26" s="57">
        <f>B24*B25</f>
        <v>195</v>
      </c>
      <c r="C26" s="57">
        <f t="shared" ref="C26:J26" si="4">C24*C25</f>
        <v>217.5</v>
      </c>
      <c r="D26" s="57">
        <f t="shared" si="4"/>
        <v>165</v>
      </c>
      <c r="E26" s="57">
        <f t="shared" si="4"/>
        <v>111</v>
      </c>
      <c r="F26" s="57">
        <f t="shared" si="4"/>
        <v>105</v>
      </c>
      <c r="G26" s="57">
        <f t="shared" si="4"/>
        <v>148</v>
      </c>
      <c r="H26" s="57">
        <f t="shared" si="4"/>
        <v>144</v>
      </c>
      <c r="I26" s="57">
        <f t="shared" si="4"/>
        <v>105</v>
      </c>
      <c r="J26" s="57">
        <f t="shared" si="4"/>
        <v>180</v>
      </c>
      <c r="K26" s="57"/>
      <c r="L26" s="130">
        <f>SUM(B26:J26)</f>
        <v>1370.5</v>
      </c>
      <c r="M26" s="130"/>
      <c r="N26" s="131" t="s">
        <v>79</v>
      </c>
      <c r="O26" s="132"/>
    </row>
    <row r="28" spans="1:15" ht="28.8" x14ac:dyDescent="0.3">
      <c r="A28" s="50" t="s">
        <v>80</v>
      </c>
      <c r="B28" s="118">
        <f>SUM(B24:C24)/COUNT(B24:C24)</f>
        <v>41.25</v>
      </c>
      <c r="C28" s="119"/>
      <c r="D28" s="55">
        <f>D24</f>
        <v>33</v>
      </c>
      <c r="E28" s="127">
        <f>SUM(E24:H24)/COUNT(E24:H24)</f>
        <v>36.25</v>
      </c>
      <c r="F28" s="118"/>
      <c r="G28" s="118"/>
      <c r="H28" s="119"/>
      <c r="I28" s="128">
        <f>SUM(I24:J24)/COUNT(I24:J24)</f>
        <v>40</v>
      </c>
      <c r="J28" s="129"/>
      <c r="K28" s="68"/>
    </row>
    <row r="29" spans="1:15" ht="28.8" x14ac:dyDescent="0.3">
      <c r="A29" s="54" t="s">
        <v>81</v>
      </c>
      <c r="B29" s="120">
        <f>SUMPRODUCT(B24:C24,B25:C25)/SUM(B25:C25)</f>
        <v>41.25</v>
      </c>
      <c r="C29" s="121"/>
      <c r="D29" s="56">
        <f>SUMPRODUCT(D24,D25)/SUM(D25)</f>
        <v>33</v>
      </c>
      <c r="E29" s="122">
        <f>SUMPRODUCT(E24:H24,E25:H25)/SUM(E25:H25)</f>
        <v>36.285714285714285</v>
      </c>
      <c r="F29" s="120"/>
      <c r="G29" s="120"/>
      <c r="H29" s="121"/>
      <c r="I29" s="123">
        <f>SUMPRODUCT(I24:J24,I25:J25)/SUM(I25:J25)</f>
        <v>40.714285714285715</v>
      </c>
      <c r="J29" s="124"/>
      <c r="K29" s="68"/>
    </row>
    <row r="30" spans="1:15" x14ac:dyDescent="0.3">
      <c r="B30" s="117" t="s">
        <v>82</v>
      </c>
      <c r="C30" s="117"/>
      <c r="D30" s="37" t="s">
        <v>83</v>
      </c>
      <c r="E30" s="117" t="s">
        <v>84</v>
      </c>
      <c r="F30" s="117"/>
      <c r="G30" s="117"/>
      <c r="H30" s="117"/>
      <c r="I30" s="117" t="s">
        <v>85</v>
      </c>
      <c r="J30" s="117"/>
      <c r="K30" s="37"/>
    </row>
    <row r="32" spans="1:15" x14ac:dyDescent="0.3">
      <c r="B32" t="s">
        <v>90</v>
      </c>
    </row>
    <row r="33" spans="1:2" x14ac:dyDescent="0.3">
      <c r="A33">
        <f>SUM(B8:J8,K8)</f>
        <v>69</v>
      </c>
      <c r="B33" t="s">
        <v>88</v>
      </c>
    </row>
    <row r="34" spans="1:2" x14ac:dyDescent="0.3">
      <c r="A34">
        <f>SUM(B25:J25,K25)</f>
        <v>41</v>
      </c>
      <c r="B34" t="s">
        <v>89</v>
      </c>
    </row>
  </sheetData>
  <mergeCells count="15">
    <mergeCell ref="B30:C30"/>
    <mergeCell ref="E30:H30"/>
    <mergeCell ref="I30:J30"/>
    <mergeCell ref="B1:D1"/>
    <mergeCell ref="B28:C28"/>
    <mergeCell ref="E28:H28"/>
    <mergeCell ref="I28:J28"/>
    <mergeCell ref="B29:C29"/>
    <mergeCell ref="E29:H29"/>
    <mergeCell ref="I29:J29"/>
    <mergeCell ref="L26:M26"/>
    <mergeCell ref="N26:O26"/>
    <mergeCell ref="B2:C2"/>
    <mergeCell ref="E2:H2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info</vt:lpstr>
      <vt:lpstr>riassunto</vt:lpstr>
      <vt:lpstr>GBorrelli</vt:lpstr>
      <vt:lpstr>GDiMuro</vt:lpstr>
      <vt:lpstr>AAMangia</vt:lpstr>
      <vt:lpstr>GMercurio</vt:lpstr>
      <vt:lpstr>LPastore</vt:lpstr>
      <vt:lpstr>AZuottolo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Francesca Perillo;GIUSY CASTALDO;Mariarosaria Esposito</dc:creator>
  <cp:keywords/>
  <dc:description/>
  <cp:lastModifiedBy>Giusy Castaldo</cp:lastModifiedBy>
  <cp:revision/>
  <dcterms:created xsi:type="dcterms:W3CDTF">2015-06-05T18:17:20Z</dcterms:created>
  <dcterms:modified xsi:type="dcterms:W3CDTF">2023-01-03T11:48:37Z</dcterms:modified>
  <cp:category/>
  <cp:contentStatus/>
</cp:coreProperties>
</file>