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"/>
    </mc:Choice>
  </mc:AlternateContent>
  <xr:revisionPtr revIDLastSave="68" documentId="8_{DB5883F6-82B3-4E37-9510-E489F6F3EC63}" xr6:coauthVersionLast="36" xr6:coauthVersionMax="36" xr10:uidLastSave="{EB04005D-5D55-4DAB-AFEF-00B017D8FCD7}"/>
  <bookViews>
    <workbookView xWindow="-108" yWindow="-108" windowWidth="23256" windowHeight="12456" activeTab="1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10" l="1"/>
  <c r="O10" i="9"/>
  <c r="O10" i="8"/>
  <c r="O10" i="7"/>
  <c r="O10" i="6"/>
  <c r="O10" i="3"/>
  <c r="O5" i="3"/>
  <c r="O6" i="3"/>
  <c r="O7" i="3"/>
  <c r="O8" i="3"/>
  <c r="O9" i="3"/>
  <c r="M6" i="1"/>
  <c r="M7" i="1"/>
  <c r="M8" i="1"/>
  <c r="M9" i="1"/>
  <c r="M10" i="1"/>
  <c r="O8" i="10"/>
  <c r="N8" i="10"/>
  <c r="M8" i="10"/>
  <c r="L8" i="10"/>
  <c r="N8" i="3"/>
  <c r="K24" i="3"/>
  <c r="N8" i="6"/>
  <c r="K24" i="6"/>
  <c r="N8" i="7"/>
  <c r="K24" i="7"/>
  <c r="N8" i="8"/>
  <c r="K24" i="8"/>
  <c r="N8" i="9"/>
  <c r="K24" i="9"/>
  <c r="K24" i="10"/>
  <c r="N7" i="10"/>
  <c r="A34" i="10"/>
  <c r="A33" i="10"/>
  <c r="M14" i="10"/>
  <c r="M23" i="10"/>
  <c r="M22" i="10"/>
  <c r="M21" i="10"/>
  <c r="M20" i="10"/>
  <c r="M19" i="10"/>
  <c r="M18" i="10"/>
  <c r="M17" i="10"/>
  <c r="M16" i="10"/>
  <c r="M15" i="10"/>
  <c r="M13" i="10"/>
  <c r="M12" i="10"/>
  <c r="M11" i="10"/>
  <c r="M10" i="10"/>
  <c r="M9" i="10"/>
  <c r="M7" i="10"/>
  <c r="M6" i="10"/>
  <c r="M5" i="10"/>
  <c r="M4" i="10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23" i="3"/>
  <c r="M8" i="3"/>
  <c r="M9" i="3"/>
  <c r="M5" i="3"/>
  <c r="M6" i="3"/>
  <c r="M7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4" i="3"/>
  <c r="J24" i="10"/>
  <c r="J26" i="10"/>
  <c r="I24" i="10"/>
  <c r="H24" i="10"/>
  <c r="H26" i="10"/>
  <c r="G24" i="10"/>
  <c r="G26" i="10"/>
  <c r="F24" i="10"/>
  <c r="F26" i="10"/>
  <c r="E24" i="10"/>
  <c r="E26" i="10"/>
  <c r="D24" i="10"/>
  <c r="D26" i="10"/>
  <c r="C24" i="10"/>
  <c r="C26" i="10"/>
  <c r="B24" i="10"/>
  <c r="B26" i="10"/>
  <c r="J24" i="9"/>
  <c r="J26" i="9"/>
  <c r="I24" i="9"/>
  <c r="H24" i="9"/>
  <c r="H26" i="9"/>
  <c r="G24" i="9"/>
  <c r="G26" i="9"/>
  <c r="F24" i="9"/>
  <c r="F26" i="9"/>
  <c r="E24" i="9"/>
  <c r="D24" i="9"/>
  <c r="D26" i="9"/>
  <c r="C24" i="9"/>
  <c r="C26" i="9"/>
  <c r="B24" i="9"/>
  <c r="B26" i="9"/>
  <c r="J24" i="8"/>
  <c r="J26" i="8"/>
  <c r="I24" i="8"/>
  <c r="I26" i="8"/>
  <c r="H24" i="8"/>
  <c r="H26" i="8"/>
  <c r="G24" i="8"/>
  <c r="G26" i="8"/>
  <c r="F24" i="8"/>
  <c r="F26" i="8"/>
  <c r="E24" i="8"/>
  <c r="D24" i="8"/>
  <c r="D26" i="8"/>
  <c r="C24" i="8"/>
  <c r="C26" i="8"/>
  <c r="B24" i="8"/>
  <c r="B26" i="8"/>
  <c r="J24" i="7"/>
  <c r="J26" i="7"/>
  <c r="I24" i="7"/>
  <c r="H24" i="7"/>
  <c r="H26" i="7"/>
  <c r="G24" i="7"/>
  <c r="G26" i="7"/>
  <c r="F24" i="7"/>
  <c r="F26" i="7"/>
  <c r="E24" i="7"/>
  <c r="D24" i="7"/>
  <c r="D29" i="7"/>
  <c r="I7" i="1"/>
  <c r="C24" i="7"/>
  <c r="C26" i="7"/>
  <c r="B24" i="7"/>
  <c r="B26" i="7"/>
  <c r="J24" i="3"/>
  <c r="J26" i="3"/>
  <c r="I24" i="3"/>
  <c r="H24" i="3"/>
  <c r="H26" i="3"/>
  <c r="G24" i="3"/>
  <c r="G26" i="3"/>
  <c r="F24" i="3"/>
  <c r="F26" i="3"/>
  <c r="E24" i="3"/>
  <c r="D24" i="3"/>
  <c r="D28" i="3"/>
  <c r="E5" i="1"/>
  <c r="C24" i="3"/>
  <c r="C26" i="3"/>
  <c r="B24" i="3"/>
  <c r="B24" i="6"/>
  <c r="C24" i="6"/>
  <c r="C26" i="6"/>
  <c r="D24" i="6"/>
  <c r="D29" i="6"/>
  <c r="I6" i="1"/>
  <c r="E24" i="6"/>
  <c r="F24" i="6"/>
  <c r="F26" i="6"/>
  <c r="G24" i="6"/>
  <c r="G26" i="6"/>
  <c r="H24" i="6"/>
  <c r="H26" i="6"/>
  <c r="I24" i="6"/>
  <c r="J24" i="6"/>
  <c r="J26" i="6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L9" i="10"/>
  <c r="L7" i="10"/>
  <c r="N6" i="10"/>
  <c r="L6" i="10"/>
  <c r="N5" i="10"/>
  <c r="L5" i="10"/>
  <c r="N4" i="10"/>
  <c r="L4" i="10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O9" i="9"/>
  <c r="L9" i="9"/>
  <c r="N7" i="9"/>
  <c r="L7" i="9"/>
  <c r="N6" i="9"/>
  <c r="L6" i="9"/>
  <c r="N5" i="9"/>
  <c r="L5" i="9"/>
  <c r="N4" i="9"/>
  <c r="L4" i="9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O9" i="8"/>
  <c r="L9" i="8"/>
  <c r="N7" i="8"/>
  <c r="L7" i="8"/>
  <c r="N6" i="8"/>
  <c r="L6" i="8"/>
  <c r="N5" i="8"/>
  <c r="L5" i="8"/>
  <c r="N4" i="8"/>
  <c r="L4" i="8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O9" i="7"/>
  <c r="L9" i="7"/>
  <c r="N7" i="7"/>
  <c r="L7" i="7"/>
  <c r="N6" i="7"/>
  <c r="L6" i="7"/>
  <c r="N5" i="7"/>
  <c r="L5" i="7"/>
  <c r="N4" i="7"/>
  <c r="L4" i="7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O9" i="6"/>
  <c r="L9" i="6"/>
  <c r="N7" i="6"/>
  <c r="L7" i="6"/>
  <c r="N6" i="6"/>
  <c r="L6" i="6"/>
  <c r="N5" i="6"/>
  <c r="L5" i="6"/>
  <c r="N4" i="6"/>
  <c r="L4" i="6"/>
  <c r="L4" i="3"/>
  <c r="L5" i="3"/>
  <c r="N4" i="3"/>
  <c r="N5" i="3"/>
  <c r="N6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O9" i="10"/>
  <c r="D28" i="10"/>
  <c r="O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8" i="6"/>
  <c r="L8" i="6"/>
  <c r="O7" i="6"/>
  <c r="O6" i="6"/>
  <c r="O5" i="6"/>
  <c r="O4" i="6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8" i="7"/>
  <c r="L8" i="7"/>
  <c r="O7" i="7"/>
  <c r="O6" i="7"/>
  <c r="O5" i="7"/>
  <c r="O4" i="7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8" i="8"/>
  <c r="L8" i="8"/>
  <c r="O7" i="8"/>
  <c r="O6" i="8"/>
  <c r="O5" i="8"/>
  <c r="O4" i="8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8" i="9"/>
  <c r="L8" i="9"/>
  <c r="O7" i="9"/>
  <c r="O6" i="9"/>
  <c r="O5" i="9"/>
  <c r="O4" i="9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7" i="10"/>
  <c r="O6" i="10"/>
  <c r="O5" i="10"/>
  <c r="O4" i="10"/>
  <c r="B28" i="8"/>
  <c r="D8" i="1"/>
  <c r="D28" i="9"/>
  <c r="E9" i="1"/>
  <c r="D26" i="7"/>
  <c r="I29" i="6"/>
  <c r="K6" i="1"/>
  <c r="E10" i="1"/>
  <c r="D29" i="10"/>
  <c r="I10" i="1"/>
  <c r="I29" i="9"/>
  <c r="K9" i="1"/>
  <c r="I29" i="10"/>
  <c r="K10" i="1"/>
  <c r="I29" i="8"/>
  <c r="K8" i="1"/>
  <c r="I29" i="7"/>
  <c r="K7" i="1"/>
  <c r="I26" i="7"/>
  <c r="E29" i="6"/>
  <c r="J6" i="1"/>
  <c r="E29" i="10"/>
  <c r="J10" i="1"/>
  <c r="E29" i="8"/>
  <c r="J8" i="1"/>
  <c r="E28" i="7"/>
  <c r="F7" i="1"/>
  <c r="E29" i="9"/>
  <c r="J9" i="1"/>
  <c r="E26" i="8"/>
  <c r="E26" i="6"/>
  <c r="B28" i="7"/>
  <c r="D7" i="1"/>
  <c r="B6" i="1"/>
  <c r="B29" i="6"/>
  <c r="H6" i="1"/>
  <c r="B28" i="9"/>
  <c r="D9" i="1"/>
  <c r="B28" i="6"/>
  <c r="D6" i="1"/>
  <c r="I28" i="3"/>
  <c r="G5" i="1"/>
  <c r="B5" i="1"/>
  <c r="L24" i="10"/>
  <c r="E28" i="10"/>
  <c r="F10" i="1"/>
  <c r="I28" i="10"/>
  <c r="G10" i="1"/>
  <c r="B29" i="10"/>
  <c r="H10" i="1"/>
  <c r="I26" i="10"/>
  <c r="L26" i="10"/>
  <c r="C10" i="1"/>
  <c r="B28" i="10"/>
  <c r="D10" i="1"/>
  <c r="E28" i="9"/>
  <c r="F9" i="1"/>
  <c r="I26" i="9"/>
  <c r="L24" i="9"/>
  <c r="I28" i="9"/>
  <c r="G9" i="1"/>
  <c r="B29" i="9"/>
  <c r="H9" i="1"/>
  <c r="E26" i="9"/>
  <c r="D29" i="9"/>
  <c r="I9" i="1"/>
  <c r="D28" i="8"/>
  <c r="E8" i="1"/>
  <c r="E28" i="8"/>
  <c r="F8" i="1"/>
  <c r="L24" i="8"/>
  <c r="I28" i="8"/>
  <c r="G8" i="1"/>
  <c r="B29" i="8"/>
  <c r="H8" i="1"/>
  <c r="D29" i="8"/>
  <c r="I8" i="1"/>
  <c r="D28" i="7"/>
  <c r="E7" i="1"/>
  <c r="L24" i="7"/>
  <c r="I28" i="7"/>
  <c r="G7" i="1"/>
  <c r="B29" i="7"/>
  <c r="H7" i="1"/>
  <c r="B7" i="1"/>
  <c r="E29" i="7"/>
  <c r="J7" i="1"/>
  <c r="D26" i="6"/>
  <c r="D28" i="6"/>
  <c r="E6" i="1"/>
  <c r="E28" i="6"/>
  <c r="F6" i="1"/>
  <c r="I28" i="6"/>
  <c r="G6" i="1"/>
  <c r="L24" i="6"/>
  <c r="I29" i="3"/>
  <c r="K5" i="1"/>
  <c r="D29" i="3"/>
  <c r="I5" i="1"/>
  <c r="B29" i="3"/>
  <c r="H5" i="1"/>
  <c r="B28" i="3"/>
  <c r="D5" i="1"/>
  <c r="E28" i="3"/>
  <c r="F5" i="1"/>
  <c r="E29" i="3"/>
  <c r="J5" i="1"/>
  <c r="I26" i="3"/>
  <c r="E26" i="3"/>
  <c r="D26" i="3"/>
  <c r="B26" i="3"/>
  <c r="L24" i="3"/>
  <c r="B10" i="1"/>
  <c r="B9" i="1"/>
  <c r="B8" i="1"/>
  <c r="E26" i="7"/>
  <c r="B26" i="6"/>
  <c r="I26" i="6"/>
  <c r="L26" i="8"/>
  <c r="C8" i="1"/>
  <c r="L8" i="1"/>
  <c r="L10" i="1"/>
  <c r="L26" i="7"/>
  <c r="C7" i="1"/>
  <c r="L26" i="9"/>
  <c r="C9" i="1"/>
  <c r="L26" i="3"/>
  <c r="C5" i="1"/>
  <c r="L26" i="6"/>
  <c r="C6" i="1"/>
  <c r="L6" i="1"/>
  <c r="L5" i="1"/>
  <c r="M5" i="1"/>
  <c r="L9" i="1"/>
  <c r="L7" i="1"/>
</calcChain>
</file>

<file path=xl/sharedStrings.xml><?xml version="1.0" encoding="utf-8"?>
<sst xmlns="http://schemas.openxmlformats.org/spreadsheetml/2006/main" count="375" uniqueCount="101">
  <si>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</si>
  <si>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</si>
  <si>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</si>
  <si>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</si>
  <si>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</si>
  <si>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</si>
  <si>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</si>
  <si>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</si>
  <si>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</si>
  <si>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</si>
  <si>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</si>
  <si>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</si>
  <si>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</si>
  <si>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</si>
  <si>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</si>
  <si>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</si>
  <si>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</si>
  <si>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</si>
  <si>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</si>
  <si>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</si>
  <si>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</si>
  <si>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NOTE AGGIUNTIVE!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</si>
  <si>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</si>
  <si>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</si>
  <si>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</si>
  <si>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</si>
  <si>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</si>
  <si>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</si>
  <si>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</si>
  <si>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</si>
  <si>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</si>
  <si>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</si>
  <si>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</si>
  <si>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</si>
  <si>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</si>
  <si>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</si>
  <si>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</si>
  <si>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</si>
  <si>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</si>
  <si>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</si>
  <si>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</si>
  <si>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</si>
  <si>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</si>
  <si>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(*) foglio info per maggiori informazioni</t>
  </si>
  <si>
    <t>Metrica d'eccezione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</si>
  <si>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</si>
  <si>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</si>
  <si>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</si>
  <si>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</si>
  <si>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</si>
  <si>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</si>
  <si>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</si>
  <si>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</si>
  <si>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</si>
  <si>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</si>
  <si>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presentazione intermedia</t>
  </si>
  <si>
    <t>somma</t>
  </si>
  <si>
    <t>media</t>
  </si>
  <si>
    <t>media pesata</t>
  </si>
  <si>
    <t>Media 30esimi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</si>
  <si>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</si>
  <si>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</si>
  <si>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</si>
  <si>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</si>
  <si>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</si>
  <si>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</si>
  <si>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</si>
  <si>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</si>
  <si>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</si>
  <si>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</si>
  <si>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</si>
  <si>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</si>
  <si>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</si>
  <si>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</si>
  <si>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</si>
  <si>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</si>
  <si>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</si>
  <si>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</si>
  <si>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</si>
  <si>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</si>
  <si>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</si>
  <si>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</si>
  <si>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</si>
  <si>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</si>
  <si>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</si>
  <si>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</si>
  <si>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</si>
  <si>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</si>
  <si>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</si>
  <si>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</si>
  <si>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</si>
  <si>
    <t>metrica d'eccezione</t>
  </si>
  <si>
    <t>(somma voti)</t>
  </si>
  <si>
    <t>(somma pesi)</t>
  </si>
  <si>
    <r>
      <t xml:space="preserve">artefatti su ore: </t>
    </r>
    <r>
      <rPr>
        <b/>
        <sz val="11"/>
        <color theme="1"/>
        <rFont val="Calibri"/>
        <family val="2"/>
        <scheme val="minor"/>
      </rPr>
      <t>6</t>
    </r>
  </si>
  <si>
    <r>
      <t xml:space="preserve">rispetto  scadenze: </t>
    </r>
    <r>
      <rPr>
        <b/>
        <sz val="11"/>
        <color theme="1"/>
        <rFont val="Calibri"/>
        <family val="2"/>
        <scheme val="minor"/>
      </rPr>
      <t xml:space="preserve">7  
</t>
    </r>
    <r>
      <rPr>
        <sz val="11"/>
        <color theme="1"/>
        <rFont val="Calibri"/>
        <family val="2"/>
        <scheme val="minor"/>
      </rPr>
      <t xml:space="preserve">_ 
presenza meeting: </t>
    </r>
    <r>
      <rPr>
        <b/>
        <sz val="11"/>
        <color theme="1"/>
        <rFont val="Calibri"/>
        <family val="2"/>
        <scheme val="minor"/>
      </rPr>
      <t xml:space="preserve">8 </t>
    </r>
  </si>
  <si>
    <r>
      <t xml:space="preserve"> numero revisione artefatti: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  
_   
qualità delle domande alle PM:</t>
    </r>
    <r>
      <rPr>
        <b/>
        <sz val="11"/>
        <color theme="1"/>
        <rFont val="Calibri"/>
        <family val="2"/>
        <scheme val="minor"/>
      </rPr>
      <t xml:space="preserve"> 7  </t>
    </r>
    <r>
      <rPr>
        <sz val="11"/>
        <color theme="1"/>
        <rFont val="Calibri"/>
        <family val="2"/>
        <scheme val="minor"/>
      </rPr>
      <t xml:space="preserve"> 
_   
iniziativa:</t>
    </r>
    <r>
      <rPr>
        <b/>
        <sz val="11"/>
        <color theme="1"/>
        <rFont val="Calibri"/>
        <family val="2"/>
        <scheme val="minor"/>
      </rPr>
      <t xml:space="preserve"> 7 </t>
    </r>
    <r>
      <rPr>
        <sz val="11"/>
        <color theme="1"/>
        <rFont val="Calibri"/>
        <family val="2"/>
        <scheme val="minor"/>
      </rPr>
      <t xml:space="preserve"> 
_  
problem solving: </t>
    </r>
    <r>
      <rPr>
        <b/>
        <sz val="11"/>
        <color theme="1"/>
        <rFont val="Calibri"/>
        <family val="2"/>
        <scheme val="minor"/>
      </rPr>
      <t>7</t>
    </r>
  </si>
  <si>
    <r>
      <t xml:space="preserve">presentazione intermedia: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
</t>
    </r>
    <r>
      <rPr>
        <sz val="11"/>
        <color theme="1" tint="0.249977111117893"/>
        <rFont val="Calibri"/>
        <family val="2"/>
        <scheme val="minor"/>
      </rPr>
      <t>(</t>
    </r>
    <r>
      <rPr>
        <i/>
        <sz val="11"/>
        <color theme="1" tint="0.249977111117893"/>
        <rFont val="Calibri"/>
        <family val="2"/>
        <scheme val="minor"/>
      </rPr>
      <t>metrica aggiunta solo in occasione della presentazione intermedia)</t>
    </r>
  </si>
  <si>
    <r>
      <t xml:space="preserve">interventi costruttivi: </t>
    </r>
    <r>
      <rPr>
        <b/>
        <sz val="11"/>
        <color theme="1"/>
        <rFont val="Calibri"/>
        <family val="2"/>
        <scheme val="minor"/>
      </rPr>
      <t xml:space="preserve">7 
</t>
    </r>
    <r>
      <rPr>
        <sz val="11"/>
        <color theme="1"/>
        <rFont val="Calibri"/>
        <family val="2"/>
        <scheme val="minor"/>
      </rPr>
      <t xml:space="preserve">_    
team working: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  </t>
    </r>
  </si>
  <si>
    <r>
      <rPr>
        <b/>
        <sz val="11"/>
        <color theme="1"/>
        <rFont val="Calibri"/>
        <family val="2"/>
        <scheme val="minor"/>
      </rPr>
      <t xml:space="preserve">(*) </t>
    </r>
    <r>
      <rPr>
        <b/>
        <sz val="11"/>
        <color theme="4" tint="-0.499984740745262"/>
        <rFont val="Calibri"/>
        <family val="2"/>
        <scheme val="minor"/>
      </rPr>
      <t>Metrica d'eccezione</t>
    </r>
    <r>
      <rPr>
        <sz val="11"/>
        <color theme="1"/>
        <rFont val="Calibri"/>
        <family val="2"/>
        <scheme val="minor"/>
      </rPr>
      <t xml:space="preserve"> aggiunta in occasione della</t>
    </r>
    <r>
      <rPr>
        <i/>
        <u/>
        <sz val="11"/>
        <color theme="4" tint="-0.499984740745262"/>
        <rFont val="Calibri"/>
        <family val="2"/>
        <scheme val="minor"/>
      </rPr>
      <t xml:space="preserve"> presentazione intermedia</t>
    </r>
    <r>
      <rPr>
        <sz val="11"/>
        <color theme="1"/>
        <rFont val="Calibri"/>
        <family val="2"/>
        <scheme val="minor"/>
      </rPr>
      <t xml:space="preserve"> tenutasi in data 21/12/2022. Questa metrica non verrà utilizzata nel corso delle valutazioni di ogni settimana, ma solo relativamente alla </t>
    </r>
    <r>
      <rPr>
        <i/>
        <sz val="11"/>
        <color theme="1"/>
        <rFont val="Calibri"/>
        <family val="2"/>
        <scheme val="minor"/>
      </rPr>
      <t>settimana 5</t>
    </r>
    <r>
      <rPr>
        <sz val="11"/>
        <color theme="1"/>
        <rFont val="Calibri"/>
        <family val="2"/>
        <scheme val="minor"/>
      </rPr>
      <t xml:space="preserve">. In questa metrica sono stati valutati i ragazzi che hanno presentato per qualità di esposizione. Sono stati valutati tutti i ragazzi per le risposte fornite alle domande poste dal Prof. Fabio Palomba e dalla dottoressa Giulia Sellitto. E' stata valutata la presenza alla presentazione interminedia. </t>
    </r>
  </si>
  <si>
    <r>
      <t xml:space="preserve">  
N.B. </t>
    </r>
    <r>
      <rPr>
        <sz val="11"/>
        <rFont val="Calibri"/>
        <family val="2"/>
        <scheme val="minor"/>
      </rPr>
      <t xml:space="preserve">Nelle scorse valutazioni, per un problema di versioning di OneDrive, sono state consegnate delle valutazioni erronee per Angelo Zuottolo. I voti riportati per Angelo Zuottolo nel corso della settimana 5 consegnati sono stati più alti di quelli effettivamente pensati in quella specifica settimana per Angelo. Alla destra vengono mostrati i voti di Angelo per ogni metrica, prima della giusta modifica (ovviamente, i voti alla destra sono i medesimi del foglio delle valutazioni C03_Valutazioni_04.xlsx). </t>
    </r>
    <r>
      <rPr>
        <i/>
        <sz val="11"/>
        <rFont val="Calibri"/>
        <family val="2"/>
        <scheme val="minor"/>
      </rPr>
      <t xml:space="preserve">Per correttezza verso gli altri ragazzi e verso lo stesso Angelo, questi voti verranno modificati e Angelo ne sarà a conoscenza. </t>
    </r>
    <r>
      <rPr>
        <sz val="11"/>
        <rFont val="Calibri"/>
        <family val="2"/>
        <scheme val="minor"/>
      </rPr>
      <t>Pertanto, alla sinistra le medie verranno calcolate basando i calcoli sui voti effettivi pensati per Angelo. Ci scusiamo enormemente per il disagio.  
- le PMs (</t>
    </r>
    <r>
      <rPr>
        <sz val="11"/>
        <rFont val="Fairwater Script"/>
      </rPr>
      <t>Castaldo Giusy, Esposito Mariarosaria, Perillo Francesca</t>
    </r>
    <r>
      <rPr>
        <sz val="11"/>
        <rFont val="Calibri"/>
        <family val="2"/>
        <scheme val="minor"/>
      </rPr>
      <t xml:space="preserve">).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</si>
</sst>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u/>
      <sz val="11"/>
      <color theme="4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Fairwater Script"/>
    </font>
    <font>
      <i/>
      <sz val="11"/>
      <color theme="1" tint="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161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4"/>
      </top>
      <bottom/>
      <diagonal/>
    </border>
    <border>
      <left/>
      <right style="thin">
        <color theme="2" tint="-0.249977111117893"/>
      </right>
      <top/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/>
      <diagonal/>
    </border>
    <border>
      <left style="thin">
        <color theme="4"/>
      </left>
      <right style="thick">
        <color theme="4"/>
      </right>
      <top/>
      <bottom/>
      <diagonal/>
    </border>
    <border>
      <left style="thin">
        <color theme="4"/>
      </left>
      <right style="thick">
        <color theme="4"/>
      </right>
      <top/>
      <bottom style="thin">
        <color theme="4"/>
      </bottom>
      <diagonal/>
    </border>
    <border>
      <left style="medium">
        <color theme="4"/>
      </left>
      <right style="thick">
        <color theme="4"/>
      </right>
      <top/>
      <bottom/>
      <diagonal/>
    </border>
    <border>
      <left/>
      <right style="thick">
        <color theme="4"/>
      </right>
      <top/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 tint="0.59999389629810485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 style="thin">
        <color theme="4" tint="-0.249977111117893"/>
      </top>
      <bottom/>
      <diagonal/>
    </border>
    <border>
      <left/>
      <right style="thick">
        <color theme="4" tint="-0.249977111117893"/>
      </right>
      <top style="thin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48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9" xfId="0" applyBorder="1"/>
    <xf numFmtId="0" fontId="7" fillId="0" borderId="0" xfId="0" applyFont="1"/>
    <xf numFmtId="0" fontId="8" fillId="0" borderId="0" xfId="0" applyFont="1"/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/>
    <xf numFmtId="0" fontId="6" fillId="0" borderId="35" xfId="0" applyFont="1" applyBorder="1"/>
    <xf numFmtId="0" fontId="7" fillId="0" borderId="38" xfId="0" applyFont="1" applyBorder="1"/>
    <xf numFmtId="0" fontId="0" fillId="0" borderId="39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4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38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42" xfId="0" applyNumberFormat="1" applyFill="1" applyBorder="1"/>
    <xf numFmtId="0" fontId="7" fillId="0" borderId="0" xfId="0" applyFont="1" applyAlignment="1">
      <alignment wrapText="1"/>
    </xf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7" fillId="0" borderId="46" xfId="0" applyFont="1" applyBorder="1" applyAlignment="1">
      <alignment wrapText="1"/>
    </xf>
    <xf numFmtId="2" fontId="0" fillId="9" borderId="45" xfId="0" applyNumberFormat="1" applyFill="1" applyBorder="1" applyAlignment="1">
      <alignment vertical="center"/>
    </xf>
    <xf numFmtId="2" fontId="0" fillId="9" borderId="48" xfId="0" applyNumberFormat="1" applyFill="1" applyBorder="1" applyAlignment="1">
      <alignment vertical="center"/>
    </xf>
    <xf numFmtId="2" fontId="0" fillId="0" borderId="0" xfId="0" applyNumberFormat="1"/>
    <xf numFmtId="2" fontId="0" fillId="0" borderId="35" xfId="0" applyNumberFormat="1" applyBorder="1"/>
    <xf numFmtId="2" fontId="0" fillId="0" borderId="30" xfId="0" applyNumberFormat="1" applyBorder="1"/>
    <xf numFmtId="2" fontId="10" fillId="4" borderId="46" xfId="0" applyNumberFormat="1" applyFont="1" applyFill="1" applyBorder="1"/>
    <xf numFmtId="2" fontId="0" fillId="3" borderId="0" xfId="0" applyNumberFormat="1" applyFill="1"/>
    <xf numFmtId="2" fontId="0" fillId="0" borderId="44" xfId="0" applyNumberFormat="1" applyBorder="1"/>
    <xf numFmtId="2" fontId="0" fillId="0" borderId="45" xfId="0" applyNumberFormat="1" applyBorder="1"/>
    <xf numFmtId="2" fontId="0" fillId="0" borderId="43" xfId="0" applyNumberFormat="1" applyBorder="1"/>
    <xf numFmtId="0" fontId="3" fillId="0" borderId="32" xfId="2" applyBorder="1" applyAlignment="1">
      <alignment horizontal="center"/>
    </xf>
    <xf numFmtId="0" fontId="13" fillId="0" borderId="43" xfId="0" applyFont="1" applyBorder="1" applyAlignment="1">
      <alignment horizontal="left"/>
    </xf>
    <xf numFmtId="0" fontId="3" fillId="0" borderId="1" xfId="2" applyAlignment="1">
      <alignment horizontal="center"/>
    </xf>
    <xf numFmtId="2" fontId="0" fillId="9" borderId="0" xfId="0" applyNumberFormat="1" applyFill="1" applyAlignment="1">
      <alignment horizontal="center" vertical="center"/>
    </xf>
    <xf numFmtId="0" fontId="6" fillId="0" borderId="52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30" xfId="0" applyBorder="1"/>
    <xf numFmtId="0" fontId="0" fillId="0" borderId="56" xfId="0" applyBorder="1"/>
    <xf numFmtId="0" fontId="0" fillId="0" borderId="57" xfId="0" applyBorder="1"/>
    <xf numFmtId="0" fontId="6" fillId="0" borderId="58" xfId="0" applyFont="1" applyBorder="1" applyAlignment="1">
      <alignment horizontal="center"/>
    </xf>
    <xf numFmtId="0" fontId="0" fillId="10" borderId="44" xfId="0" applyFill="1" applyBorder="1"/>
    <xf numFmtId="0" fontId="0" fillId="10" borderId="50" xfId="0" applyFill="1" applyBorder="1"/>
    <xf numFmtId="0" fontId="0" fillId="10" borderId="51" xfId="0" applyFill="1" applyBorder="1"/>
    <xf numFmtId="0" fontId="10" fillId="0" borderId="0" xfId="0" applyFont="1" applyAlignment="1">
      <alignment horizontal="center"/>
    </xf>
    <xf numFmtId="0" fontId="3" fillId="0" borderId="60" xfId="2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0" fillId="0" borderId="62" xfId="0" applyBorder="1"/>
    <xf numFmtId="0" fontId="0" fillId="0" borderId="59" xfId="0" applyBorder="1"/>
    <xf numFmtId="0" fontId="0" fillId="3" borderId="0" xfId="0" applyFill="1"/>
    <xf numFmtId="0" fontId="17" fillId="11" borderId="65" xfId="0" applyFont="1" applyFill="1" applyBorder="1"/>
    <xf numFmtId="0" fontId="0" fillId="11" borderId="66" xfId="0" applyFill="1" applyBorder="1"/>
    <xf numFmtId="0" fontId="0" fillId="11" borderId="67" xfId="0" applyFill="1" applyBorder="1"/>
    <xf numFmtId="0" fontId="20" fillId="0" borderId="0" xfId="0" applyFont="1"/>
    <xf numFmtId="0" fontId="0" fillId="12" borderId="75" xfId="0" applyFill="1" applyBorder="1" applyAlignment="1">
      <alignment vertical="center" wrapText="1"/>
    </xf>
    <xf numFmtId="0" fontId="0" fillId="12" borderId="76" xfId="0" applyFill="1" applyBorder="1" applyAlignment="1">
      <alignment vertical="center" wrapText="1"/>
    </xf>
    <xf numFmtId="0" fontId="22" fillId="12" borderId="77" xfId="0" applyFont="1" applyFill="1" applyBorder="1" applyAlignment="1">
      <alignment horizontal="left" wrapText="1"/>
    </xf>
    <xf numFmtId="0" fontId="21" fillId="12" borderId="0" xfId="0" applyFont="1" applyFill="1" applyAlignment="1">
      <alignment horizontal="left" vertical="center"/>
    </xf>
    <xf numFmtId="0" fontId="22" fillId="12" borderId="25" xfId="0" applyFont="1" applyFill="1" applyBorder="1" applyAlignment="1">
      <alignment horizontal="right" vertical="center"/>
    </xf>
    <xf numFmtId="0" fontId="22" fillId="12" borderId="30" xfId="0" applyFont="1" applyFill="1" applyBorder="1" applyAlignment="1">
      <alignment horizontal="right" vertical="center"/>
    </xf>
    <xf numFmtId="0" fontId="22" fillId="12" borderId="0" xfId="0" applyFont="1" applyFill="1" applyAlignment="1">
      <alignment horizontal="right" vertical="center"/>
    </xf>
    <xf numFmtId="0" fontId="22" fillId="12" borderId="29" xfId="0" applyFont="1" applyFill="1" applyBorder="1" applyAlignment="1">
      <alignment horizontal="right" vertical="center"/>
    </xf>
    <xf numFmtId="0" fontId="22" fillId="12" borderId="54" xfId="0" applyFont="1" applyFill="1" applyBorder="1" applyAlignment="1">
      <alignment horizontal="right" vertical="center"/>
    </xf>
    <xf numFmtId="0" fontId="22" fillId="12" borderId="44" xfId="0" applyFont="1" applyFill="1" applyBorder="1" applyAlignment="1">
      <alignment horizontal="right" vertical="center"/>
    </xf>
    <xf numFmtId="2" fontId="0" fillId="8" borderId="42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25" xfId="0" applyFill="1" applyBorder="1"/>
    <xf numFmtId="0" fontId="0" fillId="0" borderId="68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69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0" fillId="0" borderId="72" xfId="0" applyBorder="1" applyAlignment="1">
      <alignment horizontal="left" vertical="top" wrapText="1"/>
    </xf>
    <xf numFmtId="0" fontId="0" fillId="0" borderId="73" xfId="0" applyBorder="1" applyAlignment="1">
      <alignment horizontal="left" vertical="top" wrapText="1"/>
    </xf>
    <xf numFmtId="0" fontId="0" fillId="0" borderId="74" xfId="0" applyBorder="1" applyAlignment="1">
      <alignment horizontal="left" vertical="top" wrapText="1"/>
    </xf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10" fillId="7" borderId="63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4" fillId="0" borderId="2" xfId="3" applyAlignment="1">
      <alignment horizontal="center"/>
    </xf>
    <xf numFmtId="0" fontId="4" fillId="0" borderId="36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32" xfId="2" applyBorder="1" applyAlignment="1">
      <alignment horizontal="center"/>
    </xf>
    <xf numFmtId="0" fontId="4" fillId="0" borderId="33" xfId="3" applyBorder="1" applyAlignment="1">
      <alignment horizontal="center"/>
    </xf>
    <xf numFmtId="0" fontId="4" fillId="0" borderId="34" xfId="3" applyBorder="1" applyAlignment="1">
      <alignment horizontal="center"/>
    </xf>
    <xf numFmtId="0" fontId="4" fillId="0" borderId="31" xfId="3" applyBorder="1" applyAlignment="1">
      <alignment horizontal="center"/>
    </xf>
    <xf numFmtId="0" fontId="0" fillId="0" borderId="0" xfId="0" applyAlignment="1">
      <alignment horizontal="center"/>
    </xf>
    <xf numFmtId="2" fontId="0" fillId="8" borderId="0" xfId="0" applyNumberFormat="1" applyFill="1" applyAlignment="1">
      <alignment horizontal="center" vertical="center"/>
    </xf>
    <xf numFmtId="2" fontId="0" fillId="8" borderId="44" xfId="0" applyNumberFormat="1" applyFill="1" applyBorder="1" applyAlignment="1">
      <alignment horizontal="center" vertical="center"/>
    </xf>
    <xf numFmtId="2" fontId="0" fillId="8" borderId="46" xfId="0" applyNumberFormat="1" applyFill="1" applyBorder="1" applyAlignment="1">
      <alignment horizontal="center" vertical="center"/>
    </xf>
    <xf numFmtId="2" fontId="0" fillId="8" borderId="47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47" xfId="0" applyNumberFormat="1" applyFill="1" applyBorder="1" applyAlignment="1">
      <alignment horizontal="center" vertical="center"/>
    </xf>
    <xf numFmtId="2" fontId="10" fillId="6" borderId="43" xfId="0" applyNumberFormat="1" applyFont="1" applyFill="1" applyBorder="1" applyAlignment="1">
      <alignment horizontal="center"/>
    </xf>
    <xf numFmtId="2" fontId="10" fillId="6" borderId="44" xfId="0" applyNumberFormat="1" applyFont="1" applyFill="1" applyBorder="1" applyAlignment="1">
      <alignment horizontal="center"/>
    </xf>
    <xf numFmtId="2" fontId="0" fillId="8" borderId="43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0" fillId="9" borderId="44" xfId="0" applyNumberFormat="1" applyFill="1" applyBorder="1" applyAlignment="1">
      <alignment horizontal="center" vertical="center"/>
    </xf>
    <xf numFmtId="2" fontId="10" fillId="6" borderId="0" xfId="0" applyNumberFormat="1" applyFont="1" applyFill="1" applyAlignment="1">
      <alignment horizontal="center"/>
    </xf>
    <xf numFmtId="0" fontId="13" fillId="0" borderId="4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24" fillId="0" borderId="30" xfId="0" applyFont="1" applyBorder="1"/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7.3412698412698409</c:v>
                </c:pt>
                <c:pt idx="1">
                  <c:v>8.2301587301587311</c:v>
                </c:pt>
                <c:pt idx="2">
                  <c:v>8.2083333333333339</c:v>
                </c:pt>
                <c:pt idx="3">
                  <c:v>8.1785714285714288</c:v>
                </c:pt>
                <c:pt idx="4">
                  <c:v>8.7281746031746028</c:v>
                </c:pt>
                <c:pt idx="5">
                  <c:v>7.4583333333333339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M23"/>
  <sheetViews>
    <sheetView workbookViewId="0">
      <selection activeCell="O9" sqref="O9"/>
    </sheetView>
  </sheetViews>
  <sheetFormatPr defaultRowHeight="14.4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13" ht="24" thickBot="1">
      <c r="A1" s="113" t="s">
        <v>0</v>
      </c>
      <c r="B1" s="113"/>
      <c r="C1" s="113"/>
    </row>
    <row r="2" spans="1:13" ht="18" thickBot="1">
      <c r="A2" s="7" t="s">
        <v>1</v>
      </c>
      <c r="B2" s="8" t="s">
        <v>2</v>
      </c>
      <c r="C2" s="9" t="s">
        <v>3</v>
      </c>
    </row>
    <row r="3" spans="1:13" ht="15" thickTop="1">
      <c r="A3" s="114" t="s">
        <v>4</v>
      </c>
      <c r="B3" s="5" t="s">
        <v>5</v>
      </c>
      <c r="C3" s="10">
        <v>5</v>
      </c>
    </row>
    <row r="4" spans="1:13" ht="28.8">
      <c r="A4" s="115"/>
      <c r="B4" s="6" t="s">
        <v>6</v>
      </c>
      <c r="C4" s="11">
        <v>5</v>
      </c>
    </row>
    <row r="5" spans="1:13" ht="28.8">
      <c r="A5" s="12" t="s">
        <v>7</v>
      </c>
      <c r="B5" s="2" t="s">
        <v>8</v>
      </c>
      <c r="C5" s="13">
        <v>5</v>
      </c>
    </row>
    <row r="6" spans="1:13" ht="43.2">
      <c r="A6" s="116" t="s">
        <v>9</v>
      </c>
      <c r="B6" s="3" t="s">
        <v>10</v>
      </c>
      <c r="C6" s="14">
        <v>3</v>
      </c>
    </row>
    <row r="7" spans="1:13" ht="28.8">
      <c r="A7" s="118"/>
      <c r="B7" s="4" t="s">
        <v>11</v>
      </c>
      <c r="C7" s="15">
        <v>3</v>
      </c>
    </row>
    <row r="8" spans="1:13" ht="28.8">
      <c r="A8" s="118"/>
      <c r="B8" s="4" t="s">
        <v>12</v>
      </c>
      <c r="C8" s="15">
        <v>4</v>
      </c>
    </row>
    <row r="9" spans="1:13">
      <c r="A9" s="119"/>
      <c r="B9" s="2" t="s">
        <v>13</v>
      </c>
      <c r="C9" s="13">
        <v>4</v>
      </c>
    </row>
    <row r="10" spans="1:13">
      <c r="A10" s="116" t="s">
        <v>14</v>
      </c>
      <c r="B10" s="3" t="s">
        <v>15</v>
      </c>
      <c r="C10" s="14">
        <v>3</v>
      </c>
    </row>
    <row r="11" spans="1:13" ht="15" thickBot="1">
      <c r="A11" s="117"/>
      <c r="B11" s="16" t="s">
        <v>16</v>
      </c>
      <c r="C11" s="17">
        <v>4</v>
      </c>
    </row>
    <row r="12" spans="1:13">
      <c r="B12" s="44" t="s">
        <v>17</v>
      </c>
      <c r="C12" s="43">
        <f>SUM(C3:C11)</f>
        <v>36</v>
      </c>
    </row>
    <row r="13" spans="1:13" ht="24" thickBot="1">
      <c r="A13" s="113" t="s">
        <v>18</v>
      </c>
      <c r="B13" s="113"/>
    </row>
    <row r="14" spans="1:13" ht="18.600000000000001" thickTop="1" thickBot="1">
      <c r="A14" s="7" t="s">
        <v>19</v>
      </c>
      <c r="B14" s="9" t="s">
        <v>20</v>
      </c>
      <c r="E14" s="86" t="s">
        <v>21</v>
      </c>
      <c r="F14" s="87"/>
      <c r="G14" s="87"/>
      <c r="H14" s="87"/>
      <c r="I14" s="87"/>
      <c r="J14" s="87"/>
      <c r="K14" s="87"/>
      <c r="L14" s="87"/>
      <c r="M14" s="88"/>
    </row>
    <row r="15" spans="1:13" ht="15" thickTop="1">
      <c r="A15" s="18" t="s">
        <v>22</v>
      </c>
      <c r="B15" s="19" t="s">
        <v>23</v>
      </c>
      <c r="E15" s="104" t="s">
        <v>99</v>
      </c>
      <c r="F15" s="105"/>
      <c r="G15" s="105"/>
      <c r="H15" s="105"/>
      <c r="I15" s="105"/>
      <c r="J15" s="105"/>
      <c r="K15" s="105"/>
      <c r="L15" s="105"/>
      <c r="M15" s="106"/>
    </row>
    <row r="16" spans="1:13">
      <c r="A16" s="18" t="s">
        <v>24</v>
      </c>
      <c r="B16" s="19" t="s">
        <v>25</v>
      </c>
      <c r="E16" s="107"/>
      <c r="F16" s="108"/>
      <c r="G16" s="108"/>
      <c r="H16" s="108"/>
      <c r="I16" s="108"/>
      <c r="J16" s="108"/>
      <c r="K16" s="108"/>
      <c r="L16" s="108"/>
      <c r="M16" s="109"/>
    </row>
    <row r="17" spans="1:13">
      <c r="A17" s="18" t="s">
        <v>26</v>
      </c>
      <c r="B17" s="19" t="s">
        <v>27</v>
      </c>
      <c r="E17" s="107"/>
      <c r="F17" s="108"/>
      <c r="G17" s="108"/>
      <c r="H17" s="108"/>
      <c r="I17" s="108"/>
      <c r="J17" s="108"/>
      <c r="K17" s="108"/>
      <c r="L17" s="108"/>
      <c r="M17" s="109"/>
    </row>
    <row r="18" spans="1:13">
      <c r="A18" s="18" t="s">
        <v>28</v>
      </c>
      <c r="B18" s="19" t="s">
        <v>29</v>
      </c>
      <c r="E18" s="107"/>
      <c r="F18" s="108"/>
      <c r="G18" s="108"/>
      <c r="H18" s="108"/>
      <c r="I18" s="108"/>
      <c r="J18" s="108"/>
      <c r="K18" s="108"/>
      <c r="L18" s="108"/>
      <c r="M18" s="109"/>
    </row>
    <row r="19" spans="1:13">
      <c r="A19" s="18" t="s">
        <v>30</v>
      </c>
      <c r="B19" s="19" t="s">
        <v>31</v>
      </c>
      <c r="E19" s="107"/>
      <c r="F19" s="108"/>
      <c r="G19" s="108"/>
      <c r="H19" s="108"/>
      <c r="I19" s="108"/>
      <c r="J19" s="108"/>
      <c r="K19" s="108"/>
      <c r="L19" s="108"/>
      <c r="M19" s="109"/>
    </row>
    <row r="20" spans="1:13" ht="15" thickBot="1">
      <c r="A20" s="20" t="s">
        <v>32</v>
      </c>
      <c r="B20" s="21" t="s">
        <v>33</v>
      </c>
      <c r="E20" s="107"/>
      <c r="F20" s="108"/>
      <c r="G20" s="108"/>
      <c r="H20" s="108"/>
      <c r="I20" s="108"/>
      <c r="J20" s="108"/>
      <c r="K20" s="108"/>
      <c r="L20" s="108"/>
      <c r="M20" s="109"/>
    </row>
    <row r="21" spans="1:13">
      <c r="E21" s="107"/>
      <c r="F21" s="108"/>
      <c r="G21" s="108"/>
      <c r="H21" s="108"/>
      <c r="I21" s="108"/>
      <c r="J21" s="108"/>
      <c r="K21" s="108"/>
      <c r="L21" s="108"/>
      <c r="M21" s="109"/>
    </row>
    <row r="22" spans="1:13" ht="15" thickBot="1">
      <c r="E22" s="110"/>
      <c r="F22" s="111"/>
      <c r="G22" s="111"/>
      <c r="H22" s="111"/>
      <c r="I22" s="111"/>
      <c r="J22" s="111"/>
      <c r="K22" s="111"/>
      <c r="L22" s="111"/>
      <c r="M22" s="112"/>
    </row>
    <row r="23" spans="1:13" ht="15" thickTop="1"/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6">
    <mergeCell ref="E15:M22"/>
    <mergeCell ref="A1:C1"/>
    <mergeCell ref="A3:A4"/>
    <mergeCell ref="A10:A11"/>
    <mergeCell ref="A6:A9"/>
    <mergeCell ref="A13:B13"/>
  </mergeCells>
  <phoneticPr fontId="5" type="noConversion"/>
  <pageMargins left="0.7" right="0.7" top="0.75" bottom="0.75" header="0.3" footer="0.3"/>
  <pageSetup paperSize="9" orientation="portrait" verticalDpi="0" r:id="rId1"/>
  <ignoredErrors>
    <ignoredError sqref="A15:A2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5" sqref="G15"/>
    </sheetView>
  </sheetViews>
  <sheetFormatPr defaultRowHeight="14.4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customWidth="1"/>
    <col min="13" max="13" width="5.109375" customWidth="1"/>
  </cols>
  <sheetData>
    <row r="1" spans="1:13" ht="23.4">
      <c r="A1" s="125" t="s">
        <v>34</v>
      </c>
      <c r="B1" s="125"/>
    </row>
    <row r="2" spans="1:13" ht="20.399999999999999" thickBot="1">
      <c r="B2" s="124" t="s">
        <v>35</v>
      </c>
      <c r="C2" s="126"/>
      <c r="D2" s="124" t="s">
        <v>36</v>
      </c>
      <c r="E2" s="124"/>
      <c r="F2" s="124"/>
      <c r="G2" s="124"/>
      <c r="H2" s="124"/>
      <c r="I2" s="124"/>
      <c r="J2" s="124"/>
      <c r="K2" s="124"/>
    </row>
    <row r="3" spans="1:13" ht="15" customHeight="1" thickTop="1" thickBot="1">
      <c r="B3" s="127" t="s">
        <v>37</v>
      </c>
      <c r="C3" s="128" t="s">
        <v>38</v>
      </c>
      <c r="D3" s="122" t="s">
        <v>37</v>
      </c>
      <c r="E3" s="122"/>
      <c r="F3" s="122"/>
      <c r="G3" s="123"/>
      <c r="H3" s="122" t="s">
        <v>39</v>
      </c>
      <c r="I3" s="122"/>
      <c r="J3" s="122"/>
      <c r="K3" s="123"/>
    </row>
    <row r="4" spans="1:13" ht="18.600000000000001" thickTop="1" thickBot="1">
      <c r="A4" s="1" t="s">
        <v>20</v>
      </c>
      <c r="B4" s="122"/>
      <c r="C4" s="129"/>
      <c r="D4" s="29" t="s">
        <v>4</v>
      </c>
      <c r="E4" s="29" t="s">
        <v>7</v>
      </c>
      <c r="F4" s="29" t="s">
        <v>9</v>
      </c>
      <c r="G4" s="30" t="s">
        <v>14</v>
      </c>
      <c r="H4" s="29" t="s">
        <v>4</v>
      </c>
      <c r="I4" s="29" t="s">
        <v>7</v>
      </c>
      <c r="J4" s="29" t="s">
        <v>9</v>
      </c>
      <c r="K4" s="30" t="s">
        <v>14</v>
      </c>
      <c r="L4" s="120" t="s">
        <v>40</v>
      </c>
      <c r="M4" s="121"/>
    </row>
    <row r="5" spans="1:13" ht="15" thickTop="1">
      <c r="A5" t="str">
        <f>info!B15</f>
        <v>Giovanni Borrelli</v>
      </c>
      <c r="B5" s="57">
        <f>AVERAGE(GBorrelli!B24:'GBorrelli'!J24)/B14</f>
        <v>7.253968253968254</v>
      </c>
      <c r="C5" s="59">
        <f>(GBorrelli!L26/info!C12)/B14</f>
        <v>7.3412698412698409</v>
      </c>
      <c r="D5" s="57">
        <f>GBorrelli!B28/B14</f>
        <v>8.2142857142857135</v>
      </c>
      <c r="E5" s="57">
        <f>GBorrelli!D28/B14</f>
        <v>6.8571428571428568</v>
      </c>
      <c r="F5" s="57">
        <f>GBorrelli!E28/B14</f>
        <v>6.7142857142857144</v>
      </c>
      <c r="G5" s="58">
        <f>GBorrelli!I28/B14</f>
        <v>7.5714285714285712</v>
      </c>
      <c r="H5" s="57">
        <f>GBorrelli!B29/B14</f>
        <v>8.2142857142857135</v>
      </c>
      <c r="I5" s="57">
        <f>GBorrelli!D29/B14</f>
        <v>6.8571428571428568</v>
      </c>
      <c r="J5" s="57">
        <f>GBorrelli!E29/B14</f>
        <v>6.7040816326530619</v>
      </c>
      <c r="K5" s="58">
        <f>GBorrelli!I29/B14</f>
        <v>7.7142857142857144</v>
      </c>
      <c r="L5">
        <f xml:space="preserve"> ROUND((30*C5)/10,2)</f>
        <v>22.02</v>
      </c>
      <c r="M5" s="85">
        <f t="shared" ref="M5:M10" si="0" xml:space="preserve"> ROUND((30*C5)/10,0)</f>
        <v>22</v>
      </c>
    </row>
    <row r="6" spans="1:13">
      <c r="A6" t="str">
        <f>info!B16</f>
        <v>Gerardo Di Muro</v>
      </c>
      <c r="B6" s="57">
        <f>AVERAGE(GDiMuro!B24:'GDiMuro'!J24)/B14</f>
        <v>8.2063492063492056</v>
      </c>
      <c r="C6" s="59">
        <f>(GDiMuro!L26/info!C12)/B14</f>
        <v>8.2301587301587311</v>
      </c>
      <c r="D6" s="57">
        <f>GDiMuro!B28/B14</f>
        <v>8.5714285714285712</v>
      </c>
      <c r="E6" s="57">
        <f>GDiMuro!D28/B14</f>
        <v>7.2857142857142856</v>
      </c>
      <c r="F6" s="57">
        <f>GDiMuro!E28/B14</f>
        <v>7.9642857142857144</v>
      </c>
      <c r="G6" s="58">
        <f>GDiMuro!I28/B14</f>
        <v>8.7857142857142865</v>
      </c>
      <c r="H6" s="57">
        <f>GDiMuro!B29/B14</f>
        <v>8.5714285714285712</v>
      </c>
      <c r="I6" s="57">
        <f>GDiMuro!D29/B14</f>
        <v>7.2857142857142856</v>
      </c>
      <c r="J6" s="57">
        <f>GDiMuro!E29/B14</f>
        <v>8.0102040816326525</v>
      </c>
      <c r="K6" s="58">
        <f>GDiMuro!I29/B14</f>
        <v>8.8571428571428577</v>
      </c>
      <c r="L6">
        <f t="shared" ref="L6:L10" si="1" xml:space="preserve"> ROUND((30*C6)/10,2)</f>
        <v>24.69</v>
      </c>
      <c r="M6" s="85">
        <f t="shared" si="0"/>
        <v>25</v>
      </c>
    </row>
    <row r="7" spans="1:13">
      <c r="A7" t="str">
        <f>info!B17</f>
        <v>Agostino Andrea Mangia</v>
      </c>
      <c r="B7" s="57">
        <f>AVERAGE(AAMangia!B24:'AAMangia'!J24)/B14</f>
        <v>8.1666666666666661</v>
      </c>
      <c r="C7" s="59">
        <f>(AAMangia!L26/info!C12)/B14</f>
        <v>8.2083333333333339</v>
      </c>
      <c r="D7" s="57">
        <f>AAMangia!B28/B14</f>
        <v>8.8928571428571423</v>
      </c>
      <c r="E7" s="57">
        <f>AAMangia!D28/B14</f>
        <v>7.2857142857142856</v>
      </c>
      <c r="F7" s="57">
        <f>AAMangia!E28/B14</f>
        <v>7.8214285714285712</v>
      </c>
      <c r="G7" s="58">
        <f>AAMangia!I28/B14</f>
        <v>8.5714285714285712</v>
      </c>
      <c r="H7" s="57">
        <f>AAMangia!B29/B14</f>
        <v>8.8928571428571423</v>
      </c>
      <c r="I7" s="57">
        <f>AAMangia!D29/B14</f>
        <v>7.2857142857142856</v>
      </c>
      <c r="J7" s="57">
        <f>AAMangia!E29/B14</f>
        <v>7.8163265306122449</v>
      </c>
      <c r="K7" s="58">
        <f>AAMangia!I29/B14</f>
        <v>8.6734693877551017</v>
      </c>
      <c r="L7">
        <f t="shared" si="1"/>
        <v>24.63</v>
      </c>
      <c r="M7" s="85">
        <f t="shared" si="0"/>
        <v>25</v>
      </c>
    </row>
    <row r="8" spans="1:13">
      <c r="A8" t="str">
        <f>info!B18</f>
        <v>Giovanni Mercurio</v>
      </c>
      <c r="B8" s="57">
        <f>AVERAGE(GMercurio!B24:'GMercurio'!J24)/B14</f>
        <v>8.1269841269841265</v>
      </c>
      <c r="C8" s="59">
        <f>(GMercurio!L26/info!C12)/B14</f>
        <v>8.1785714285714288</v>
      </c>
      <c r="D8" s="57">
        <f>GMercurio!B28/B14</f>
        <v>8.6428571428571423</v>
      </c>
      <c r="E8" s="57">
        <f>GMercurio!D28/B14</f>
        <v>7.1428571428571432</v>
      </c>
      <c r="F8" s="57">
        <f>GMercurio!E28/B14</f>
        <v>7.8571428571428568</v>
      </c>
      <c r="G8" s="58">
        <f>GMercurio!I28/B14</f>
        <v>8.6428571428571423</v>
      </c>
      <c r="H8" s="57">
        <f>GMercurio!B29/B14</f>
        <v>8.6428571428571423</v>
      </c>
      <c r="I8" s="57">
        <f>GMercurio!D29/B14</f>
        <v>7.1428571428571432</v>
      </c>
      <c r="J8" s="57">
        <f>GMercurio!E29/B14</f>
        <v>7.9387755102040813</v>
      </c>
      <c r="K8" s="58">
        <f>GMercurio!I29/B14</f>
        <v>8.7346938775510203</v>
      </c>
      <c r="L8">
        <f t="shared" si="1"/>
        <v>24.54</v>
      </c>
      <c r="M8" s="85">
        <f t="shared" si="0"/>
        <v>25</v>
      </c>
    </row>
    <row r="9" spans="1:13">
      <c r="A9" t="str">
        <f>info!B19</f>
        <v>Luca Pastore</v>
      </c>
      <c r="B9" s="57">
        <f>AVERAGE(LPastore!B24:'LPastore'!J24)/B14</f>
        <v>8.7222222222222232</v>
      </c>
      <c r="C9" s="59">
        <f>(LPastore!L26/info!C12)/B14</f>
        <v>8.7281746031746028</v>
      </c>
      <c r="D9" s="57">
        <f>LPastore!B28/B14</f>
        <v>8.9642857142857135</v>
      </c>
      <c r="E9" s="57">
        <f>LPastore!D28/B14</f>
        <v>7.7142857142857144</v>
      </c>
      <c r="F9" s="57">
        <f>LPastore!E28/B14</f>
        <v>8.75</v>
      </c>
      <c r="G9" s="58">
        <f>LPastore!I28/B14</f>
        <v>8.9285714285714288</v>
      </c>
      <c r="H9" s="57">
        <f>LPastore!B29/B14</f>
        <v>8.9642857142857135</v>
      </c>
      <c r="I9" s="57">
        <f>LPastore!D29/B14</f>
        <v>7.7142857142857144</v>
      </c>
      <c r="J9" s="57">
        <f>LPastore!E29/B14</f>
        <v>8.7857142857142865</v>
      </c>
      <c r="K9" s="58">
        <f>LPastore!I29/B14</f>
        <v>9</v>
      </c>
      <c r="L9">
        <f t="shared" si="1"/>
        <v>26.18</v>
      </c>
      <c r="M9" s="85">
        <f t="shared" si="0"/>
        <v>26</v>
      </c>
    </row>
    <row r="10" spans="1:13">
      <c r="A10" t="str">
        <f>info!B20</f>
        <v>Angelo Zuottolo</v>
      </c>
      <c r="B10" s="57">
        <f>AVERAGE(AZuottolo!B24:'AZuottolo'!J24)/B14</f>
        <v>7.4047619047619051</v>
      </c>
      <c r="C10" s="59">
        <f>(AZuottolo!L26/info!C12)/B14</f>
        <v>7.4583333333333339</v>
      </c>
      <c r="D10" s="57">
        <f>AZuottolo!B28/B14</f>
        <v>8.1071428571428577</v>
      </c>
      <c r="E10" s="57">
        <f>AZuottolo!D28/B14</f>
        <v>6.7142857142857144</v>
      </c>
      <c r="F10" s="57">
        <f>AZuottolo!E28/B14</f>
        <v>7.1428571428571432</v>
      </c>
      <c r="G10" s="58">
        <f>AZuottolo!I28/B14</f>
        <v>7.5714285714285712</v>
      </c>
      <c r="H10" s="57">
        <f>AZuottolo!B29/B14</f>
        <v>8.1071428571428577</v>
      </c>
      <c r="I10" s="57">
        <f>AZuottolo!D29/B14</f>
        <v>6.7142857142857144</v>
      </c>
      <c r="J10" s="57">
        <f>AZuottolo!E29/B14</f>
        <v>7.1530612244897958</v>
      </c>
      <c r="K10" s="58">
        <f>AZuottolo!I29/B14</f>
        <v>7.6734693877551026</v>
      </c>
      <c r="L10">
        <f t="shared" si="1"/>
        <v>22.38</v>
      </c>
      <c r="M10" s="85">
        <f t="shared" si="0"/>
        <v>22</v>
      </c>
    </row>
    <row r="14" spans="1:13">
      <c r="A14" s="41" t="s">
        <v>41</v>
      </c>
      <c r="B14" s="40">
        <v>7</v>
      </c>
      <c r="C14" s="38" t="s">
        <v>42</v>
      </c>
    </row>
    <row r="22" spans="3:3">
      <c r="C22" s="39"/>
    </row>
  </sheetData>
  <mergeCells count="8">
    <mergeCell ref="L4:M4"/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O34"/>
  <sheetViews>
    <sheetView zoomScale="85" zoomScaleNormal="85" workbookViewId="0">
      <selection activeCell="O10" sqref="O10"/>
    </sheetView>
  </sheetViews>
  <sheetFormatPr defaultRowHeight="14.4"/>
  <cols>
    <col min="1" max="1" width="11.5546875" style="24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1" max="11" width="29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48.88671875" customWidth="1"/>
  </cols>
  <sheetData>
    <row r="1" spans="1:15" ht="23.4">
      <c r="B1" s="125" t="str">
        <f>info!B15</f>
        <v>Giovanni Borrelli</v>
      </c>
      <c r="C1" s="125"/>
      <c r="K1" s="89" t="s">
        <v>43</v>
      </c>
    </row>
    <row r="2" spans="1:15" ht="20.399999999999999" thickBot="1"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>
      <c r="A5" s="24" t="s">
        <v>61</v>
      </c>
      <c r="B5" s="22">
        <v>8</v>
      </c>
      <c r="C5" s="73">
        <v>10</v>
      </c>
      <c r="D5" s="73">
        <v>6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67</v>
      </c>
      <c r="M5" s="49">
        <f t="shared" ref="M5:M22" si="0">AVERAGE(B5:J5)</f>
        <v>7.4444444444444446</v>
      </c>
      <c r="N5" s="49">
        <f>SUMPRODUCT(B5:J5,B25:J25)/SUM(B25:J25)</f>
        <v>7.583333333333333</v>
      </c>
      <c r="O5" s="37">
        <f xml:space="preserve"> ROUND(30*(AVERAGE(N4:N5))/10,1)</f>
        <v>21.5</v>
      </c>
    </row>
    <row r="6" spans="1:15">
      <c r="A6" s="24" t="s">
        <v>62</v>
      </c>
      <c r="B6" s="22">
        <v>8</v>
      </c>
      <c r="C6" s="73">
        <v>9</v>
      </c>
      <c r="D6" s="73">
        <v>7</v>
      </c>
      <c r="E6">
        <v>9</v>
      </c>
      <c r="F6" s="23">
        <v>6.5</v>
      </c>
      <c r="G6" s="22">
        <v>6.5</v>
      </c>
      <c r="H6" s="73">
        <v>7</v>
      </c>
      <c r="I6" s="22">
        <v>6.5</v>
      </c>
      <c r="J6" s="73">
        <v>9</v>
      </c>
      <c r="K6" s="77"/>
      <c r="L6" s="49">
        <f t="shared" ref="L6:L23" si="1">SUM(B6:J6)</f>
        <v>68.5</v>
      </c>
      <c r="M6" s="49">
        <f t="shared" si="0"/>
        <v>7.6111111111111107</v>
      </c>
      <c r="N6" s="49">
        <f>SUMPRODUCT(B6:J6,B25:J25)/SUM(B25:J25)</f>
        <v>7.666666666666667</v>
      </c>
      <c r="O6" s="37">
        <f xml:space="preserve"> ROUND(30*(AVERAGE(N4:N6))/10,1)</f>
        <v>22</v>
      </c>
    </row>
    <row r="7" spans="1:15">
      <c r="A7" s="24" t="s">
        <v>63</v>
      </c>
      <c r="B7" s="22">
        <v>9</v>
      </c>
      <c r="C7" s="73">
        <v>9</v>
      </c>
      <c r="D7" s="73">
        <v>8</v>
      </c>
      <c r="E7">
        <v>7</v>
      </c>
      <c r="F7" s="23">
        <v>6.5</v>
      </c>
      <c r="G7" s="22">
        <v>6.5</v>
      </c>
      <c r="H7" s="73">
        <v>7</v>
      </c>
      <c r="I7" s="22">
        <v>6.5</v>
      </c>
      <c r="J7" s="73">
        <v>9</v>
      </c>
      <c r="K7" s="51"/>
      <c r="L7" s="49">
        <f t="shared" si="1"/>
        <v>68.5</v>
      </c>
      <c r="M7" s="49">
        <f t="shared" si="0"/>
        <v>7.6111111111111107</v>
      </c>
      <c r="N7" s="49">
        <f>SUMPRODUCT(B7:J7,B25:J25)/SUM(B25:J25)</f>
        <v>7.7777777777777777</v>
      </c>
      <c r="O7" s="37">
        <f xml:space="preserve"> ROUND(30*(AVERAGE(N4:N7))/10,1)</f>
        <v>22.4</v>
      </c>
    </row>
    <row r="8" spans="1:15">
      <c r="A8" s="24" t="s">
        <v>64</v>
      </c>
      <c r="B8" s="22">
        <v>7</v>
      </c>
      <c r="C8" s="73">
        <v>9</v>
      </c>
      <c r="D8" s="73">
        <v>6</v>
      </c>
      <c r="E8">
        <v>7</v>
      </c>
      <c r="F8" s="23">
        <v>7</v>
      </c>
      <c r="G8" s="22">
        <v>7</v>
      </c>
      <c r="H8" s="73">
        <v>7</v>
      </c>
      <c r="I8" s="22">
        <v>7</v>
      </c>
      <c r="J8" s="73">
        <v>10</v>
      </c>
      <c r="K8" s="51">
        <v>9</v>
      </c>
      <c r="L8" s="49">
        <f t="shared" si="1"/>
        <v>67</v>
      </c>
      <c r="M8" s="49">
        <f>AVERAGE(B8:J8)</f>
        <v>7.4444444444444446</v>
      </c>
      <c r="N8" s="49">
        <f>SUMPRODUCT(B8:K8,B25:K25)/SUM(B25:K25)</f>
        <v>7.6585365853658534</v>
      </c>
      <c r="O8" s="37">
        <f xml:space="preserve"> ROUND(30*(AVERAGE(N4:N8))/10,1)</f>
        <v>22.5</v>
      </c>
    </row>
    <row r="9" spans="1:15">
      <c r="A9" s="24" t="s">
        <v>65</v>
      </c>
      <c r="B9" s="103">
        <v>8</v>
      </c>
      <c r="C9" s="73">
        <v>10</v>
      </c>
      <c r="D9" s="73">
        <v>8</v>
      </c>
      <c r="E9">
        <v>7</v>
      </c>
      <c r="F9" s="23">
        <v>7</v>
      </c>
      <c r="G9" s="22">
        <v>7</v>
      </c>
      <c r="H9" s="73">
        <v>7</v>
      </c>
      <c r="I9" s="22">
        <v>7</v>
      </c>
      <c r="J9" s="73">
        <v>8</v>
      </c>
      <c r="K9" s="51"/>
      <c r="L9" s="49">
        <f t="shared" si="1"/>
        <v>69</v>
      </c>
      <c r="M9" s="49">
        <f>AVERAGE(B9:J9)</f>
        <v>7.666666666666667</v>
      </c>
      <c r="N9" s="49">
        <f>SUMPRODUCT(B9:J9,B25:J25)/SUM(B25:J25)</f>
        <v>7.8055555555555554</v>
      </c>
      <c r="O9" s="102">
        <f xml:space="preserve"> ROUND(30*(AVERAGE(N4:N9))/10,1)</f>
        <v>22.6</v>
      </c>
    </row>
    <row r="10" spans="1:15">
      <c r="A10" s="24" t="s">
        <v>66</v>
      </c>
      <c r="B10" s="22">
        <v>6</v>
      </c>
      <c r="C10" s="73">
        <v>6</v>
      </c>
      <c r="D10" s="73">
        <v>6</v>
      </c>
      <c r="E10" s="146">
        <v>7</v>
      </c>
      <c r="F10" s="23">
        <v>6</v>
      </c>
      <c r="G10" s="22">
        <v>6</v>
      </c>
      <c r="H10" s="73">
        <v>6</v>
      </c>
      <c r="I10" s="22">
        <v>6</v>
      </c>
      <c r="J10" s="73">
        <v>8</v>
      </c>
      <c r="K10" s="77"/>
      <c r="L10" s="49">
        <f t="shared" si="1"/>
        <v>57</v>
      </c>
      <c r="M10" s="49">
        <f t="shared" si="0"/>
        <v>6.333333333333333</v>
      </c>
      <c r="N10" s="49">
        <f>SUMPRODUCT(B10:J10,B25:J25)/SUM(B25:J25)</f>
        <v>6.3055555555555554</v>
      </c>
      <c r="O10" s="102">
        <f xml:space="preserve"> ROUNDUP(30*(AVERAGE(N4:N10))/10,1)</f>
        <v>22.200000000000003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20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18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16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15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13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12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12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11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10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9</v>
      </c>
    </row>
    <row r="23" spans="1:15">
      <c r="A23" s="31" t="s">
        <v>79</v>
      </c>
      <c r="B23" s="32"/>
      <c r="C23" s="75"/>
      <c r="D23" s="33"/>
      <c r="E23" s="34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>SUM(B4:B23)</f>
        <v>54</v>
      </c>
      <c r="C24" s="61">
        <f t="shared" ref="C24:J24" si="2">SUM(C4:C23)</f>
        <v>61</v>
      </c>
      <c r="D24" s="61">
        <f t="shared" si="2"/>
        <v>48</v>
      </c>
      <c r="E24" s="61">
        <f t="shared" si="2"/>
        <v>50</v>
      </c>
      <c r="F24" s="61">
        <f t="shared" si="2"/>
        <v>45</v>
      </c>
      <c r="G24" s="61">
        <f t="shared" si="2"/>
        <v>46</v>
      </c>
      <c r="H24" s="61">
        <f t="shared" si="2"/>
        <v>47</v>
      </c>
      <c r="I24" s="61">
        <f t="shared" si="2"/>
        <v>46</v>
      </c>
      <c r="J24" s="61">
        <f t="shared" si="2"/>
        <v>60</v>
      </c>
      <c r="K24" s="61">
        <f>SUM(K4:K23)</f>
        <v>9</v>
      </c>
      <c r="L24" s="60">
        <f>SUM(B24:J24)</f>
        <v>457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270</v>
      </c>
      <c r="C26" s="62">
        <f t="shared" ref="C26:J26" si="3">C24*C25</f>
        <v>305</v>
      </c>
      <c r="D26" s="63">
        <f t="shared" si="3"/>
        <v>240</v>
      </c>
      <c r="E26" s="64">
        <f t="shared" si="3"/>
        <v>150</v>
      </c>
      <c r="F26" s="57">
        <f t="shared" si="3"/>
        <v>135</v>
      </c>
      <c r="G26" s="57">
        <f t="shared" si="3"/>
        <v>184</v>
      </c>
      <c r="H26" s="62">
        <f t="shared" si="3"/>
        <v>188</v>
      </c>
      <c r="I26" s="64">
        <f t="shared" si="3"/>
        <v>138</v>
      </c>
      <c r="J26" s="62">
        <f t="shared" si="3"/>
        <v>240</v>
      </c>
      <c r="K26" s="57"/>
      <c r="L26" s="138">
        <f>SUM(B26:J26)</f>
        <v>1850</v>
      </c>
      <c r="M26" s="139"/>
      <c r="N26" s="66" t="s">
        <v>84</v>
      </c>
    </row>
    <row r="27" spans="1:15">
      <c r="C27" s="51"/>
      <c r="D27" s="52"/>
      <c r="E27" s="53"/>
      <c r="H27" s="51"/>
      <c r="I27" s="53"/>
      <c r="J27" s="51"/>
    </row>
    <row r="28" spans="1:15" ht="28.8">
      <c r="A28" s="50" t="s">
        <v>85</v>
      </c>
      <c r="B28" s="131">
        <f>SUM(B24:C24)/COUNT(B24:C24)</f>
        <v>57.5</v>
      </c>
      <c r="C28" s="132"/>
      <c r="D28" s="55">
        <f>D24</f>
        <v>48</v>
      </c>
      <c r="E28" s="140">
        <f>SUM(E24:H24)/COUNT(E24:H24)</f>
        <v>47</v>
      </c>
      <c r="F28" s="131"/>
      <c r="G28" s="131"/>
      <c r="H28" s="132"/>
      <c r="I28" s="141">
        <f>SUM(I24:J24)/COUNT(I24:J24)</f>
        <v>53</v>
      </c>
      <c r="J28" s="142"/>
      <c r="K28" s="68"/>
    </row>
    <row r="29" spans="1:15" ht="28.8">
      <c r="A29" s="54" t="s">
        <v>86</v>
      </c>
      <c r="B29" s="133">
        <f>SUMPRODUCT(B24:C24,B25:C25)/SUM(B25:C25)</f>
        <v>57.5</v>
      </c>
      <c r="C29" s="134"/>
      <c r="D29" s="56">
        <f>SUMPRODUCT(D24,D25)/SUM(D25)</f>
        <v>48</v>
      </c>
      <c r="E29" s="135">
        <f>SUMPRODUCT(E24:H24,E25:H25)/SUM(E25:H25)</f>
        <v>46.928571428571431</v>
      </c>
      <c r="F29" s="133"/>
      <c r="G29" s="133"/>
      <c r="H29" s="134"/>
      <c r="I29" s="136">
        <f>SUMPRODUCT(I24:J24,I25:J25)/SUM(I25:J25)</f>
        <v>54</v>
      </c>
      <c r="J29" s="137"/>
      <c r="K29" s="68"/>
    </row>
    <row r="30" spans="1:15">
      <c r="A30"/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  <row r="31" spans="1:15">
      <c r="A31"/>
    </row>
    <row r="32" spans="1:15">
      <c r="A32"/>
    </row>
    <row r="33" spans="1:1">
      <c r="A33"/>
    </row>
    <row r="34" spans="1:1">
      <c r="A34"/>
    </row>
  </sheetData>
  <mergeCells count="14">
    <mergeCell ref="B1:C1"/>
    <mergeCell ref="L26:M26"/>
    <mergeCell ref="E28:H28"/>
    <mergeCell ref="I28:J28"/>
    <mergeCell ref="B2:C2"/>
    <mergeCell ref="E2:H2"/>
    <mergeCell ref="I2:J2"/>
    <mergeCell ref="E30:H30"/>
    <mergeCell ref="I30:J30"/>
    <mergeCell ref="B30:C30"/>
    <mergeCell ref="B28:C28"/>
    <mergeCell ref="B29:C29"/>
    <mergeCell ref="E29:H29"/>
    <mergeCell ref="I29:J29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O30"/>
  <sheetViews>
    <sheetView zoomScale="85" zoomScaleNormal="85" workbookViewId="0">
      <selection activeCell="O10" sqref="O10"/>
    </sheetView>
  </sheetViews>
  <sheetFormatPr defaultRowHeight="14.4"/>
  <cols>
    <col min="1" max="1" width="12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info!B16</f>
        <v>Gerardo Di Muro</v>
      </c>
      <c r="C1" s="125"/>
      <c r="K1" s="89" t="s">
        <v>43</v>
      </c>
    </row>
    <row r="2" spans="1:15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66</v>
      </c>
      <c r="M4" s="49">
        <f>AVERAGE(B4:J4)</f>
        <v>7.333333333333333</v>
      </c>
      <c r="N4" s="49">
        <f>SUMPRODUCT(B4:J4,B25:J25)/SUM(B25:J25)</f>
        <v>7.3888888888888893</v>
      </c>
      <c r="O4" s="37">
        <f xml:space="preserve"> ROUND((30*N4)/10,1)</f>
        <v>22.2</v>
      </c>
    </row>
    <row r="5" spans="1:15">
      <c r="A5" s="24" t="s">
        <v>61</v>
      </c>
      <c r="B5" s="22">
        <v>8</v>
      </c>
      <c r="C5" s="73">
        <v>10</v>
      </c>
      <c r="D5" s="73">
        <v>6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68</v>
      </c>
      <c r="M5" s="49">
        <f t="shared" ref="M5:M22" si="0">AVERAGE(B5:J5)</f>
        <v>7.5555555555555554</v>
      </c>
      <c r="N5" s="49">
        <f>SUMPRODUCT(B5:J5,B25:J25)/SUM(B25:J25)</f>
        <v>7.666666666666667</v>
      </c>
      <c r="O5" s="37">
        <f xml:space="preserve"> ROUND(30*(AVERAGE(N4:N5))/10,1)</f>
        <v>22.6</v>
      </c>
    </row>
    <row r="6" spans="1:15">
      <c r="A6" s="24" t="s">
        <v>62</v>
      </c>
      <c r="B6" s="22">
        <v>7</v>
      </c>
      <c r="C6" s="73">
        <v>10</v>
      </c>
      <c r="D6" s="73">
        <v>8</v>
      </c>
      <c r="E6">
        <v>9</v>
      </c>
      <c r="F6" s="23">
        <v>8</v>
      </c>
      <c r="G6" s="22">
        <v>8</v>
      </c>
      <c r="H6" s="73">
        <v>8</v>
      </c>
      <c r="I6" s="22">
        <v>8</v>
      </c>
      <c r="J6" s="73">
        <v>10</v>
      </c>
      <c r="K6" s="77"/>
      <c r="L6" s="49">
        <f t="shared" ref="L6:L23" si="1">SUM(B6:J6)</f>
        <v>76</v>
      </c>
      <c r="M6" s="49">
        <f t="shared" si="0"/>
        <v>8.4444444444444446</v>
      </c>
      <c r="N6" s="49">
        <f>SUMPRODUCT(B6:J6,B25:J25)/SUM(B25:J25)</f>
        <v>8.4444444444444446</v>
      </c>
      <c r="O6" s="37">
        <f xml:space="preserve"> ROUND(30*(AVERAGE(N4:N6))/10,1)</f>
        <v>23.5</v>
      </c>
    </row>
    <row r="7" spans="1:15">
      <c r="A7" s="24" t="s">
        <v>63</v>
      </c>
      <c r="B7" s="22">
        <v>9</v>
      </c>
      <c r="C7" s="73">
        <v>9</v>
      </c>
      <c r="D7" s="73">
        <v>8</v>
      </c>
      <c r="E7">
        <v>7</v>
      </c>
      <c r="F7" s="23">
        <v>9</v>
      </c>
      <c r="G7" s="22">
        <v>8</v>
      </c>
      <c r="H7" s="73">
        <v>8</v>
      </c>
      <c r="I7" s="22">
        <v>9</v>
      </c>
      <c r="J7" s="73">
        <v>10</v>
      </c>
      <c r="K7" s="51"/>
      <c r="L7" s="49">
        <f t="shared" si="1"/>
        <v>77</v>
      </c>
      <c r="M7" s="49">
        <f t="shared" si="0"/>
        <v>8.5555555555555554</v>
      </c>
      <c r="N7" s="49">
        <f>SUMPRODUCT(B7:J7,B25:J25)/SUM(B25:J25)</f>
        <v>8.5833333333333339</v>
      </c>
      <c r="O7" s="37">
        <f xml:space="preserve"> ROUND(30*(AVERAGE(N4:N7))/10,1)</f>
        <v>24.1</v>
      </c>
    </row>
    <row r="8" spans="1:15">
      <c r="A8" s="24" t="s">
        <v>64</v>
      </c>
      <c r="B8" s="22">
        <v>7</v>
      </c>
      <c r="C8" s="73">
        <v>10</v>
      </c>
      <c r="D8" s="73">
        <v>6</v>
      </c>
      <c r="E8">
        <v>7</v>
      </c>
      <c r="F8" s="23">
        <v>8</v>
      </c>
      <c r="G8" s="22">
        <v>7</v>
      </c>
      <c r="H8" s="73">
        <v>7</v>
      </c>
      <c r="I8" s="22">
        <v>7</v>
      </c>
      <c r="J8" s="73">
        <v>9</v>
      </c>
      <c r="K8" s="51">
        <v>9</v>
      </c>
      <c r="L8" s="49">
        <f>SUM(B8:J8,O8)</f>
        <v>91.9</v>
      </c>
      <c r="M8" s="49">
        <f>AVERAGE(B8:J8)</f>
        <v>7.5555555555555554</v>
      </c>
      <c r="N8" s="49">
        <f>SUMPRODUCT(B8:K8,B25:K25)/SUM(B25:K25)</f>
        <v>7.7560975609756095</v>
      </c>
      <c r="O8" s="37">
        <f xml:space="preserve"> ROUND(30*(AVERAGE(N4:N8))/10,1)</f>
        <v>23.9</v>
      </c>
    </row>
    <row r="9" spans="1:15">
      <c r="A9" s="24" t="s">
        <v>65</v>
      </c>
      <c r="B9" s="103">
        <v>7</v>
      </c>
      <c r="C9" s="73">
        <v>10</v>
      </c>
      <c r="D9" s="73">
        <v>8</v>
      </c>
      <c r="E9">
        <v>7</v>
      </c>
      <c r="F9" s="23">
        <v>8.5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80.5</v>
      </c>
      <c r="M9" s="49">
        <f>AVERAGE(B9:J9)</f>
        <v>8.9444444444444446</v>
      </c>
      <c r="N9" s="49">
        <f>SUMPRODUCT(B9:J9,B25:J25)/SUM(B25:J25)</f>
        <v>8.9305555555555554</v>
      </c>
      <c r="O9" s="102">
        <f xml:space="preserve"> ROUND(30*(AVERAGE(N4:N9))/10,1)</f>
        <v>24.4</v>
      </c>
    </row>
    <row r="10" spans="1:15">
      <c r="A10" s="24" t="s">
        <v>66</v>
      </c>
      <c r="B10" s="22">
        <v>7</v>
      </c>
      <c r="C10" s="73">
        <v>10</v>
      </c>
      <c r="D10" s="73">
        <v>8</v>
      </c>
      <c r="E10" s="146">
        <v>8</v>
      </c>
      <c r="F10" s="23">
        <v>8.5</v>
      </c>
      <c r="G10" s="22">
        <v>10</v>
      </c>
      <c r="H10" s="73">
        <v>10</v>
      </c>
      <c r="I10" s="22">
        <v>10</v>
      </c>
      <c r="J10" s="73">
        <v>10</v>
      </c>
      <c r="K10" s="77"/>
      <c r="L10" s="49">
        <f t="shared" si="1"/>
        <v>81.5</v>
      </c>
      <c r="M10" s="49">
        <f t="shared" si="0"/>
        <v>9.0555555555555554</v>
      </c>
      <c r="N10" s="49">
        <f>SUMPRODUCT(B10:J10,B25:J25)/SUM(B25:J25)</f>
        <v>9.0138888888888893</v>
      </c>
      <c r="O10" s="102">
        <f xml:space="preserve"> ROUND(30*(AVERAGE(N4:N10))/10,1)</f>
        <v>24.8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22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20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18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16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15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14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13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12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11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11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10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10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9</v>
      </c>
    </row>
    <row r="24" spans="1:15">
      <c r="A24" s="47" t="s">
        <v>80</v>
      </c>
      <c r="B24" s="61">
        <f>SUM(B4:B23)</f>
        <v>53</v>
      </c>
      <c r="C24" s="61">
        <f t="shared" ref="C24:J24" si="2">SUM(C4:C23)</f>
        <v>67</v>
      </c>
      <c r="D24" s="61">
        <f t="shared" si="2"/>
        <v>51</v>
      </c>
      <c r="E24" s="61">
        <f t="shared" si="2"/>
        <v>52</v>
      </c>
      <c r="F24" s="61">
        <f t="shared" si="2"/>
        <v>55</v>
      </c>
      <c r="G24" s="61">
        <f t="shared" si="2"/>
        <v>58</v>
      </c>
      <c r="H24" s="61">
        <f t="shared" si="2"/>
        <v>58</v>
      </c>
      <c r="I24" s="61">
        <f t="shared" si="2"/>
        <v>58</v>
      </c>
      <c r="J24" s="61">
        <f t="shared" si="2"/>
        <v>65</v>
      </c>
      <c r="K24" s="61">
        <f>SUM(K4:K23)</f>
        <v>9</v>
      </c>
      <c r="L24" s="60">
        <f>SUM(B24:J24)</f>
        <v>517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265</v>
      </c>
      <c r="C26" s="57">
        <f t="shared" ref="C26:J26" si="3">C24*C25</f>
        <v>335</v>
      </c>
      <c r="D26" s="57">
        <f t="shared" si="3"/>
        <v>255</v>
      </c>
      <c r="E26" s="57">
        <f t="shared" si="3"/>
        <v>156</v>
      </c>
      <c r="F26" s="57">
        <f t="shared" si="3"/>
        <v>165</v>
      </c>
      <c r="G26" s="57">
        <f t="shared" si="3"/>
        <v>232</v>
      </c>
      <c r="H26" s="57">
        <f t="shared" si="3"/>
        <v>232</v>
      </c>
      <c r="I26" s="57">
        <f t="shared" si="3"/>
        <v>174</v>
      </c>
      <c r="J26" s="57">
        <f t="shared" si="3"/>
        <v>260</v>
      </c>
      <c r="K26" s="57"/>
      <c r="L26" s="143">
        <f>SUM(B26:J26)</f>
        <v>2074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60</v>
      </c>
      <c r="C28" s="132"/>
      <c r="D28" s="55">
        <f>D24</f>
        <v>51</v>
      </c>
      <c r="E28" s="140">
        <f>SUM(E24:H24)/COUNT(E24:H24)</f>
        <v>55.75</v>
      </c>
      <c r="F28" s="131"/>
      <c r="G28" s="131"/>
      <c r="H28" s="132"/>
      <c r="I28" s="141">
        <f>SUM(I24:J24)/COUNT(I24:J24)</f>
        <v>61.5</v>
      </c>
      <c r="J28" s="142"/>
      <c r="K28" s="68"/>
    </row>
    <row r="29" spans="1:15">
      <c r="A29" s="54" t="s">
        <v>86</v>
      </c>
      <c r="B29" s="133">
        <f>SUMPRODUCT(B24:C24,B25:C25)/SUM(B25:C25)</f>
        <v>60</v>
      </c>
      <c r="C29" s="134"/>
      <c r="D29" s="56">
        <f>SUMPRODUCT(D24,D25)/SUM(D25)</f>
        <v>51</v>
      </c>
      <c r="E29" s="135">
        <f>SUMPRODUCT(E24:H24,E25:H25)/SUM(E25:H25)</f>
        <v>56.071428571428569</v>
      </c>
      <c r="F29" s="133"/>
      <c r="G29" s="133"/>
      <c r="H29" s="134"/>
      <c r="I29" s="136">
        <f>SUMPRODUCT(I24:J24,I25:J25)/SUM(I25:J25)</f>
        <v>62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C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O30"/>
  <sheetViews>
    <sheetView zoomScale="85" zoomScaleNormal="85" workbookViewId="0">
      <selection activeCell="O10" sqref="O10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info!B17</f>
        <v>Agostino Andrea Mangia</v>
      </c>
      <c r="C1" s="125"/>
      <c r="D1" s="125"/>
      <c r="E1" s="125"/>
      <c r="K1" s="89" t="s">
        <v>43</v>
      </c>
    </row>
    <row r="2" spans="1:15" ht="20.399999999999999" thickBot="1">
      <c r="A2" s="24"/>
      <c r="B2" s="124" t="s">
        <v>4</v>
      </c>
      <c r="C2" s="126"/>
      <c r="D2" s="81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82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8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>
      <c r="A5" s="24" t="s">
        <v>61</v>
      </c>
      <c r="B5" s="22">
        <v>10</v>
      </c>
      <c r="C5" s="73">
        <v>10</v>
      </c>
      <c r="D5" s="83">
        <v>7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70</v>
      </c>
      <c r="M5" s="49">
        <f t="shared" ref="M5:M22" si="0">AVERAGE(B5:J5)</f>
        <v>7.7777777777777777</v>
      </c>
      <c r="N5" s="49">
        <f>SUMPRODUCT(B5:J5,B25:J25)/SUM(B25:J25)</f>
        <v>8</v>
      </c>
      <c r="O5" s="37">
        <f xml:space="preserve"> ROUND(30*(AVERAGE(N4:N5))/10,1)</f>
        <v>22.2</v>
      </c>
    </row>
    <row r="6" spans="1:15">
      <c r="A6" s="24" t="s">
        <v>62</v>
      </c>
      <c r="B6" s="22">
        <v>8</v>
      </c>
      <c r="C6" s="73">
        <v>10</v>
      </c>
      <c r="D6" s="83">
        <v>7</v>
      </c>
      <c r="E6">
        <v>9</v>
      </c>
      <c r="F6" s="23">
        <v>7</v>
      </c>
      <c r="G6" s="22">
        <v>7</v>
      </c>
      <c r="H6" s="73">
        <v>7</v>
      </c>
      <c r="I6" s="22">
        <v>7</v>
      </c>
      <c r="J6" s="73">
        <v>9</v>
      </c>
      <c r="K6" s="77"/>
      <c r="L6" s="49">
        <f t="shared" ref="L6:L23" si="1">SUM(B6:J6)</f>
        <v>71</v>
      </c>
      <c r="M6" s="49">
        <f t="shared" si="0"/>
        <v>7.8888888888888893</v>
      </c>
      <c r="N6" s="49">
        <f>SUMPRODUCT(B6:J6,B25:J25)/SUM(B25:J25)</f>
        <v>7.9444444444444446</v>
      </c>
      <c r="O6" s="37">
        <f xml:space="preserve"> ROUND(30*(AVERAGE(N4:N6))/10,1)</f>
        <v>22.7</v>
      </c>
    </row>
    <row r="7" spans="1:15">
      <c r="A7" s="24" t="s">
        <v>63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7</v>
      </c>
      <c r="H7" s="73">
        <v>7</v>
      </c>
      <c r="I7" s="22">
        <v>7</v>
      </c>
      <c r="J7" s="73">
        <v>10</v>
      </c>
      <c r="K7" s="51"/>
      <c r="L7" s="49">
        <f t="shared" si="1"/>
        <v>73</v>
      </c>
      <c r="M7" s="49">
        <f t="shared" si="0"/>
        <v>8.1111111111111107</v>
      </c>
      <c r="N7" s="49">
        <f>SUMPRODUCT(B7:J7,B25:J25)/SUM(B25:J25)</f>
        <v>8.25</v>
      </c>
      <c r="O7" s="37">
        <f xml:space="preserve"> ROUND(30*(AVERAGE(N4:N7))/10,1)</f>
        <v>23.2</v>
      </c>
    </row>
    <row r="8" spans="1:15">
      <c r="A8" s="24" t="s">
        <v>64</v>
      </c>
      <c r="B8" s="22">
        <v>7.5</v>
      </c>
      <c r="C8" s="73">
        <v>10</v>
      </c>
      <c r="D8" s="83">
        <v>6</v>
      </c>
      <c r="E8">
        <v>7</v>
      </c>
      <c r="F8" s="23">
        <v>10</v>
      </c>
      <c r="G8" s="22">
        <v>8</v>
      </c>
      <c r="H8" s="73">
        <v>7</v>
      </c>
      <c r="I8" s="22">
        <v>8</v>
      </c>
      <c r="J8" s="73">
        <v>10</v>
      </c>
      <c r="K8" s="51">
        <v>10</v>
      </c>
      <c r="L8" s="49">
        <f>SUM(B8:J8,O8)</f>
        <v>97.1</v>
      </c>
      <c r="M8" s="49">
        <f>AVERAGE(B8:J8)</f>
        <v>8.1666666666666661</v>
      </c>
      <c r="N8" s="49">
        <f>SUMPRODUCT(B8:K8,B25:K25)/SUM(B25:K25)</f>
        <v>8.3536585365853657</v>
      </c>
      <c r="O8" s="37">
        <f xml:space="preserve"> ROUND(30*(AVERAGE(N4:N8))/10,1)</f>
        <v>23.6</v>
      </c>
    </row>
    <row r="9" spans="1:15">
      <c r="A9" s="24" t="s">
        <v>65</v>
      </c>
      <c r="B9" s="103">
        <v>8</v>
      </c>
      <c r="C9" s="73">
        <v>10</v>
      </c>
      <c r="D9" s="83">
        <v>8</v>
      </c>
      <c r="E9">
        <v>8</v>
      </c>
      <c r="F9" s="23">
        <v>10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84</v>
      </c>
      <c r="M9" s="49">
        <f>AVERAGE(B9:J9)</f>
        <v>9.3333333333333339</v>
      </c>
      <c r="N9" s="49">
        <f>SUMPRODUCT(B9:J9,B25:J25)/SUM(B25:J25)</f>
        <v>9.2777777777777786</v>
      </c>
      <c r="O9" s="102">
        <f xml:space="preserve"> ROUND(30*(AVERAGE(N4:N9))/10,1)</f>
        <v>24.3</v>
      </c>
    </row>
    <row r="10" spans="1:15">
      <c r="A10" s="24" t="s">
        <v>66</v>
      </c>
      <c r="B10" s="22">
        <v>7</v>
      </c>
      <c r="C10" s="73">
        <v>9</v>
      </c>
      <c r="D10" s="83">
        <v>8</v>
      </c>
      <c r="E10" s="146">
        <v>9</v>
      </c>
      <c r="F10" s="23">
        <v>10</v>
      </c>
      <c r="G10" s="22">
        <v>10</v>
      </c>
      <c r="H10" s="73">
        <v>10</v>
      </c>
      <c r="I10" s="22">
        <v>10</v>
      </c>
      <c r="J10" s="147">
        <v>10</v>
      </c>
      <c r="K10" s="77"/>
      <c r="L10" s="49">
        <f t="shared" si="1"/>
        <v>83</v>
      </c>
      <c r="M10" s="49">
        <f t="shared" si="0"/>
        <v>9.2222222222222214</v>
      </c>
      <c r="N10" s="49">
        <f>SUMPRODUCT(B10:J10,B25:J25)/SUM(B25:J25)</f>
        <v>9.0833333333333339</v>
      </c>
      <c r="O10" s="102">
        <f xml:space="preserve"> ROUNDUP(30*(AVERAGE(N4:N10))/10,1)</f>
        <v>24.8</v>
      </c>
    </row>
    <row r="11" spans="1:15">
      <c r="A11" s="24" t="s">
        <v>67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22</v>
      </c>
    </row>
    <row r="12" spans="1:15">
      <c r="A12" s="24" t="s">
        <v>68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20</v>
      </c>
    </row>
    <row r="13" spans="1:15">
      <c r="A13" s="24" t="s">
        <v>69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18</v>
      </c>
    </row>
    <row r="14" spans="1:15">
      <c r="A14" s="24" t="s">
        <v>70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16</v>
      </c>
    </row>
    <row r="15" spans="1:15">
      <c r="A15" s="24" t="s">
        <v>71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15</v>
      </c>
    </row>
    <row r="16" spans="1:15">
      <c r="A16" s="24" t="s">
        <v>72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14</v>
      </c>
    </row>
    <row r="17" spans="1:15">
      <c r="A17" s="24" t="s">
        <v>73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13</v>
      </c>
    </row>
    <row r="18" spans="1:15">
      <c r="A18" s="24" t="s">
        <v>74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12</v>
      </c>
    </row>
    <row r="19" spans="1:15">
      <c r="A19" s="24" t="s">
        <v>75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11</v>
      </c>
    </row>
    <row r="20" spans="1:15">
      <c r="A20" s="24" t="s">
        <v>76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11</v>
      </c>
    </row>
    <row r="21" spans="1:15">
      <c r="A21" s="24" t="s">
        <v>77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10</v>
      </c>
    </row>
    <row r="22" spans="1:15">
      <c r="A22" s="24" t="s">
        <v>78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10</v>
      </c>
    </row>
    <row r="23" spans="1:15">
      <c r="A23" s="31" t="s">
        <v>79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9</v>
      </c>
    </row>
    <row r="24" spans="1:15">
      <c r="A24" s="47" t="s">
        <v>80</v>
      </c>
      <c r="B24" s="61">
        <f>SUM(B4:B23)</f>
        <v>57.5</v>
      </c>
      <c r="C24" s="61">
        <f t="shared" ref="C24:J24" si="2">SUM(C4:C23)</f>
        <v>67</v>
      </c>
      <c r="D24" s="61">
        <f t="shared" si="2"/>
        <v>51</v>
      </c>
      <c r="E24" s="61">
        <f t="shared" si="2"/>
        <v>53</v>
      </c>
      <c r="F24" s="61">
        <f t="shared" si="2"/>
        <v>57</v>
      </c>
      <c r="G24" s="61">
        <f t="shared" si="2"/>
        <v>55</v>
      </c>
      <c r="H24" s="61">
        <f t="shared" si="2"/>
        <v>54</v>
      </c>
      <c r="I24" s="61">
        <f t="shared" si="2"/>
        <v>55</v>
      </c>
      <c r="J24" s="61">
        <f t="shared" si="2"/>
        <v>65</v>
      </c>
      <c r="K24" s="61">
        <f>SUM(K4:K23)</f>
        <v>10</v>
      </c>
      <c r="L24" s="60">
        <f>SUM(B24:J24)</f>
        <v>514.5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287.5</v>
      </c>
      <c r="C26" s="57">
        <f t="shared" ref="C26:J26" si="3">C24*C25</f>
        <v>335</v>
      </c>
      <c r="D26" s="57">
        <f t="shared" si="3"/>
        <v>255</v>
      </c>
      <c r="E26" s="57">
        <f t="shared" si="3"/>
        <v>159</v>
      </c>
      <c r="F26" s="57">
        <f t="shared" si="3"/>
        <v>171</v>
      </c>
      <c r="G26" s="57">
        <f t="shared" si="3"/>
        <v>220</v>
      </c>
      <c r="H26" s="57">
        <f t="shared" si="3"/>
        <v>216</v>
      </c>
      <c r="I26" s="57">
        <f t="shared" si="3"/>
        <v>165</v>
      </c>
      <c r="J26" s="57">
        <f t="shared" si="3"/>
        <v>260</v>
      </c>
      <c r="K26" s="57"/>
      <c r="L26" s="143">
        <f>SUM(B26:J26)</f>
        <v>2068.5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62.25</v>
      </c>
      <c r="C28" s="132"/>
      <c r="D28" s="55">
        <f>D24</f>
        <v>51</v>
      </c>
      <c r="E28" s="140">
        <f>SUM(E24:H24)/COUNT(E24:H24)</f>
        <v>54.75</v>
      </c>
      <c r="F28" s="131"/>
      <c r="G28" s="131"/>
      <c r="H28" s="132"/>
      <c r="I28" s="141">
        <f>SUM(I24:J24)/COUNT(I24:J24)</f>
        <v>60</v>
      </c>
      <c r="J28" s="142"/>
      <c r="K28" s="68"/>
    </row>
    <row r="29" spans="1:15" ht="28.8">
      <c r="A29" s="54" t="s">
        <v>86</v>
      </c>
      <c r="B29" s="133">
        <f>SUMPRODUCT(B24:C24,B25:C25)/SUM(B25:C25)</f>
        <v>62.25</v>
      </c>
      <c r="C29" s="134"/>
      <c r="D29" s="56">
        <f>SUMPRODUCT(D24,D25)/SUM(D25)</f>
        <v>51</v>
      </c>
      <c r="E29" s="135">
        <f>SUMPRODUCT(E24:H24,E25:H25)/SUM(E25:H25)</f>
        <v>54.714285714285715</v>
      </c>
      <c r="F29" s="133"/>
      <c r="G29" s="133"/>
      <c r="H29" s="134"/>
      <c r="I29" s="136">
        <f>SUMPRODUCT(I24:J24,I25:J25)/SUM(I25:J25)</f>
        <v>60.714285714285715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E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O30"/>
  <sheetViews>
    <sheetView zoomScale="85" zoomScaleNormal="85" workbookViewId="0">
      <selection activeCell="O10" sqref="O10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info!B18</f>
        <v>Giovanni Mercurio</v>
      </c>
      <c r="C1" s="125"/>
      <c r="D1" s="125"/>
      <c r="K1" s="89" t="s">
        <v>43</v>
      </c>
    </row>
    <row r="2" spans="1:15" ht="20.399999999999999" thickBot="1">
      <c r="A2" s="24"/>
      <c r="B2" s="124" t="s">
        <v>4</v>
      </c>
      <c r="C2" s="126"/>
      <c r="D2" s="81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82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8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15">
      <c r="A5" s="24" t="s">
        <v>61</v>
      </c>
      <c r="B5" s="22">
        <v>8</v>
      </c>
      <c r="C5" s="73">
        <v>10</v>
      </c>
      <c r="D5" s="83">
        <v>7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69</v>
      </c>
      <c r="M5" s="49">
        <f t="shared" ref="M5:M22" si="0">AVERAGE(B5:J5)</f>
        <v>7.666666666666667</v>
      </c>
      <c r="N5" s="49">
        <f>SUMPRODUCT(B5:J5,B25:J25)/SUM(B25:J25)</f>
        <v>7.8055555555555554</v>
      </c>
      <c r="O5" s="37">
        <f xml:space="preserve"> ROUND(30*(AVERAGE(N4:N5))/10,1)</f>
        <v>22.9</v>
      </c>
    </row>
    <row r="6" spans="1:15">
      <c r="A6" s="24" t="s">
        <v>62</v>
      </c>
      <c r="B6" s="22">
        <v>8</v>
      </c>
      <c r="C6" s="73">
        <v>10</v>
      </c>
      <c r="D6" s="83">
        <v>8</v>
      </c>
      <c r="E6">
        <v>8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79</v>
      </c>
      <c r="M6" s="49">
        <f t="shared" si="0"/>
        <v>8.7777777777777786</v>
      </c>
      <c r="N6" s="49">
        <f>SUMPRODUCT(B6:J6,B25:J25)/SUM(B25:J25)</f>
        <v>8.8055555555555554</v>
      </c>
      <c r="O6" s="37">
        <f xml:space="preserve"> ROUND(30*(AVERAGE(N4:N6))/10,1)</f>
        <v>24.1</v>
      </c>
    </row>
    <row r="7" spans="1:15">
      <c r="A7" s="24" t="s">
        <v>63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79</v>
      </c>
      <c r="M7" s="49">
        <f t="shared" si="0"/>
        <v>8.7777777777777786</v>
      </c>
      <c r="N7" s="49">
        <f>SUMPRODUCT(B7:J7,B25:J25)/SUM(B25:J25)</f>
        <v>8.8611111111111107</v>
      </c>
      <c r="O7" s="37">
        <f xml:space="preserve"> ROUND(30*(AVERAGE(N4:N7))/10,1)</f>
        <v>24.7</v>
      </c>
    </row>
    <row r="8" spans="1:15">
      <c r="A8" s="24" t="s">
        <v>64</v>
      </c>
      <c r="B8" s="22">
        <v>7</v>
      </c>
      <c r="C8" s="73">
        <v>10</v>
      </c>
      <c r="D8" s="83">
        <v>6</v>
      </c>
      <c r="E8">
        <v>7</v>
      </c>
      <c r="F8" s="23">
        <v>8</v>
      </c>
      <c r="G8" s="22">
        <v>8</v>
      </c>
      <c r="H8" s="73">
        <v>8</v>
      </c>
      <c r="I8" s="22">
        <v>8</v>
      </c>
      <c r="J8" s="73">
        <v>10</v>
      </c>
      <c r="K8" s="51">
        <v>10</v>
      </c>
      <c r="L8" s="49">
        <f>SUM(B8:J8,O8)</f>
        <v>96.7</v>
      </c>
      <c r="M8" s="49">
        <f>AVERAGE(B8:J8)</f>
        <v>8</v>
      </c>
      <c r="N8" s="49">
        <f>SUMPRODUCT(B8:K8,B25:K25)/SUM(B25:K25)</f>
        <v>8.2439024390243905</v>
      </c>
      <c r="O8" s="37">
        <f xml:space="preserve"> ROUND(30*(AVERAGE(N4:N8))/10,1)</f>
        <v>24.7</v>
      </c>
    </row>
    <row r="9" spans="1:15">
      <c r="A9" s="24" t="s">
        <v>65</v>
      </c>
      <c r="B9" s="103">
        <v>7</v>
      </c>
      <c r="C9" s="73">
        <v>10</v>
      </c>
      <c r="D9" s="83">
        <v>8</v>
      </c>
      <c r="E9">
        <v>7</v>
      </c>
      <c r="F9" s="23">
        <v>8</v>
      </c>
      <c r="G9" s="22">
        <v>10</v>
      </c>
      <c r="H9" s="73">
        <v>10</v>
      </c>
      <c r="I9" s="22">
        <v>9</v>
      </c>
      <c r="J9" s="73">
        <v>10</v>
      </c>
      <c r="K9" s="51"/>
      <c r="L9" s="49">
        <f t="shared" si="1"/>
        <v>79</v>
      </c>
      <c r="M9" s="49">
        <f>AVERAGE(B9:J9)</f>
        <v>8.7777777777777786</v>
      </c>
      <c r="N9" s="49">
        <f>SUMPRODUCT(B9:J9,B25:J25)/SUM(B25:J25)</f>
        <v>8.8055555555555554</v>
      </c>
      <c r="O9" s="102">
        <f xml:space="preserve"> ROUND(30*(AVERAGE(N4:N9))/10,1)</f>
        <v>25</v>
      </c>
    </row>
    <row r="10" spans="1:15">
      <c r="A10" s="24" t="s">
        <v>66</v>
      </c>
      <c r="B10" s="22">
        <v>6</v>
      </c>
      <c r="C10" s="73">
        <v>10</v>
      </c>
      <c r="D10" s="83">
        <v>6</v>
      </c>
      <c r="E10" s="146">
        <v>6</v>
      </c>
      <c r="F10" s="23">
        <v>7</v>
      </c>
      <c r="G10" s="22">
        <v>8</v>
      </c>
      <c r="H10" s="73">
        <v>8</v>
      </c>
      <c r="I10" s="22">
        <v>7</v>
      </c>
      <c r="J10" s="73">
        <v>9</v>
      </c>
      <c r="K10" s="77"/>
      <c r="L10" s="49">
        <f t="shared" si="1"/>
        <v>67</v>
      </c>
      <c r="M10" s="49">
        <f t="shared" si="0"/>
        <v>7.4444444444444446</v>
      </c>
      <c r="N10" s="49">
        <f>SUMPRODUCT(B10:J10,B25:J25)/SUM(B25:J25)</f>
        <v>7.5</v>
      </c>
      <c r="O10" s="102">
        <f xml:space="preserve"> ROUNDUP(30*(AVERAGE(N4:N10))/10,1)</f>
        <v>24.700000000000003</v>
      </c>
    </row>
    <row r="11" spans="1:15">
      <c r="A11" s="24" t="s">
        <v>67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22</v>
      </c>
    </row>
    <row r="12" spans="1:15">
      <c r="A12" s="24" t="s">
        <v>68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20</v>
      </c>
    </row>
    <row r="13" spans="1:15">
      <c r="A13" s="24" t="s">
        <v>69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18</v>
      </c>
    </row>
    <row r="14" spans="1:15">
      <c r="A14" s="24" t="s">
        <v>70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16</v>
      </c>
    </row>
    <row r="15" spans="1:15">
      <c r="A15" s="24" t="s">
        <v>71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15</v>
      </c>
    </row>
    <row r="16" spans="1:15">
      <c r="A16" s="24" t="s">
        <v>72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14</v>
      </c>
    </row>
    <row r="17" spans="1:15">
      <c r="A17" s="24" t="s">
        <v>73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13</v>
      </c>
    </row>
    <row r="18" spans="1:15">
      <c r="A18" s="24" t="s">
        <v>74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12</v>
      </c>
    </row>
    <row r="19" spans="1:15">
      <c r="A19" s="24" t="s">
        <v>75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11</v>
      </c>
    </row>
    <row r="20" spans="1:15">
      <c r="A20" s="24" t="s">
        <v>76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11</v>
      </c>
    </row>
    <row r="21" spans="1:15">
      <c r="A21" s="24" t="s">
        <v>77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10</v>
      </c>
    </row>
    <row r="22" spans="1:15">
      <c r="A22" s="24" t="s">
        <v>78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10</v>
      </c>
    </row>
    <row r="23" spans="1:15">
      <c r="A23" s="31" t="s">
        <v>79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9</v>
      </c>
    </row>
    <row r="24" spans="1:15">
      <c r="A24" s="47" t="s">
        <v>80</v>
      </c>
      <c r="B24" s="61">
        <f>SUM(B4:B23)</f>
        <v>53</v>
      </c>
      <c r="C24" s="61">
        <f t="shared" ref="C24:J24" si="2">SUM(C4:C23)</f>
        <v>68</v>
      </c>
      <c r="D24" s="61">
        <f t="shared" si="2"/>
        <v>50</v>
      </c>
      <c r="E24" s="61">
        <f t="shared" si="2"/>
        <v>49</v>
      </c>
      <c r="F24" s="61">
        <f t="shared" si="2"/>
        <v>53</v>
      </c>
      <c r="G24" s="61">
        <f t="shared" si="2"/>
        <v>59</v>
      </c>
      <c r="H24" s="61">
        <f t="shared" si="2"/>
        <v>59</v>
      </c>
      <c r="I24" s="61">
        <f t="shared" si="2"/>
        <v>56</v>
      </c>
      <c r="J24" s="61">
        <f t="shared" si="2"/>
        <v>65</v>
      </c>
      <c r="K24" s="61">
        <f>SUM(K4:K23)</f>
        <v>10</v>
      </c>
      <c r="L24" s="60">
        <f>SUM(B24:J24)</f>
        <v>512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265</v>
      </c>
      <c r="C26" s="57">
        <f t="shared" ref="C26:J26" si="3">C24*C25</f>
        <v>340</v>
      </c>
      <c r="D26" s="57">
        <f t="shared" si="3"/>
        <v>250</v>
      </c>
      <c r="E26" s="57">
        <f t="shared" si="3"/>
        <v>147</v>
      </c>
      <c r="F26" s="57">
        <f t="shared" si="3"/>
        <v>159</v>
      </c>
      <c r="G26" s="57">
        <f t="shared" si="3"/>
        <v>236</v>
      </c>
      <c r="H26" s="57">
        <f t="shared" si="3"/>
        <v>236</v>
      </c>
      <c r="I26" s="57">
        <f t="shared" si="3"/>
        <v>168</v>
      </c>
      <c r="J26" s="57">
        <f t="shared" si="3"/>
        <v>260</v>
      </c>
      <c r="K26" s="57"/>
      <c r="L26" s="143">
        <f>SUM(B26:J26)</f>
        <v>2061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60.5</v>
      </c>
      <c r="C28" s="132"/>
      <c r="D28" s="55">
        <f>D24</f>
        <v>50</v>
      </c>
      <c r="E28" s="140">
        <f>SUM(E24:H24)/COUNT(E24:H24)</f>
        <v>55</v>
      </c>
      <c r="F28" s="131"/>
      <c r="G28" s="131"/>
      <c r="H28" s="132"/>
      <c r="I28" s="141">
        <f>SUM(I24:J24)/COUNT(I24:J24)</f>
        <v>60.5</v>
      </c>
      <c r="J28" s="142"/>
      <c r="K28" s="68"/>
    </row>
    <row r="29" spans="1:15" ht="28.8">
      <c r="A29" s="54" t="s">
        <v>86</v>
      </c>
      <c r="B29" s="133">
        <f>SUMPRODUCT(B24:C24,B25:C25)/SUM(B25:C25)</f>
        <v>60.5</v>
      </c>
      <c r="C29" s="134"/>
      <c r="D29" s="56">
        <f>SUMPRODUCT(D24,D25)/SUM(D25)</f>
        <v>50</v>
      </c>
      <c r="E29" s="135">
        <f>SUMPRODUCT(E24:H24,E25:H25)/SUM(E25:H25)</f>
        <v>55.571428571428569</v>
      </c>
      <c r="F29" s="133"/>
      <c r="G29" s="133"/>
      <c r="H29" s="134"/>
      <c r="I29" s="136">
        <f>SUMPRODUCT(I24:J24,I25:J25)/SUM(I25:J25)</f>
        <v>61.142857142857146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D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O30"/>
  <sheetViews>
    <sheetView zoomScale="85" zoomScaleNormal="85" workbookViewId="0">
      <selection activeCell="O10" sqref="O10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9.7773437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info!B19</f>
        <v>Luca Pastore</v>
      </c>
      <c r="C1" s="125"/>
      <c r="K1" s="89" t="s">
        <v>43</v>
      </c>
    </row>
    <row r="2" spans="1:15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6</v>
      </c>
      <c r="J4" s="73">
        <v>6</v>
      </c>
      <c r="K4" s="78"/>
      <c r="L4" s="49">
        <f>SUM(B4:J4)</f>
        <v>64</v>
      </c>
      <c r="M4" s="49">
        <f>AVERAGE(B4:J4)</f>
        <v>7.1111111111111107</v>
      </c>
      <c r="N4" s="49">
        <f>SUMPRODUCT(B4:J4,B25:J25)/SUM(B25:J25)</f>
        <v>7.2222222222222223</v>
      </c>
      <c r="O4" s="37">
        <f xml:space="preserve"> ROUND((30*N4)/10,1)</f>
        <v>21.7</v>
      </c>
    </row>
    <row r="5" spans="1:15">
      <c r="A5" s="24" t="s">
        <v>61</v>
      </c>
      <c r="B5" s="22">
        <v>10</v>
      </c>
      <c r="C5" s="73">
        <v>10</v>
      </c>
      <c r="D5" s="73">
        <v>6</v>
      </c>
      <c r="E5">
        <v>10</v>
      </c>
      <c r="F5" s="23">
        <v>6</v>
      </c>
      <c r="G5">
        <v>8</v>
      </c>
      <c r="H5" s="74">
        <v>7</v>
      </c>
      <c r="I5" s="22">
        <v>6</v>
      </c>
      <c r="J5" s="73">
        <v>10</v>
      </c>
      <c r="K5" s="77"/>
      <c r="L5" s="49">
        <f>SUM(B5:J5)</f>
        <v>73</v>
      </c>
      <c r="M5" s="49">
        <f t="shared" ref="M5:M22" si="0">AVERAGE(B5:J5)</f>
        <v>8.1111111111111107</v>
      </c>
      <c r="N5" s="49">
        <f>SUMPRODUCT(B5:J5,B25:J25)/SUM(B25:J25)</f>
        <v>8.2222222222222214</v>
      </c>
      <c r="O5" s="37">
        <f xml:space="preserve"> ROUND(30*(AVERAGE(N4:N5))/10,1)</f>
        <v>23.2</v>
      </c>
    </row>
    <row r="6" spans="1:15">
      <c r="A6" s="24" t="s">
        <v>62</v>
      </c>
      <c r="B6" s="22">
        <v>9</v>
      </c>
      <c r="C6" s="73">
        <v>10</v>
      </c>
      <c r="D6" s="73">
        <v>9</v>
      </c>
      <c r="E6">
        <v>10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83</v>
      </c>
      <c r="M6" s="49">
        <f t="shared" si="0"/>
        <v>9.2222222222222214</v>
      </c>
      <c r="N6" s="49">
        <f>SUMPRODUCT(B6:J6,B25:J25)/SUM(B25:J25)</f>
        <v>9.25</v>
      </c>
      <c r="O6" s="37">
        <f xml:space="preserve"> ROUND(30*(AVERAGE(N4:N6))/10,1)</f>
        <v>24.7</v>
      </c>
    </row>
    <row r="7" spans="1:15">
      <c r="A7" s="24" t="s">
        <v>63</v>
      </c>
      <c r="B7" s="22">
        <v>9</v>
      </c>
      <c r="C7" s="73">
        <v>10</v>
      </c>
      <c r="D7" s="73">
        <v>9</v>
      </c>
      <c r="E7">
        <v>8</v>
      </c>
      <c r="F7" s="23">
        <v>9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82</v>
      </c>
      <c r="M7" s="49">
        <f t="shared" si="0"/>
        <v>9.1111111111111107</v>
      </c>
      <c r="N7" s="49">
        <f>SUMPRODUCT(B7:J7,B25:J25)/SUM(B25:J25)</f>
        <v>9.1666666666666661</v>
      </c>
      <c r="O7" s="37">
        <f xml:space="preserve"> ROUND(30*(AVERAGE(N4:N7))/10,1)</f>
        <v>25.4</v>
      </c>
    </row>
    <row r="8" spans="1:15">
      <c r="A8" s="24" t="s">
        <v>64</v>
      </c>
      <c r="B8" s="22">
        <v>7.5</v>
      </c>
      <c r="C8" s="73">
        <v>10</v>
      </c>
      <c r="D8" s="73">
        <v>6</v>
      </c>
      <c r="E8">
        <v>8</v>
      </c>
      <c r="F8" s="23">
        <v>10</v>
      </c>
      <c r="G8" s="22">
        <v>10</v>
      </c>
      <c r="H8" s="73">
        <v>9</v>
      </c>
      <c r="I8" s="22">
        <v>9</v>
      </c>
      <c r="J8" s="73">
        <v>10</v>
      </c>
      <c r="K8" s="51">
        <v>10</v>
      </c>
      <c r="L8" s="49">
        <f>SUM(B8:J8,O8)</f>
        <v>105.2</v>
      </c>
      <c r="M8" s="49">
        <f>AVERAGE(B8:J8)</f>
        <v>8.8333333333333339</v>
      </c>
      <c r="N8" s="49">
        <f>SUMPRODUCT(B8:K8,B25:K25)/SUM(B25:K25)</f>
        <v>8.8902439024390247</v>
      </c>
      <c r="O8" s="37">
        <f xml:space="preserve"> ROUND(30*(AVERAGE(N4:N8))/10,1)</f>
        <v>25.7</v>
      </c>
    </row>
    <row r="9" spans="1:15">
      <c r="A9" s="24" t="s">
        <v>65</v>
      </c>
      <c r="B9" s="103">
        <v>8</v>
      </c>
      <c r="C9" s="73">
        <v>10</v>
      </c>
      <c r="D9" s="73">
        <v>9</v>
      </c>
      <c r="E9">
        <v>8</v>
      </c>
      <c r="F9" s="23">
        <v>10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85</v>
      </c>
      <c r="M9" s="49">
        <f>AVERAGE(B9:J9)</f>
        <v>9.4444444444444446</v>
      </c>
      <c r="N9" s="49">
        <f>SUMPRODUCT(B9:J9,B25:J25)/SUM(B25:J25)</f>
        <v>9.4166666666666661</v>
      </c>
      <c r="O9" s="102">
        <f xml:space="preserve"> ROUND(30*(AVERAGE(N4:N9))/10,1)</f>
        <v>26.1</v>
      </c>
    </row>
    <row r="10" spans="1:15">
      <c r="A10" s="24" t="s">
        <v>66</v>
      </c>
      <c r="B10" s="22">
        <v>7</v>
      </c>
      <c r="C10" s="73">
        <v>9</v>
      </c>
      <c r="D10" s="73">
        <v>8</v>
      </c>
      <c r="E10">
        <v>9</v>
      </c>
      <c r="F10" s="23">
        <v>10</v>
      </c>
      <c r="G10" s="22">
        <v>10</v>
      </c>
      <c r="H10" s="73">
        <v>10</v>
      </c>
      <c r="I10" s="22">
        <v>10</v>
      </c>
      <c r="J10" s="73">
        <v>10</v>
      </c>
      <c r="K10" s="77"/>
      <c r="L10" s="49">
        <f t="shared" si="1"/>
        <v>83</v>
      </c>
      <c r="M10" s="49">
        <f t="shared" si="0"/>
        <v>9.2222222222222214</v>
      </c>
      <c r="N10" s="49">
        <f>SUMPRODUCT(B10:J10,B25:J25)/SUM(B25:J25)</f>
        <v>9.0833333333333339</v>
      </c>
      <c r="O10" s="102">
        <f xml:space="preserve"> ROUNDUP(30*(AVERAGE(N4:N10))/10,1)</f>
        <v>26.3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23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21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19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17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16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15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14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13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12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11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11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10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10</v>
      </c>
    </row>
    <row r="24" spans="1:15">
      <c r="A24" s="47" t="s">
        <v>80</v>
      </c>
      <c r="B24" s="61">
        <f>SUM(B4:B23)</f>
        <v>58.5</v>
      </c>
      <c r="C24" s="61">
        <f t="shared" ref="C24:J24" si="2">SUM(C4:C23)</f>
        <v>67</v>
      </c>
      <c r="D24" s="61">
        <f t="shared" si="2"/>
        <v>54</v>
      </c>
      <c r="E24" s="61">
        <f t="shared" si="2"/>
        <v>59</v>
      </c>
      <c r="F24" s="61">
        <f t="shared" si="2"/>
        <v>60</v>
      </c>
      <c r="G24" s="61">
        <f t="shared" si="2"/>
        <v>64</v>
      </c>
      <c r="H24" s="61">
        <f t="shared" si="2"/>
        <v>62</v>
      </c>
      <c r="I24" s="61">
        <f t="shared" si="2"/>
        <v>59</v>
      </c>
      <c r="J24" s="61">
        <f t="shared" si="2"/>
        <v>66</v>
      </c>
      <c r="K24" s="61">
        <f>SUM(K4:K23)</f>
        <v>10</v>
      </c>
      <c r="L24" s="60">
        <f>SUM(B24:J24)</f>
        <v>549.5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292.5</v>
      </c>
      <c r="C26" s="57">
        <f t="shared" ref="C26:J26" si="3">C24*C25</f>
        <v>335</v>
      </c>
      <c r="D26" s="57">
        <f t="shared" si="3"/>
        <v>270</v>
      </c>
      <c r="E26" s="57">
        <f t="shared" si="3"/>
        <v>177</v>
      </c>
      <c r="F26" s="57">
        <f t="shared" si="3"/>
        <v>180</v>
      </c>
      <c r="G26" s="57">
        <f t="shared" si="3"/>
        <v>256</v>
      </c>
      <c r="H26" s="57">
        <f t="shared" si="3"/>
        <v>248</v>
      </c>
      <c r="I26" s="57">
        <f t="shared" si="3"/>
        <v>177</v>
      </c>
      <c r="J26" s="57">
        <f t="shared" si="3"/>
        <v>264</v>
      </c>
      <c r="K26" s="57"/>
      <c r="L26" s="143">
        <f>SUM(B26:J26)</f>
        <v>2199.5</v>
      </c>
      <c r="M26" s="143"/>
      <c r="N26" s="144" t="s">
        <v>84</v>
      </c>
      <c r="O26" s="145"/>
    </row>
    <row r="28" spans="1:15" ht="28.8">
      <c r="A28" s="50" t="s">
        <v>85</v>
      </c>
      <c r="B28" s="131">
        <f>SUM(B24:C24)/COUNT(B24:C24)</f>
        <v>62.75</v>
      </c>
      <c r="C28" s="132"/>
      <c r="D28" s="55">
        <f>D24</f>
        <v>54</v>
      </c>
      <c r="E28" s="140">
        <f>SUM(E24:H24)/COUNT(E24:H24)</f>
        <v>61.25</v>
      </c>
      <c r="F28" s="131"/>
      <c r="G28" s="131"/>
      <c r="H28" s="132"/>
      <c r="I28" s="141">
        <f>SUM(I24:J24)/COUNT(I24:J24)</f>
        <v>62.5</v>
      </c>
      <c r="J28" s="142"/>
      <c r="K28" s="68"/>
    </row>
    <row r="29" spans="1:15" ht="28.8">
      <c r="A29" s="54" t="s">
        <v>86</v>
      </c>
      <c r="B29" s="133">
        <f>SUMPRODUCT(B24:C24,B25:C25)/SUM(B25:C25)</f>
        <v>62.75</v>
      </c>
      <c r="C29" s="134"/>
      <c r="D29" s="56">
        <f>SUMPRODUCT(D24,D25)/SUM(D25)</f>
        <v>54</v>
      </c>
      <c r="E29" s="135">
        <f>SUMPRODUCT(E24:H24,E25:H25)/SUM(E25:H25)</f>
        <v>61.5</v>
      </c>
      <c r="F29" s="133"/>
      <c r="G29" s="133"/>
      <c r="H29" s="134"/>
      <c r="I29" s="136">
        <f>SUMPRODUCT(I24:J24,I25:J25)/SUM(I25:J25)</f>
        <v>63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5"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U34"/>
  <sheetViews>
    <sheetView zoomScale="70" zoomScaleNormal="70" workbookViewId="0">
      <selection activeCell="P19" sqref="P19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75.109375" customWidth="1"/>
    <col min="17" max="17" width="12.21875" customWidth="1"/>
    <col min="19" max="19" width="12.5546875" customWidth="1"/>
    <col min="20" max="20" width="11.88671875" customWidth="1"/>
    <col min="21" max="21" width="25.109375" customWidth="1"/>
  </cols>
  <sheetData>
    <row r="1" spans="1:21" ht="23.4">
      <c r="B1" s="125" t="str">
        <f>info!B20</f>
        <v>Angelo Zuottolo</v>
      </c>
      <c r="C1" s="125"/>
      <c r="D1" s="125"/>
      <c r="K1" s="89" t="s">
        <v>43</v>
      </c>
    </row>
    <row r="2" spans="1:21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21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21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0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21">
      <c r="A5" s="24" t="s">
        <v>61</v>
      </c>
      <c r="B5" s="22">
        <v>8</v>
      </c>
      <c r="C5" s="73">
        <v>10</v>
      </c>
      <c r="D5" s="73">
        <v>5</v>
      </c>
      <c r="E5">
        <v>9</v>
      </c>
      <c r="F5" s="23">
        <v>6</v>
      </c>
      <c r="G5" s="22">
        <v>7</v>
      </c>
      <c r="H5" s="74">
        <v>7</v>
      </c>
      <c r="I5" s="22">
        <v>6</v>
      </c>
      <c r="J5" s="71">
        <v>10</v>
      </c>
      <c r="K5" s="77"/>
      <c r="L5" s="49">
        <f>SUM(B5:J5)</f>
        <v>68</v>
      </c>
      <c r="M5" s="49">
        <f>AVERAGE(B5:J5)</f>
        <v>7.5555555555555554</v>
      </c>
      <c r="N5" s="49">
        <f>SUMPRODUCT(B5:J5,B25:J25)/SUM(B25:J25)</f>
        <v>7.6111111111111107</v>
      </c>
      <c r="O5" s="37">
        <f xml:space="preserve"> ROUND(30*(AVERAGE(N4:N5))/10,1)</f>
        <v>22.6</v>
      </c>
    </row>
    <row r="6" spans="1:21">
      <c r="A6" s="24" t="s">
        <v>62</v>
      </c>
      <c r="B6" s="22">
        <v>7</v>
      </c>
      <c r="C6" s="73">
        <v>7.5</v>
      </c>
      <c r="D6" s="73">
        <v>7</v>
      </c>
      <c r="E6">
        <v>8</v>
      </c>
      <c r="F6" s="23">
        <v>7</v>
      </c>
      <c r="G6" s="22">
        <v>7</v>
      </c>
      <c r="H6" s="73">
        <v>7</v>
      </c>
      <c r="I6" s="22">
        <v>7</v>
      </c>
      <c r="J6" s="71">
        <v>10</v>
      </c>
      <c r="K6" s="77"/>
      <c r="L6" s="49">
        <f>SUM(B6:J6)</f>
        <v>67.5</v>
      </c>
      <c r="M6" s="49">
        <f>AVERAGE(B6:J6)</f>
        <v>7.5</v>
      </c>
      <c r="N6" s="49">
        <f>SUMPRODUCT(B6:J6,B25:J25)/SUM(B25:J25)</f>
        <v>7.4861111111111107</v>
      </c>
      <c r="O6" s="37">
        <f xml:space="preserve"> ROUND(30*(AVERAGE(N4:N6))/10,1)</f>
        <v>22.6</v>
      </c>
    </row>
    <row r="7" spans="1:21" ht="15" thickBot="1">
      <c r="A7" s="24" t="s">
        <v>63</v>
      </c>
      <c r="B7" s="22">
        <v>9</v>
      </c>
      <c r="C7" s="73">
        <v>10</v>
      </c>
      <c r="D7" s="73">
        <v>8</v>
      </c>
      <c r="E7">
        <v>7</v>
      </c>
      <c r="F7" s="23">
        <v>7</v>
      </c>
      <c r="G7" s="22">
        <v>8</v>
      </c>
      <c r="H7" s="73">
        <v>7</v>
      </c>
      <c r="I7" s="22">
        <v>7</v>
      </c>
      <c r="J7" s="71">
        <v>10</v>
      </c>
      <c r="K7" s="51"/>
      <c r="L7" s="49">
        <f>SUM(B7:J7)</f>
        <v>73</v>
      </c>
      <c r="M7" s="49">
        <f>AVERAGE(B7:J7)</f>
        <v>8.1111111111111107</v>
      </c>
      <c r="N7" s="49">
        <f>SUMPRODUCT(B7:J7,B25:J25)/SUM(B25:J25)</f>
        <v>8.2777777777777786</v>
      </c>
      <c r="O7" s="37">
        <f xml:space="preserve"> ROUND(30*(AVERAGE(N4:N7))/10,1)</f>
        <v>23.1</v>
      </c>
    </row>
    <row r="8" spans="1:21" ht="174" thickTop="1" thickBot="1">
      <c r="A8" s="93" t="s">
        <v>64</v>
      </c>
      <c r="B8" s="94">
        <v>7</v>
      </c>
      <c r="C8" s="95">
        <v>8</v>
      </c>
      <c r="D8" s="95">
        <v>6</v>
      </c>
      <c r="E8" s="96">
        <v>7</v>
      </c>
      <c r="F8" s="97">
        <v>7</v>
      </c>
      <c r="G8" s="94">
        <v>6</v>
      </c>
      <c r="H8" s="95">
        <v>6</v>
      </c>
      <c r="I8" s="94">
        <v>6</v>
      </c>
      <c r="J8" s="98">
        <v>6</v>
      </c>
      <c r="K8" s="99">
        <v>4</v>
      </c>
      <c r="L8" s="100">
        <f>SUM(B8:K8,K8)</f>
        <v>67</v>
      </c>
      <c r="M8" s="100">
        <f>AVERAGE(B8:K8,K8)</f>
        <v>6.0909090909090908</v>
      </c>
      <c r="N8" s="100">
        <f>SUMPRODUCT(B8:K8,B25:K25)/SUM(B25:K25)</f>
        <v>6.2682926829268295</v>
      </c>
      <c r="O8" s="101">
        <f xml:space="preserve"> ROUND(30*(AVERAGE(N4:N8))/10,1)</f>
        <v>22.3</v>
      </c>
      <c r="P8" s="92" t="s">
        <v>100</v>
      </c>
      <c r="Q8" s="90" t="s">
        <v>95</v>
      </c>
      <c r="R8" s="90" t="s">
        <v>94</v>
      </c>
      <c r="S8" s="90" t="s">
        <v>96</v>
      </c>
      <c r="T8" s="90" t="s">
        <v>98</v>
      </c>
      <c r="U8" s="91" t="s">
        <v>97</v>
      </c>
    </row>
    <row r="9" spans="1:21" ht="15" thickTop="1">
      <c r="A9" s="24" t="s">
        <v>65</v>
      </c>
      <c r="B9" s="103">
        <v>7</v>
      </c>
      <c r="C9" s="73">
        <v>10</v>
      </c>
      <c r="D9" s="73">
        <v>8</v>
      </c>
      <c r="E9">
        <v>7</v>
      </c>
      <c r="F9" s="23">
        <v>7</v>
      </c>
      <c r="G9" s="22">
        <v>7</v>
      </c>
      <c r="H9" s="73">
        <v>7</v>
      </c>
      <c r="I9" s="22">
        <v>7</v>
      </c>
      <c r="J9" s="71">
        <v>7</v>
      </c>
      <c r="K9" s="51"/>
      <c r="L9" s="49">
        <f t="shared" ref="L9:L22" si="0">SUM(B9:J9)</f>
        <v>67</v>
      </c>
      <c r="M9" s="49">
        <f t="shared" ref="M9:M23" si="1">AVERAGE(B9:J9)</f>
        <v>7.4444444444444446</v>
      </c>
      <c r="N9" s="49">
        <f>SUMPRODUCT(B9:J9,B25:J25)/SUM(B25:J25)</f>
        <v>7.5555555555555554</v>
      </c>
      <c r="O9" s="102">
        <f xml:space="preserve"> ROUND(30*(AVERAGE(N4:N9))/10,1)</f>
        <v>22.3</v>
      </c>
    </row>
    <row r="10" spans="1:21">
      <c r="A10" s="24" t="s">
        <v>66</v>
      </c>
      <c r="B10" s="22">
        <v>6</v>
      </c>
      <c r="C10" s="73">
        <v>8</v>
      </c>
      <c r="D10" s="83">
        <v>6</v>
      </c>
      <c r="E10" s="146">
        <v>6</v>
      </c>
      <c r="F10" s="23">
        <v>7</v>
      </c>
      <c r="G10" s="22">
        <v>8</v>
      </c>
      <c r="H10" s="73">
        <v>8</v>
      </c>
      <c r="I10" s="22">
        <v>7</v>
      </c>
      <c r="J10" s="73">
        <v>9</v>
      </c>
      <c r="K10" s="77"/>
      <c r="L10" s="49">
        <f t="shared" si="0"/>
        <v>65</v>
      </c>
      <c r="M10" s="49">
        <f t="shared" si="1"/>
        <v>7.2222222222222223</v>
      </c>
      <c r="N10" s="49">
        <f>SUMPRODUCT(B10:J10,B25:J25)/SUM(B25:J25)</f>
        <v>7.2222222222222223</v>
      </c>
      <c r="O10" s="102">
        <f xml:space="preserve"> ROUNDUP(30*(AVERAGE(N4:N10))/10,1)</f>
        <v>22.3</v>
      </c>
    </row>
    <row r="11" spans="1:21">
      <c r="A11" s="24" t="s">
        <v>67</v>
      </c>
      <c r="B11" s="22"/>
      <c r="C11" s="73"/>
      <c r="D11" s="73"/>
      <c r="F11" s="23"/>
      <c r="G11" s="22"/>
      <c r="H11" s="73"/>
      <c r="I11" s="22"/>
      <c r="J11" s="71"/>
      <c r="K11" s="77"/>
      <c r="L11" s="49">
        <f t="shared" si="0"/>
        <v>0</v>
      </c>
      <c r="M11" s="49" t="e">
        <f t="shared" si="1"/>
        <v>#DIV/0!</v>
      </c>
      <c r="N11" s="49">
        <f>SUMPRODUCT(B11:J11,B25:J25)/SUM(B25:J25)</f>
        <v>0</v>
      </c>
      <c r="O11" s="80">
        <f xml:space="preserve"> ROUNDUP(30*(AVERAGE(N4:N11))/10,0)</f>
        <v>20</v>
      </c>
    </row>
    <row r="12" spans="1:21">
      <c r="A12" s="24" t="s">
        <v>68</v>
      </c>
      <c r="B12" s="22"/>
      <c r="C12" s="73"/>
      <c r="D12" s="73"/>
      <c r="F12" s="23"/>
      <c r="G12" s="22"/>
      <c r="H12" s="73"/>
      <c r="I12" s="22"/>
      <c r="J12" s="71"/>
      <c r="K12" s="77"/>
      <c r="L12" s="49">
        <f t="shared" si="0"/>
        <v>0</v>
      </c>
      <c r="M12" s="49" t="e">
        <f t="shared" si="1"/>
        <v>#DIV/0!</v>
      </c>
      <c r="N12" s="49">
        <f>SUMPRODUCT(B12:J12,B25:J25)/SUM(B25:J25)</f>
        <v>0</v>
      </c>
      <c r="O12" s="80">
        <f xml:space="preserve"> ROUNDUP(30*(AVERAGE(N4:N12))/10,0)</f>
        <v>18</v>
      </c>
    </row>
    <row r="13" spans="1:21">
      <c r="A13" s="24" t="s">
        <v>69</v>
      </c>
      <c r="B13" s="22"/>
      <c r="C13" s="73"/>
      <c r="D13" s="73"/>
      <c r="F13" s="23"/>
      <c r="G13" s="22"/>
      <c r="H13" s="73"/>
      <c r="I13" s="22"/>
      <c r="J13" s="71"/>
      <c r="K13" s="77"/>
      <c r="L13" s="49">
        <f t="shared" si="0"/>
        <v>0</v>
      </c>
      <c r="M13" s="49" t="e">
        <f t="shared" si="1"/>
        <v>#DIV/0!</v>
      </c>
      <c r="N13" s="49">
        <f>SUMPRODUCT(B13:J13,B25:J25)/SUM(B25:J25)</f>
        <v>0</v>
      </c>
      <c r="O13" s="80">
        <f xml:space="preserve"> ROUNDUP(30*(AVERAGE(N4:N13))/10,0)</f>
        <v>16</v>
      </c>
    </row>
    <row r="14" spans="1:21">
      <c r="A14" s="24" t="s">
        <v>70</v>
      </c>
      <c r="B14" s="22"/>
      <c r="C14" s="73"/>
      <c r="D14" s="73"/>
      <c r="F14" s="23"/>
      <c r="G14" s="22"/>
      <c r="H14" s="73"/>
      <c r="I14" s="22"/>
      <c r="J14" s="71"/>
      <c r="K14" s="77"/>
      <c r="L14" s="49">
        <f t="shared" si="0"/>
        <v>0</v>
      </c>
      <c r="M14" s="49" t="e">
        <f t="shared" si="1"/>
        <v>#DIV/0!</v>
      </c>
      <c r="N14" s="49">
        <f>SUMPRODUCT(B14:J14,B25:J25)/SUM(B25:J25)</f>
        <v>0</v>
      </c>
      <c r="O14" s="80">
        <f xml:space="preserve"> ROUNDUP(30*(AVERAGE(N4:N14))/10,0)</f>
        <v>15</v>
      </c>
    </row>
    <row r="15" spans="1:21">
      <c r="A15" s="24" t="s">
        <v>71</v>
      </c>
      <c r="B15" s="22"/>
      <c r="C15" s="73"/>
      <c r="D15" s="73"/>
      <c r="F15" s="23"/>
      <c r="G15" s="22"/>
      <c r="H15" s="73"/>
      <c r="I15" s="22"/>
      <c r="J15" s="71"/>
      <c r="K15" s="77"/>
      <c r="L15" s="49">
        <f t="shared" si="0"/>
        <v>0</v>
      </c>
      <c r="M15" s="49" t="e">
        <f t="shared" si="1"/>
        <v>#DIV/0!</v>
      </c>
      <c r="N15" s="49">
        <f>SUMPRODUCT(B15:J15,B25:J25)/SUM(B25:J25)</f>
        <v>0</v>
      </c>
      <c r="O15" s="80">
        <f xml:space="preserve"> ROUNDUP(30*(AVERAGE(N4:N15))/10,0)</f>
        <v>13</v>
      </c>
    </row>
    <row r="16" spans="1:21">
      <c r="A16" s="24" t="s">
        <v>72</v>
      </c>
      <c r="B16" s="22"/>
      <c r="C16" s="73"/>
      <c r="D16" s="73"/>
      <c r="F16" s="23"/>
      <c r="G16" s="22"/>
      <c r="H16" s="73"/>
      <c r="I16" s="22"/>
      <c r="J16" s="71"/>
      <c r="K16" s="77"/>
      <c r="L16" s="49">
        <f t="shared" si="0"/>
        <v>0</v>
      </c>
      <c r="M16" s="49" t="e">
        <f t="shared" si="1"/>
        <v>#DIV/0!</v>
      </c>
      <c r="N16" s="49">
        <f>SUMPRODUCT(B16:J16,B25:J25)/SUM(B25:J25)</f>
        <v>0</v>
      </c>
      <c r="O16" s="80">
        <f xml:space="preserve"> ROUNDUP(30*(AVERAGE(N4:N16))/10,0)</f>
        <v>12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1"/>
      <c r="K17" s="77"/>
      <c r="L17" s="49">
        <f t="shared" si="0"/>
        <v>0</v>
      </c>
      <c r="M17" s="49" t="e">
        <f t="shared" si="1"/>
        <v>#DIV/0!</v>
      </c>
      <c r="N17" s="49">
        <f>SUMPRODUCT(B17:J17,B25:J25)/SUM(B25:J25)</f>
        <v>0</v>
      </c>
      <c r="O17" s="80">
        <f xml:space="preserve"> ROUNDUP(30*(AVERAGE(N4:N17))/10,0)</f>
        <v>12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1"/>
      <c r="K18" s="77"/>
      <c r="L18" s="49">
        <f t="shared" si="0"/>
        <v>0</v>
      </c>
      <c r="M18" s="49" t="e">
        <f t="shared" si="1"/>
        <v>#DIV/0!</v>
      </c>
      <c r="N18" s="49">
        <f>SUMPRODUCT(B18:J18,B25:J25)/SUM(B25:J25)</f>
        <v>0</v>
      </c>
      <c r="O18" s="80">
        <f xml:space="preserve"> ROUNDUP(30*(AVERAGE(N4:N18))/10,0)</f>
        <v>11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1"/>
      <c r="K19" s="77"/>
      <c r="L19" s="49">
        <f t="shared" si="0"/>
        <v>0</v>
      </c>
      <c r="M19" s="49" t="e">
        <f t="shared" si="1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1"/>
      <c r="K20" s="77"/>
      <c r="L20" s="49">
        <f t="shared" si="0"/>
        <v>0</v>
      </c>
      <c r="M20" s="49" t="e">
        <f t="shared" si="1"/>
        <v>#DIV/0!</v>
      </c>
      <c r="N20" s="49">
        <f>SUMPRODUCT(B20:J20,B25:J25)/SUM(B25:J25)</f>
        <v>0</v>
      </c>
      <c r="O20" s="80">
        <f xml:space="preserve"> ROUNDUP(30*(AVERAGE(N4:N20))/10,0)</f>
        <v>10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1"/>
      <c r="K21" s="77"/>
      <c r="L21" s="49">
        <f t="shared" si="0"/>
        <v>0</v>
      </c>
      <c r="M21" s="49" t="e">
        <f t="shared" si="1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1"/>
      <c r="K22" s="77"/>
      <c r="L22" s="49">
        <f t="shared" si="0"/>
        <v>0</v>
      </c>
      <c r="M22" s="49" t="e">
        <f t="shared" si="1"/>
        <v>#DIV/0!</v>
      </c>
      <c r="N22" s="49">
        <f>SUMPRODUCT(B22:J22,B25:J25)/SUM(B25:J25)</f>
        <v>0</v>
      </c>
      <c r="O22" s="80">
        <f xml:space="preserve"> ROUNDUP(30*(AVERAGE(N4:N22))/10,0)</f>
        <v>9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2"/>
      <c r="K23" s="79"/>
      <c r="L23" s="49">
        <f t="shared" ref="L23" si="2">SUM(B23:J23)</f>
        <v>0</v>
      </c>
      <c r="M23" s="49" t="e">
        <f t="shared" si="1"/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 t="shared" ref="B24:K24" si="3">SUM(B4:B23)</f>
        <v>52</v>
      </c>
      <c r="C24" s="61">
        <f t="shared" si="3"/>
        <v>61.5</v>
      </c>
      <c r="D24" s="61">
        <f t="shared" si="3"/>
        <v>47</v>
      </c>
      <c r="E24" s="61">
        <f t="shared" si="3"/>
        <v>50</v>
      </c>
      <c r="F24" s="61">
        <f t="shared" si="3"/>
        <v>49</v>
      </c>
      <c r="G24" s="61">
        <f t="shared" si="3"/>
        <v>51</v>
      </c>
      <c r="H24" s="61">
        <f t="shared" si="3"/>
        <v>50</v>
      </c>
      <c r="I24" s="61">
        <f t="shared" si="3"/>
        <v>48</v>
      </c>
      <c r="J24" s="61">
        <f t="shared" si="3"/>
        <v>58</v>
      </c>
      <c r="K24" s="61">
        <f t="shared" si="3"/>
        <v>4</v>
      </c>
      <c r="L24" s="60">
        <f>SUM(B24:J24)</f>
        <v>466.5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260</v>
      </c>
      <c r="C26" s="57">
        <f t="shared" ref="C26:J26" si="4">C24*C25</f>
        <v>307.5</v>
      </c>
      <c r="D26" s="57">
        <f t="shared" si="4"/>
        <v>235</v>
      </c>
      <c r="E26" s="57">
        <f t="shared" si="4"/>
        <v>150</v>
      </c>
      <c r="F26" s="57">
        <f t="shared" si="4"/>
        <v>147</v>
      </c>
      <c r="G26" s="57">
        <f t="shared" si="4"/>
        <v>204</v>
      </c>
      <c r="H26" s="57">
        <f t="shared" si="4"/>
        <v>200</v>
      </c>
      <c r="I26" s="57">
        <f t="shared" si="4"/>
        <v>144</v>
      </c>
      <c r="J26" s="57">
        <f t="shared" si="4"/>
        <v>232</v>
      </c>
      <c r="K26" s="57"/>
      <c r="L26" s="143">
        <f>SUM(B26:J26)</f>
        <v>1879.5</v>
      </c>
      <c r="M26" s="143"/>
      <c r="N26" s="144" t="s">
        <v>84</v>
      </c>
      <c r="O26" s="145"/>
    </row>
    <row r="28" spans="1:15" ht="28.8">
      <c r="A28" s="50" t="s">
        <v>85</v>
      </c>
      <c r="B28" s="131">
        <f>SUM(B24:C24)/COUNT(B24:C24)</f>
        <v>56.75</v>
      </c>
      <c r="C28" s="132"/>
      <c r="D28" s="55">
        <f>D24</f>
        <v>47</v>
      </c>
      <c r="E28" s="140">
        <f>SUM(E24:H24)/COUNT(E24:H24)</f>
        <v>50</v>
      </c>
      <c r="F28" s="131"/>
      <c r="G28" s="131"/>
      <c r="H28" s="132"/>
      <c r="I28" s="141">
        <f>SUM(I24:J24)/COUNT(I24:J24)</f>
        <v>53</v>
      </c>
      <c r="J28" s="142"/>
      <c r="K28" s="68"/>
    </row>
    <row r="29" spans="1:15" ht="28.8">
      <c r="A29" s="54" t="s">
        <v>86</v>
      </c>
      <c r="B29" s="133">
        <f>SUMPRODUCT(B24:C24,B25:C25)/SUM(B25:C25)</f>
        <v>56.75</v>
      </c>
      <c r="C29" s="134"/>
      <c r="D29" s="56">
        <f>SUMPRODUCT(D24,D25)/SUM(D25)</f>
        <v>47</v>
      </c>
      <c r="E29" s="135">
        <f>SUMPRODUCT(E24:H24,E25:H25)/SUM(E25:H25)</f>
        <v>50.071428571428569</v>
      </c>
      <c r="F29" s="133"/>
      <c r="G29" s="133"/>
      <c r="H29" s="134"/>
      <c r="I29" s="136">
        <f>SUMPRODUCT(I24:J24,I25:J25)/SUM(I25:J25)</f>
        <v>53.714285714285715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  <row r="32" spans="1:15">
      <c r="B32" t="s">
        <v>91</v>
      </c>
    </row>
    <row r="33" spans="1:2">
      <c r="A33">
        <f>SUM(B8:J8,K8)</f>
        <v>63</v>
      </c>
      <c r="B33" t="s">
        <v>92</v>
      </c>
    </row>
    <row r="34" spans="1:2">
      <c r="A34">
        <f>SUM(B25:J25,K25)</f>
        <v>41</v>
      </c>
      <c r="B34" t="s">
        <v>93</v>
      </c>
    </row>
  </sheetData>
  <mergeCells count="15"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5" ma:contentTypeDescription="Creare un nuovo documento." ma:contentTypeScope="" ma:versionID="877947578d592d607f037bc1897b3c30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4b01d43ff8610a1f93e170cfbcda2f4e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AAD5F0-A24D-418A-BBDC-B304184F04C8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c1651439-6e46-4f78-9acb-4a905f92618b"/>
    <ds:schemaRef ds:uri="http://purl.org/dc/elements/1.1/"/>
    <ds:schemaRef ds:uri="http://www.w3.org/XML/1998/namespace"/>
    <ds:schemaRef ds:uri="http://schemas.microsoft.com/office/infopath/2007/PartnerControls"/>
    <ds:schemaRef ds:uri="25379ffa-1be3-456e-9b5c-56d073d73bb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B17090-5BF1-46D2-B734-99961BEAB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0F071F-D727-491C-94E9-0AD4C5993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dcterms:created xsi:type="dcterms:W3CDTF">2015-06-05T18:17:20Z</dcterms:created>
  <dcterms:modified xsi:type="dcterms:W3CDTF">2023-01-31T18:44:27Z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