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autoCompressPictures="0"/>
  <mc:AlternateContent xmlns:mc="http://schemas.openxmlformats.org/markup-compatibility/2006">
    <mc:Choice Requires="x15">
      <x15ac:absPath xmlns:x15ac="http://schemas.microsoft.com/office/spreadsheetml/2010/11/ac" url="C:\Users\User\Desktop\Gestione\Schedule e Costi\"/>
    </mc:Choice>
  </mc:AlternateContent>
  <xr:revisionPtr revIDLastSave="0" documentId="13_ncr:1_{02DC57AD-5BAE-4B67-9FF8-C76C6ACC18DC}" xr6:coauthVersionLast="47" xr6:coauthVersionMax="47" xr10:uidLastSave="{00000000-0000-0000-0000-000000000000}"/>
  <bookViews>
    <workbookView xWindow="-108" yWindow="-108" windowWidth="23256" windowHeight="12456" tabRatio="261" activeTab="1" xr2:uid="{00000000-000D-0000-FFFF-FFFF00000000}"/>
  </bookViews>
  <sheets>
    <sheet name="definizioni" sheetId="1" r:id="rId1"/>
    <sheet name="tabella" sheetId="3" r:id="rId2"/>
    <sheet name="grafici" sheetId="4" r:id="rId3"/>
  </sheets>
  <definedNames>
    <definedName name="_xlnm.Print_Area" localSheetId="1">tabella!$A$1:$F$17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3" l="1"/>
  <c r="H11" i="3"/>
  <c r="H16" i="3"/>
  <c r="H17" i="3"/>
  <c r="H14" i="3"/>
  <c r="H15" i="3"/>
  <c r="H13" i="3"/>
  <c r="H10" i="3"/>
  <c r="H9" i="3"/>
  <c r="G12" i="3"/>
  <c r="G11" i="3"/>
  <c r="G16" i="3"/>
  <c r="G17" i="3"/>
  <c r="G14" i="3"/>
  <c r="G15" i="3"/>
  <c r="G13" i="3"/>
  <c r="G10" i="3"/>
  <c r="G9" i="3"/>
  <c r="F9" i="3"/>
  <c r="F11" i="3"/>
  <c r="F12" i="3"/>
  <c r="F16" i="3"/>
  <c r="F10" i="3"/>
  <c r="F14" i="3"/>
  <c r="F13" i="3"/>
  <c r="F15" i="3"/>
  <c r="F17" i="3"/>
  <c r="E5" i="3"/>
  <c r="E9" i="3"/>
  <c r="E10" i="3"/>
  <c r="E11" i="3"/>
  <c r="E12" i="3"/>
  <c r="E14" i="3"/>
  <c r="E13" i="3"/>
  <c r="E15" i="3"/>
  <c r="E16" i="3"/>
  <c r="E17" i="3"/>
  <c r="C5" i="3"/>
  <c r="C11" i="3"/>
  <c r="C12" i="3"/>
  <c r="D9" i="3"/>
  <c r="C16" i="3"/>
  <c r="C17" i="3"/>
  <c r="D12" i="3"/>
  <c r="D10" i="3"/>
  <c r="D11" i="3"/>
  <c r="C14" i="3"/>
  <c r="C13" i="3"/>
  <c r="C9" i="3"/>
  <c r="B11" i="3"/>
  <c r="B14" i="3"/>
  <c r="B9" i="3"/>
  <c r="B12" i="3"/>
  <c r="B16" i="3"/>
  <c r="B17" i="3"/>
  <c r="D14" i="3"/>
  <c r="D15" i="3"/>
  <c r="C10" i="3"/>
  <c r="B10" i="3"/>
  <c r="C15" i="3"/>
  <c r="B15" i="3"/>
  <c r="B13" i="3"/>
  <c r="D13" i="3"/>
  <c r="D16" i="3"/>
  <c r="D17" i="3"/>
</calcChain>
</file>

<file path=xl/sharedStrings.xml><?xml version="1.0" encoding="utf-8"?>
<sst xmlns="http://schemas.openxmlformats.org/spreadsheetml/2006/main" count="90" uniqueCount="84">
  <si>
    <t>Project Earned Value Analysis</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</si>
  <si>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</si>
  <si>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Metric</t>
  </si>
  <si>
    <t>Abbrev.</t>
  </si>
  <si>
    <t>Descrizione</t>
  </si>
  <si>
    <t>Formula/Value</t>
  </si>
  <si>
    <t>Budget at Completion</t>
  </si>
  <si>
    <t>BAC</t>
  </si>
  <si>
    <t>Baseline cost for 100% of project.</t>
  </si>
  <si>
    <t>N/A</t>
  </si>
  <si>
    <t>Actual Cost</t>
  </si>
  <si>
    <t>AC</t>
  </si>
  <si>
    <t>Total costs actually incurred so far.</t>
  </si>
  <si>
    <t>Earned Value</t>
  </si>
  <si>
    <t>EV</t>
  </si>
  <si>
    <t xml:space="preserve">Amount of budget earned so far based on physical work accomplished, without reference to actual costs. </t>
  </si>
  <si>
    <t>Budget at Completion (BAC) * Percent Complete</t>
  </si>
  <si>
    <t>Planned Value</t>
  </si>
  <si>
    <t>PV</t>
  </si>
  <si>
    <t>The budget for the physical work scheduled to be completed by the end of the time period.</t>
  </si>
  <si>
    <t>Cost Variance</t>
  </si>
  <si>
    <t>CV</t>
  </si>
  <si>
    <t>Measure of cost overrun. The difference between the budget for the work actually done so far and the actual costs so far.</t>
  </si>
  <si>
    <t>Earned Value–Actual Cost
EV–AC</t>
  </si>
  <si>
    <t>Cost Performance Index</t>
  </si>
  <si>
    <t>CPI</t>
  </si>
  <si>
    <t>Cost efficiency ratio. A CPI of 1.00 means that the costs so far are exactly the same as the budget for work actually done so far.</t>
  </si>
  <si>
    <t>Earned Value/
Actual Cost
EV/AC</t>
  </si>
  <si>
    <t>Schedule Variance</t>
  </si>
  <si>
    <t>SV</t>
  </si>
  <si>
    <t>Measure of schedule slippage. The difference between the budget for the work actually done so far and the budgeted cost of work scheduled.</t>
  </si>
  <si>
    <t>Earned Value–Planned Value
EV–PV</t>
  </si>
  <si>
    <t>Schedule Performance Index</t>
  </si>
  <si>
    <t>SPI</t>
  </si>
  <si>
    <t>The schedule efficiency ratio. An SPI of 1.0 means that the project is exactly on schedule.</t>
  </si>
  <si>
    <t>Earned Value/Planned Value
EV/PV</t>
  </si>
  <si>
    <t>Estimate to Completion</t>
  </si>
  <si>
    <t>ETC</t>
  </si>
  <si>
    <t>The expected additional cost to complete.</t>
  </si>
  <si>
    <t>Estimate at Completion–Actual Cost
EAC–AC</t>
  </si>
  <si>
    <t>Estimate at Completion</t>
  </si>
  <si>
    <t>EAC</t>
  </si>
  <si>
    <t>Expected total cost based on the current cost efficiency ratio.</t>
  </si>
  <si>
    <t>Budget at Completion/Cost Performance Index
BAC/CPI</t>
  </si>
  <si>
    <t>Variance at Completion</t>
  </si>
  <si>
    <t>VAC</t>
  </si>
  <si>
    <t>Estimated cost overrun at the end of project.</t>
  </si>
  <si>
    <t>Budget at Completion–Estimate at Completion
BAC–EAC</t>
  </si>
  <si>
    <t>Status</t>
  </si>
  <si>
    <t>Average of CPI &amp; SPI.</t>
  </si>
  <si>
    <t>(Cost Performance Index+Schedule Performance Index)/2
(CPI+SPI)/2</t>
  </si>
  <si>
    <t>GREEN = On track</t>
  </si>
  <si>
    <t>&gt;1.0</t>
  </si>
  <si>
    <t>YELLOW = Slightly behind schedule or budget</t>
  </si>
  <si>
    <t>&gt;0.85</t>
  </si>
  <si>
    <t>RED = Needs immediate attention</t>
  </si>
  <si>
    <t>&gt;0.65</t>
  </si>
  <si>
    <t>BLACK = Killed or Restore</t>
  </si>
  <si>
    <t>&lt;0.65</t>
  </si>
  <si>
    <t>Budget at Completion (BAC)</t>
  </si>
  <si>
    <t>Earned Value (EV)</t>
  </si>
  <si>
    <t>Actual Cost (AC)</t>
  </si>
  <si>
    <t>Planned Value (PV)</t>
  </si>
  <si>
    <t>%Progress</t>
  </si>
  <si>
    <t>Cost Variance (CV)</t>
  </si>
  <si>
    <t>Schedule Variance (SV)</t>
  </si>
  <si>
    <t>Cost Performance Index (CPI)</t>
  </si>
  <si>
    <t>Schedule Performance Index (SPI)</t>
  </si>
  <si>
    <t>Estimate to Completion (ETC)</t>
  </si>
  <si>
    <t>Estimate at Completion (EAC)</t>
  </si>
  <si>
    <t>Variance at Completion (VAC)</t>
  </si>
  <si>
    <t>Average Index</t>
  </si>
  <si>
    <t>Stato</t>
  </si>
  <si>
    <t>HealthCare</t>
  </si>
  <si>
    <t>Implementazione</t>
  </si>
  <si>
    <t>23/11/2022</t>
  </si>
  <si>
    <t>19/12/2022</t>
  </si>
  <si>
    <t>03/01/2023</t>
  </si>
  <si>
    <t>24/01/2023</t>
  </si>
  <si>
    <t>14/01/2023</t>
  </si>
  <si>
    <t>ODD 1.1</t>
  </si>
  <si>
    <t>SDD 1.3/ TCS / TP / ODD 0.1</t>
  </si>
  <si>
    <t>RAD 1.1 / SDD 0.1</t>
  </si>
  <si>
    <t>Consegna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</si>
</sst>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5"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u/>
      <sz val="10"/>
      <color theme="10"/>
      <name val="Arial"/>
    </font>
    <font>
      <u/>
      <sz val="10"/>
      <color theme="11"/>
      <name val="Arial"/>
    </font>
    <font>
      <sz val="10"/>
      <color theme="3"/>
      <name val="Arial"/>
    </font>
    <font>
      <sz val="8"/>
      <color theme="3"/>
      <name val="Calibri"/>
      <family val="2"/>
      <scheme val="minor"/>
    </font>
  </fonts>
  <fills count="13">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0.249977111117893"/>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72">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2" fontId="7" fillId="2" borderId="1" xfId="2" applyNumberFormat="1" applyFill="1" applyBorder="1" applyAlignment="1" applyProtection="1">
      <alignment horizontal="center"/>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4" fillId="0" borderId="4" xfId="0" applyFont="1" applyBorder="1" applyAlignment="1">
      <alignment wrapText="1"/>
    </xf>
    <xf numFmtId="0" fontId="4" fillId="0" borderId="4" xfId="0" applyFont="1" applyBorder="1" applyAlignment="1">
      <alignment horizontal="center" vertical="center" wrapText="1"/>
    </xf>
    <xf numFmtId="2" fontId="7" fillId="0" borderId="0" xfId="2" applyNumberFormat="1" applyFill="1" applyBorder="1" applyAlignment="1" applyProtection="1">
      <alignment horizontal="right" wrapText="1"/>
      <protection locked="0"/>
    </xf>
    <xf numFmtId="0" fontId="7" fillId="10" borderId="6" xfId="2" applyFill="1" applyBorder="1" applyAlignment="1" applyProtection="1">
      <alignment horizontal="right" wrapText="1"/>
      <protection locked="0"/>
    </xf>
    <xf numFmtId="165" fontId="7" fillId="10" borderId="1" xfId="2" applyNumberFormat="1" applyFill="1" applyBorder="1" applyAlignment="1" applyProtection="1">
      <alignment horizontal="right"/>
      <protection locked="0"/>
    </xf>
    <xf numFmtId="164" fontId="7" fillId="10" borderId="6" xfId="2" applyNumberFormat="1" applyFill="1" applyBorder="1" applyAlignment="1" applyProtection="1">
      <alignment horizontal="right" wrapText="1"/>
      <protection locked="0"/>
    </xf>
    <xf numFmtId="165" fontId="8" fillId="10" borderId="17" xfId="3" applyNumberFormat="1" applyFill="1" applyAlignment="1" applyProtection="1">
      <alignment horizontal="right"/>
    </xf>
    <xf numFmtId="2" fontId="7" fillId="10" borderId="6" xfId="2" applyNumberFormat="1" applyFill="1" applyBorder="1" applyAlignment="1" applyProtection="1">
      <alignment horizontal="right" wrapText="1"/>
      <protection locked="0"/>
    </xf>
    <xf numFmtId="2" fontId="7" fillId="10" borderId="7" xfId="2" applyNumberFormat="1" applyFill="1" applyBorder="1" applyAlignment="1" applyProtection="1">
      <alignment horizontal="right" wrapText="1"/>
      <protection locked="0"/>
    </xf>
    <xf numFmtId="164" fontId="7" fillId="10" borderId="7" xfId="2" applyNumberFormat="1" applyFill="1" applyBorder="1" applyAlignment="1" applyProtection="1">
      <alignment horizontal="right" wrapText="1"/>
      <protection locked="0"/>
    </xf>
    <xf numFmtId="0" fontId="7" fillId="11" borderId="6" xfId="2" applyFill="1" applyBorder="1" applyAlignment="1" applyProtection="1">
      <alignment horizontal="right" wrapText="1"/>
      <protection locked="0"/>
    </xf>
    <xf numFmtId="165" fontId="7" fillId="11" borderId="1" xfId="2" applyNumberFormat="1" applyFill="1" applyBorder="1" applyAlignment="1" applyProtection="1">
      <alignment horizontal="right"/>
      <protection locked="0"/>
    </xf>
    <xf numFmtId="9" fontId="8" fillId="11" borderId="17" xfId="3" applyNumberFormat="1" applyFill="1" applyAlignment="1" applyProtection="1">
      <alignment horizontal="right"/>
      <protection locked="0"/>
    </xf>
    <xf numFmtId="164" fontId="7" fillId="11" borderId="8" xfId="2" applyNumberFormat="1" applyFill="1" applyBorder="1" applyAlignment="1" applyProtection="1">
      <alignment horizontal="right" vertical="center" wrapText="1"/>
      <protection locked="0"/>
    </xf>
    <xf numFmtId="0" fontId="7" fillId="11" borderId="5" xfId="2" applyFill="1" applyBorder="1" applyAlignment="1" applyProtection="1">
      <alignment horizontal="right" wrapText="1"/>
      <protection locked="0"/>
    </xf>
    <xf numFmtId="0" fontId="0" fillId="11" borderId="0" xfId="0" applyFill="1"/>
    <xf numFmtId="0" fontId="0" fillId="11" borderId="0" xfId="0" applyFill="1" applyProtection="1">
      <protection locked="0"/>
    </xf>
    <xf numFmtId="0" fontId="10" fillId="12" borderId="0" xfId="2" applyFont="1" applyFill="1" applyBorder="1" applyAlignment="1" applyProtection="1">
      <alignment horizontal="center" wrapText="1"/>
      <protection locked="0"/>
    </xf>
    <xf numFmtId="14" fontId="7" fillId="12" borderId="1" xfId="2" applyNumberFormat="1" applyFill="1" applyBorder="1" applyAlignment="1" applyProtection="1">
      <alignment horizontal="center"/>
      <protection locked="0"/>
    </xf>
    <xf numFmtId="0" fontId="0" fillId="12" borderId="0" xfId="0" applyFill="1"/>
    <xf numFmtId="0" fontId="0" fillId="12" borderId="0" xfId="0" applyFill="1" applyProtection="1">
      <protection locked="0"/>
    </xf>
    <xf numFmtId="9" fontId="0" fillId="0" borderId="0" xfId="1" applyFont="1" applyAlignment="1" applyProtection="1">
      <alignment horizontal="center"/>
      <protection locked="0"/>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0" fillId="0" borderId="0" xfId="0" applyFont="1" applyProtection="1">
      <protection locked="0"/>
    </xf>
    <xf numFmtId="0" fontId="10" fillId="0" borderId="0" xfId="0" applyFont="1" applyAlignment="1" applyProtection="1">
      <alignment horizontal="left"/>
      <protection locked="0"/>
    </xf>
    <xf numFmtId="0" fontId="13" fillId="0" borderId="0" xfId="0" applyFont="1" applyProtection="1">
      <protection locked="0"/>
    </xf>
    <xf numFmtId="0" fontId="14" fillId="0" borderId="0" xfId="0" applyFont="1" applyAlignment="1" applyProtection="1">
      <alignment horizontal="center" vertical="center"/>
      <protection locked="0"/>
    </xf>
  </cellXfs>
  <cellStyles count="6">
    <cellStyle name="Followed Hyperlink" xfId="5" builtinId="9" hidden="1"/>
    <cellStyle name="Heading 4" xfId="2" builtinId="19"/>
    <cellStyle name="Hyperlink" xfId="4" builtinId="8" hidden="1"/>
    <cellStyle name="Normal" xfId="0" builtinId="0"/>
    <cellStyle name="Output" xfId="3" builtinId="21"/>
    <cellStyle name="Per cent" xfId="1" builtinId="5"/>
  </cellStyles>
  <dxfs count="15">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right" vertical="bottom" textRotation="0" wrapText="1" 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solid">
          <fgColor indexed="64"/>
          <bgColor theme="0" tint="-0.249977111117893"/>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23/11/2022</c:v>
                </c:pt>
                <c:pt idx="1">
                  <c:v>19/12/2022</c:v>
                </c:pt>
                <c:pt idx="2">
                  <c:v>03/01/2023</c:v>
                </c:pt>
                <c:pt idx="3">
                  <c:v>14/01/2023</c:v>
                </c:pt>
                <c:pt idx="4">
                  <c:v>24/01/2023</c:v>
                </c:pt>
              </c:strCache>
            </c:strRef>
          </c:cat>
          <c:val>
            <c:numRef>
              <c:f>tabella!$B$11:$F$11</c:f>
              <c:numCache>
                <c:formatCode>"€"\ #,##0.00</c:formatCode>
                <c:ptCount val="5"/>
                <c:pt idx="0">
                  <c:v>1.1920529801324504</c:v>
                </c:pt>
                <c:pt idx="1">
                  <c:v>1.150849150849151</c:v>
                </c:pt>
                <c:pt idx="2">
                  <c:v>1.2143227815256876</c:v>
                </c:pt>
                <c:pt idx="3">
                  <c:v>1.3055555555555556</c:v>
                </c:pt>
                <c:pt idx="4">
                  <c:v>1.128526645768025</c:v>
                </c:pt>
              </c:numCache>
            </c:numRef>
          </c:val>
          <c:smooth val="0"/>
          <c:extLst>
            <c:ext xmlns:c16="http://schemas.microsoft.com/office/drawing/2014/chart" uri="{C3380CC4-5D6E-409C-BE32-E72D297353CC}">
              <c16:uniqueId val="{00000000-215F-48DD-A0D9-F922A17B5576}"/>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23/11/2022</c:v>
                </c:pt>
                <c:pt idx="1">
                  <c:v>19/12/2022</c:v>
                </c:pt>
                <c:pt idx="2">
                  <c:v>03/01/2023</c:v>
                </c:pt>
                <c:pt idx="3">
                  <c:v>14/01/2023</c:v>
                </c:pt>
                <c:pt idx="4">
                  <c:v>24/01/2023</c:v>
                </c:pt>
              </c:strCache>
            </c:strRef>
          </c:cat>
          <c:val>
            <c:numRef>
              <c:f>tabella!$B$12:$F$12</c:f>
              <c:numCache>
                <c:formatCode>"€"\ #,##0.00</c:formatCode>
                <c:ptCount val="5"/>
                <c:pt idx="0">
                  <c:v>0.95744680851063835</c:v>
                </c:pt>
                <c:pt idx="1">
                  <c:v>1.1644220544771624</c:v>
                </c:pt>
                <c:pt idx="2">
                  <c:v>0.78</c:v>
                </c:pt>
                <c:pt idx="3">
                  <c:v>0.8392857142857143</c:v>
                </c:pt>
                <c:pt idx="4">
                  <c:v>0.7142857142857143</c:v>
                </c:pt>
              </c:numCache>
            </c:numRef>
          </c:val>
          <c:smooth val="0"/>
          <c:extLst>
            <c:ext xmlns:c16="http://schemas.microsoft.com/office/drawing/2014/chart" uri="{C3380CC4-5D6E-409C-BE32-E72D297353CC}">
              <c16:uniqueId val="{00000001-215F-48DD-A0D9-F922A17B5576}"/>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tabella!$B$3:$F$3</c:f>
              <c:strCache>
                <c:ptCount val="5"/>
                <c:pt idx="0">
                  <c:v>23/11/2022</c:v>
                </c:pt>
                <c:pt idx="1">
                  <c:v>19/12/2022</c:v>
                </c:pt>
                <c:pt idx="2">
                  <c:v>03/01/2023</c:v>
                </c:pt>
                <c:pt idx="3">
                  <c:v>14/01/2023</c:v>
                </c:pt>
                <c:pt idx="4">
                  <c:v>24/01/2023</c:v>
                </c:pt>
              </c:strCache>
            </c:strRef>
          </c:cat>
          <c:val>
            <c:numRef>
              <c:f>tabella!$B$4:$F$4</c:f>
              <c:numCache>
                <c:formatCode>"€"\ #,##0.00</c:formatCode>
                <c:ptCount val="5"/>
                <c:pt idx="0">
                  <c:v>18000</c:v>
                </c:pt>
                <c:pt idx="1">
                  <c:v>18000</c:v>
                </c:pt>
                <c:pt idx="2">
                  <c:v>18000</c:v>
                </c:pt>
                <c:pt idx="3">
                  <c:v>18000</c:v>
                </c:pt>
                <c:pt idx="4">
                  <c:v>18000</c:v>
                </c:pt>
              </c:numCache>
            </c:numRef>
          </c:val>
          <c:smooth val="0"/>
          <c:extLst>
            <c:ext xmlns:c16="http://schemas.microsoft.com/office/drawing/2014/chart" uri="{C3380CC4-5D6E-409C-BE32-E72D297353CC}">
              <c16:uniqueId val="{00000000-9C87-40CD-978D-928FDD14203D}"/>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tabella!$B$3:$F$3</c:f>
              <c:strCache>
                <c:ptCount val="5"/>
                <c:pt idx="0">
                  <c:v>23/11/2022</c:v>
                </c:pt>
                <c:pt idx="1">
                  <c:v>19/12/2022</c:v>
                </c:pt>
                <c:pt idx="2">
                  <c:v>03/01/2023</c:v>
                </c:pt>
                <c:pt idx="3">
                  <c:v>14/01/2023</c:v>
                </c:pt>
                <c:pt idx="4">
                  <c:v>24/01/2023</c:v>
                </c:pt>
              </c:strCache>
            </c:strRef>
          </c:cat>
          <c:val>
            <c:numRef>
              <c:f>tabella!$B$6:$F$6</c:f>
              <c:numCache>
                <c:formatCode>"€"\ #,##0.00</c:formatCode>
                <c:ptCount val="5"/>
                <c:pt idx="0">
                  <c:v>3775</c:v>
                </c:pt>
                <c:pt idx="1">
                  <c:v>5005</c:v>
                </c:pt>
                <c:pt idx="2">
                  <c:v>5781</c:v>
                </c:pt>
                <c:pt idx="3">
                  <c:v>6480</c:v>
                </c:pt>
                <c:pt idx="4">
                  <c:v>9570</c:v>
                </c:pt>
              </c:numCache>
            </c:numRef>
          </c:val>
          <c:smooth val="0"/>
          <c:extLst>
            <c:ext xmlns:c16="http://schemas.microsoft.com/office/drawing/2014/chart" uri="{C3380CC4-5D6E-409C-BE32-E72D297353CC}">
              <c16:uniqueId val="{00000001-9C87-40CD-978D-928FDD14203D}"/>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tabella!$B$3:$F$3</c:f>
              <c:strCache>
                <c:ptCount val="5"/>
                <c:pt idx="0">
                  <c:v>23/11/2022</c:v>
                </c:pt>
                <c:pt idx="1">
                  <c:v>19/12/2022</c:v>
                </c:pt>
                <c:pt idx="2">
                  <c:v>03/01/2023</c:v>
                </c:pt>
                <c:pt idx="3">
                  <c:v>14/01/2023</c:v>
                </c:pt>
                <c:pt idx="4">
                  <c:v>24/01/2023</c:v>
                </c:pt>
              </c:strCache>
            </c:strRef>
          </c:cat>
          <c:val>
            <c:numRef>
              <c:f>tabella!$B$5:$F$5</c:f>
              <c:numCache>
                <c:formatCode>"€"\ #,##0.00</c:formatCode>
                <c:ptCount val="5"/>
                <c:pt idx="0">
                  <c:v>4500</c:v>
                </c:pt>
                <c:pt idx="1">
                  <c:v>5760</c:v>
                </c:pt>
                <c:pt idx="2">
                  <c:v>7020</c:v>
                </c:pt>
                <c:pt idx="3">
                  <c:v>8460</c:v>
                </c:pt>
                <c:pt idx="4">
                  <c:v>10800</c:v>
                </c:pt>
              </c:numCache>
            </c:numRef>
          </c:val>
          <c:smooth val="0"/>
          <c:extLst>
            <c:ext xmlns:c16="http://schemas.microsoft.com/office/drawing/2014/chart" uri="{C3380CC4-5D6E-409C-BE32-E72D297353CC}">
              <c16:uniqueId val="{00000002-9C87-40CD-978D-928FDD14203D}"/>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tabella!$B$3:$F$3</c:f>
              <c:strCache>
                <c:ptCount val="5"/>
                <c:pt idx="0">
                  <c:v>23/11/2022</c:v>
                </c:pt>
                <c:pt idx="1">
                  <c:v>19/12/2022</c:v>
                </c:pt>
                <c:pt idx="2">
                  <c:v>03/01/2023</c:v>
                </c:pt>
                <c:pt idx="3">
                  <c:v>14/01/2023</c:v>
                </c:pt>
                <c:pt idx="4">
                  <c:v>24/01/2023</c:v>
                </c:pt>
              </c:strCache>
            </c:strRef>
          </c:cat>
          <c:val>
            <c:numRef>
              <c:f>tabella!$B$7:$F$7</c:f>
              <c:numCache>
                <c:formatCode>"€"\ #,##0.00</c:formatCode>
                <c:ptCount val="5"/>
                <c:pt idx="0">
                  <c:v>4700</c:v>
                </c:pt>
                <c:pt idx="1">
                  <c:v>4946.66</c:v>
                </c:pt>
                <c:pt idx="2">
                  <c:v>9000</c:v>
                </c:pt>
                <c:pt idx="3">
                  <c:v>10080</c:v>
                </c:pt>
                <c:pt idx="4">
                  <c:v>15120</c:v>
                </c:pt>
              </c:numCache>
            </c:numRef>
          </c:val>
          <c:smooth val="0"/>
          <c:extLst>
            <c:ext xmlns:c16="http://schemas.microsoft.com/office/drawing/2014/chart" uri="{C3380CC4-5D6E-409C-BE32-E72D297353CC}">
              <c16:uniqueId val="{00000003-9C87-40CD-978D-928FDD14203D}"/>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tabella!$B$3:$F$3</c:f>
              <c:strCache>
                <c:ptCount val="5"/>
                <c:pt idx="0">
                  <c:v>23/11/2022</c:v>
                </c:pt>
                <c:pt idx="1">
                  <c:v>19/12/2022</c:v>
                </c:pt>
                <c:pt idx="2">
                  <c:v>03/01/2023</c:v>
                </c:pt>
                <c:pt idx="3">
                  <c:v>14/01/2023</c:v>
                </c:pt>
                <c:pt idx="4">
                  <c:v>24/01/2023</c:v>
                </c:pt>
              </c:strCache>
            </c:strRef>
          </c:cat>
          <c:val>
            <c:numRef>
              <c:f>tabella!$B$9:$F$9</c:f>
              <c:numCache>
                <c:formatCode>"€"\ #,##0.00</c:formatCode>
                <c:ptCount val="5"/>
                <c:pt idx="0">
                  <c:v>725</c:v>
                </c:pt>
                <c:pt idx="1">
                  <c:v>755</c:v>
                </c:pt>
                <c:pt idx="2">
                  <c:v>1239</c:v>
                </c:pt>
                <c:pt idx="3">
                  <c:v>1980</c:v>
                </c:pt>
                <c:pt idx="4">
                  <c:v>1230</c:v>
                </c:pt>
              </c:numCache>
            </c:numRef>
          </c:val>
          <c:smooth val="0"/>
          <c:extLst>
            <c:ext xmlns:c16="http://schemas.microsoft.com/office/drawing/2014/chart" uri="{C3380CC4-5D6E-409C-BE32-E72D297353CC}">
              <c16:uniqueId val="{00000000-921D-4286-BCD0-F026FB38E149}"/>
            </c:ext>
          </c:extLst>
        </c:ser>
        <c:ser>
          <c:idx val="1"/>
          <c:order val="1"/>
          <c:tx>
            <c:strRef>
              <c:f>tabella!$A$10</c:f>
              <c:strCache>
                <c:ptCount val="1"/>
                <c:pt idx="0">
                  <c:v>Schedule Variance (SV)</c:v>
                </c:pt>
              </c:strCache>
            </c:strRef>
          </c:tx>
          <c:cat>
            <c:strRef>
              <c:f>tabella!$B$3:$F$3</c:f>
              <c:strCache>
                <c:ptCount val="5"/>
                <c:pt idx="0">
                  <c:v>23/11/2022</c:v>
                </c:pt>
                <c:pt idx="1">
                  <c:v>19/12/2022</c:v>
                </c:pt>
                <c:pt idx="2">
                  <c:v>03/01/2023</c:v>
                </c:pt>
                <c:pt idx="3">
                  <c:v>14/01/2023</c:v>
                </c:pt>
                <c:pt idx="4">
                  <c:v>24/01/2023</c:v>
                </c:pt>
              </c:strCache>
            </c:strRef>
          </c:cat>
          <c:val>
            <c:numRef>
              <c:f>tabella!$B$10:$F$10</c:f>
              <c:numCache>
                <c:formatCode>"€"\ #,##0.00</c:formatCode>
                <c:ptCount val="5"/>
                <c:pt idx="0">
                  <c:v>-200</c:v>
                </c:pt>
                <c:pt idx="1">
                  <c:v>813.34000000000015</c:v>
                </c:pt>
                <c:pt idx="2">
                  <c:v>-1980</c:v>
                </c:pt>
                <c:pt idx="3">
                  <c:v>-1620</c:v>
                </c:pt>
                <c:pt idx="4">
                  <c:v>-4320</c:v>
                </c:pt>
              </c:numCache>
            </c:numRef>
          </c:val>
          <c:smooth val="0"/>
          <c:extLst>
            <c:ext xmlns:c16="http://schemas.microsoft.com/office/drawing/2014/chart" uri="{C3380CC4-5D6E-409C-BE32-E72D297353CC}">
              <c16:uniqueId val="{00000001-921D-4286-BCD0-F026FB38E149}"/>
            </c:ext>
          </c:extLst>
        </c:ser>
        <c:ser>
          <c:idx val="2"/>
          <c:order val="2"/>
          <c:tx>
            <c:strRef>
              <c:f>tabella!$A$15</c:f>
              <c:strCache>
                <c:ptCount val="1"/>
                <c:pt idx="0">
                  <c:v>Variance at Completion (VAC)</c:v>
                </c:pt>
              </c:strCache>
            </c:strRef>
          </c:tx>
          <c:cat>
            <c:strRef>
              <c:f>tabella!$B$3:$F$3</c:f>
              <c:strCache>
                <c:ptCount val="5"/>
                <c:pt idx="0">
                  <c:v>23/11/2022</c:v>
                </c:pt>
                <c:pt idx="1">
                  <c:v>19/12/2022</c:v>
                </c:pt>
                <c:pt idx="2">
                  <c:v>03/01/2023</c:v>
                </c:pt>
                <c:pt idx="3">
                  <c:v>14/01/2023</c:v>
                </c:pt>
                <c:pt idx="4">
                  <c:v>24/01/2023</c:v>
                </c:pt>
              </c:strCache>
            </c:strRef>
          </c:cat>
          <c:val>
            <c:numRef>
              <c:f>tabella!$B$15:$F$15</c:f>
              <c:numCache>
                <c:formatCode>"€"\ #,##0.00</c:formatCode>
                <c:ptCount val="5"/>
                <c:pt idx="0">
                  <c:v>2900.0000000000018</c:v>
                </c:pt>
                <c:pt idx="1">
                  <c:v>2359.3750000000018</c:v>
                </c:pt>
                <c:pt idx="2">
                  <c:v>3176.923076923078</c:v>
                </c:pt>
                <c:pt idx="3">
                  <c:v>4212.7659574468089</c:v>
                </c:pt>
                <c:pt idx="4">
                  <c:v>2049.9999999999982</c:v>
                </c:pt>
              </c:numCache>
            </c:numRef>
          </c:val>
          <c:smooth val="0"/>
          <c:extLst>
            <c:ext xmlns:c16="http://schemas.microsoft.com/office/drawing/2014/chart" uri="{C3380CC4-5D6E-409C-BE32-E72D297353CC}">
              <c16:uniqueId val="{00000002-921D-4286-BCD0-F026FB38E149}"/>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F17" totalsRowShown="0" headerRowDxfId="8" dataDxfId="7" tableBorderDxfId="6">
  <autoFilter ref="A3:F17" xr:uid="{00000000-0009-0000-0100-000001000000}"/>
  <tableColumns count="6">
    <tableColumn id="1" xr3:uid="{00000000-0010-0000-0000-000001000000}" name="Metric" dataDxfId="5"/>
    <tableColumn id="2" xr3:uid="{00000000-0010-0000-0000-000002000000}" name="23/11/2022" dataDxfId="4"/>
    <tableColumn id="3" xr3:uid="{00000000-0010-0000-0000-000003000000}" name="19/12/2022" dataDxfId="3"/>
    <tableColumn id="4" xr3:uid="{00000000-0010-0000-0000-000004000000}" name="03/01/2023" dataDxfId="2"/>
    <tableColumn id="5" xr3:uid="{00000000-0010-0000-0000-000005000000}" name="14/01/2023" dataDxfId="1"/>
    <tableColumn id="6" xr3:uid="{00000000-0010-0000-0000-000006000000}" name="24/01/2023" dataDxfId="0"/>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18" sqref="C18"/>
    </sheetView>
  </sheetViews>
  <sheetFormatPr defaultColWidth="8.88671875" defaultRowHeight="13.2" x14ac:dyDescent="0.25"/>
  <cols>
    <col min="1" max="1" width="25.109375" bestFit="1" customWidth="1"/>
    <col min="2" max="2" width="8.44140625" style="1" customWidth="1"/>
    <col min="3" max="3" width="52.44140625" customWidth="1"/>
    <col min="4" max="4" width="33.109375" style="1" customWidth="1"/>
  </cols>
  <sheetData>
    <row r="1" spans="1:5" ht="18.75" customHeight="1" x14ac:dyDescent="0.3">
      <c r="A1" s="67" t="s">
        <v>0</v>
      </c>
      <c r="B1" s="67"/>
      <c r="C1" s="67"/>
      <c r="D1" s="67"/>
    </row>
    <row r="2" spans="1:5" ht="38.25" customHeight="1" x14ac:dyDescent="0.25">
      <c r="A2" s="66" t="s">
        <v>1</v>
      </c>
      <c r="B2" s="66"/>
      <c r="C2" s="66"/>
      <c r="D2" s="66"/>
    </row>
    <row r="3" spans="1:5" x14ac:dyDescent="0.25">
      <c r="A3" s="6"/>
      <c r="B3" s="6"/>
      <c r="C3" s="6"/>
      <c r="D3" s="6"/>
    </row>
    <row r="4" spans="1:5" x14ac:dyDescent="0.25">
      <c r="A4" s="9" t="s">
        <v>2</v>
      </c>
      <c r="B4" s="10" t="s">
        <v>3</v>
      </c>
      <c r="C4" s="10" t="s">
        <v>4</v>
      </c>
      <c r="D4" s="8" t="s">
        <v>5</v>
      </c>
    </row>
    <row r="5" spans="1:5" x14ac:dyDescent="0.25">
      <c r="A5" s="11" t="s">
        <v>6</v>
      </c>
      <c r="B5" s="12" t="s">
        <v>7</v>
      </c>
      <c r="C5" s="13" t="s">
        <v>8</v>
      </c>
      <c r="D5" s="12" t="s">
        <v>9</v>
      </c>
    </row>
    <row r="6" spans="1:5" x14ac:dyDescent="0.25">
      <c r="A6" s="33" t="s">
        <v>10</v>
      </c>
      <c r="B6" s="19" t="s">
        <v>11</v>
      </c>
      <c r="C6" s="20" t="s">
        <v>12</v>
      </c>
      <c r="D6" s="19" t="s">
        <v>9</v>
      </c>
    </row>
    <row r="7" spans="1:5" ht="26.4" x14ac:dyDescent="0.25">
      <c r="A7" s="29" t="s">
        <v>13</v>
      </c>
      <c r="B7" s="23" t="s">
        <v>14</v>
      </c>
      <c r="C7" s="44" t="s">
        <v>15</v>
      </c>
      <c r="D7" s="45" t="s">
        <v>16</v>
      </c>
    </row>
    <row r="8" spans="1:5" ht="26.4" x14ac:dyDescent="0.25">
      <c r="A8" s="34" t="s">
        <v>17</v>
      </c>
      <c r="B8" s="21" t="s">
        <v>18</v>
      </c>
      <c r="C8" s="22" t="s">
        <v>19</v>
      </c>
      <c r="D8" s="21" t="s">
        <v>9</v>
      </c>
    </row>
    <row r="9" spans="1:5" ht="25.5" customHeight="1" x14ac:dyDescent="0.25">
      <c r="A9" s="25" t="s">
        <v>20</v>
      </c>
      <c r="B9" s="26" t="s">
        <v>21</v>
      </c>
      <c r="C9" s="27" t="s">
        <v>22</v>
      </c>
      <c r="D9" s="28" t="s">
        <v>23</v>
      </c>
    </row>
    <row r="10" spans="1:5" ht="39.6" x14ac:dyDescent="0.25">
      <c r="A10" s="29" t="s">
        <v>24</v>
      </c>
      <c r="B10" s="23" t="s">
        <v>25</v>
      </c>
      <c r="C10" s="24" t="s">
        <v>26</v>
      </c>
      <c r="D10" s="30" t="s">
        <v>27</v>
      </c>
      <c r="E10" s="2"/>
    </row>
    <row r="11" spans="1:5" ht="39.6" x14ac:dyDescent="0.25">
      <c r="A11" s="25" t="s">
        <v>28</v>
      </c>
      <c r="B11" s="26" t="s">
        <v>29</v>
      </c>
      <c r="C11" s="27" t="s">
        <v>30</v>
      </c>
      <c r="D11" s="28" t="s">
        <v>31</v>
      </c>
    </row>
    <row r="12" spans="1:5" ht="26.4" x14ac:dyDescent="0.25">
      <c r="A12" s="29" t="s">
        <v>32</v>
      </c>
      <c r="B12" s="23" t="s">
        <v>33</v>
      </c>
      <c r="C12" s="24" t="s">
        <v>34</v>
      </c>
      <c r="D12" s="30" t="s">
        <v>35</v>
      </c>
    </row>
    <row r="13" spans="1:5" ht="26.4" x14ac:dyDescent="0.25">
      <c r="A13" s="35" t="s">
        <v>36</v>
      </c>
      <c r="B13" s="15" t="s">
        <v>37</v>
      </c>
      <c r="C13" s="16" t="s">
        <v>38</v>
      </c>
      <c r="D13" s="31" t="s">
        <v>39</v>
      </c>
    </row>
    <row r="14" spans="1:5" ht="39.6" x14ac:dyDescent="0.25">
      <c r="A14" s="36" t="s">
        <v>40</v>
      </c>
      <c r="B14" s="17" t="s">
        <v>41</v>
      </c>
      <c r="C14" s="18" t="s">
        <v>42</v>
      </c>
      <c r="D14" s="32" t="s">
        <v>43</v>
      </c>
    </row>
    <row r="15" spans="1:5" ht="39.6" x14ac:dyDescent="0.25">
      <c r="A15" s="25" t="s">
        <v>44</v>
      </c>
      <c r="B15" s="26" t="s">
        <v>45</v>
      </c>
      <c r="C15" s="27" t="s">
        <v>46</v>
      </c>
      <c r="D15" s="28" t="s">
        <v>47</v>
      </c>
    </row>
    <row r="16" spans="1:5" ht="39.6" x14ac:dyDescent="0.25">
      <c r="A16" s="29" t="s">
        <v>48</v>
      </c>
      <c r="B16" s="23"/>
      <c r="C16" s="24" t="s">
        <v>49</v>
      </c>
      <c r="D16" s="30" t="s">
        <v>50</v>
      </c>
    </row>
    <row r="17" spans="1:4" x14ac:dyDescent="0.25">
      <c r="A17" s="25"/>
      <c r="B17" s="26"/>
      <c r="C17" s="40" t="s">
        <v>51</v>
      </c>
      <c r="D17" s="26" t="s">
        <v>52</v>
      </c>
    </row>
    <row r="18" spans="1:4" x14ac:dyDescent="0.25">
      <c r="A18" s="29"/>
      <c r="B18" s="23"/>
      <c r="C18" s="41" t="s">
        <v>53</v>
      </c>
      <c r="D18" s="23" t="s">
        <v>54</v>
      </c>
    </row>
    <row r="19" spans="1:4" x14ac:dyDescent="0.25">
      <c r="A19" s="29"/>
      <c r="B19" s="23"/>
      <c r="C19" s="42" t="s">
        <v>55</v>
      </c>
      <c r="D19" s="23" t="s">
        <v>56</v>
      </c>
    </row>
    <row r="20" spans="1:4" x14ac:dyDescent="0.25">
      <c r="A20" s="14"/>
      <c r="B20" s="7"/>
      <c r="C20" s="43" t="s">
        <v>57</v>
      </c>
      <c r="D20" s="7" t="s">
        <v>58</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L35"/>
  <sheetViews>
    <sheetView showGridLines="0" tabSelected="1" zoomScale="108" zoomScaleNormal="108" zoomScalePageLayoutView="125" workbookViewId="0">
      <pane xSplit="1" ySplit="3" topLeftCell="B4" activePane="bottomRight" state="frozen"/>
      <selection pane="topRight" activeCell="B1" sqref="B1"/>
      <selection pane="bottomLeft" activeCell="A5" sqref="A5"/>
      <selection pane="bottomRight" activeCell="C22" sqref="C22"/>
    </sheetView>
  </sheetViews>
  <sheetFormatPr defaultColWidth="8.88671875" defaultRowHeight="13.2" x14ac:dyDescent="0.25"/>
  <cols>
    <col min="1" max="1" width="33.21875" style="4" customWidth="1"/>
    <col min="2" max="2" width="18.44140625" style="5" customWidth="1"/>
    <col min="3" max="3" width="19" style="3" customWidth="1"/>
    <col min="4" max="5" width="19.88671875" style="3" customWidth="1"/>
    <col min="6" max="8" width="19" style="3" customWidth="1"/>
    <col min="9" max="12" width="20" style="3" customWidth="1"/>
    <col min="13" max="16384" width="8.88671875" style="3"/>
  </cols>
  <sheetData>
    <row r="1" spans="1:12" s="70" customFormat="1" ht="18" x14ac:dyDescent="0.35">
      <c r="A1" s="69" t="s">
        <v>0</v>
      </c>
      <c r="B1" s="69"/>
      <c r="C1" s="69"/>
      <c r="D1" s="69"/>
      <c r="E1" s="69"/>
      <c r="F1" s="69"/>
    </row>
    <row r="2" spans="1:12" ht="15.75" customHeight="1" x14ac:dyDescent="0.35">
      <c r="A2" s="68" t="s">
        <v>73</v>
      </c>
      <c r="B2" s="71" t="s">
        <v>82</v>
      </c>
      <c r="C2" s="71" t="s">
        <v>81</v>
      </c>
      <c r="D2" s="71" t="s">
        <v>80</v>
      </c>
      <c r="E2" s="71" t="s">
        <v>74</v>
      </c>
      <c r="F2" s="71" t="s">
        <v>74</v>
      </c>
      <c r="G2" s="71" t="s">
        <v>74</v>
      </c>
      <c r="H2" s="71" t="s">
        <v>83</v>
      </c>
      <c r="I2"/>
      <c r="J2"/>
      <c r="K2"/>
      <c r="L2"/>
    </row>
    <row r="3" spans="1:12" s="64" customFormat="1" ht="18" x14ac:dyDescent="0.35">
      <c r="A3" s="61" t="s">
        <v>2</v>
      </c>
      <c r="B3" s="62" t="s">
        <v>75</v>
      </c>
      <c r="C3" s="62" t="s">
        <v>76</v>
      </c>
      <c r="D3" s="62" t="s">
        <v>77</v>
      </c>
      <c r="E3" s="62" t="s">
        <v>79</v>
      </c>
      <c r="F3" s="62" t="s">
        <v>78</v>
      </c>
      <c r="G3" s="62">
        <v>44957</v>
      </c>
      <c r="H3" s="62">
        <v>44968</v>
      </c>
      <c r="I3" s="63"/>
      <c r="J3" s="63"/>
      <c r="K3" s="63"/>
      <c r="L3" s="63"/>
    </row>
    <row r="4" spans="1:12" s="60" customFormat="1" ht="14.4" x14ac:dyDescent="0.3">
      <c r="A4" s="58" t="s">
        <v>59</v>
      </c>
      <c r="B4" s="55">
        <v>18000</v>
      </c>
      <c r="C4" s="55">
        <v>18000</v>
      </c>
      <c r="D4" s="55">
        <v>18000</v>
      </c>
      <c r="E4" s="55">
        <v>18000</v>
      </c>
      <c r="F4" s="55">
        <v>18000</v>
      </c>
      <c r="G4" s="55">
        <v>18000</v>
      </c>
      <c r="H4" s="55">
        <v>18000</v>
      </c>
      <c r="I4" s="59"/>
      <c r="J4" s="59"/>
      <c r="K4" s="59"/>
      <c r="L4" s="59"/>
    </row>
    <row r="5" spans="1:12" ht="14.4" x14ac:dyDescent="0.3">
      <c r="A5" s="47" t="s">
        <v>60</v>
      </c>
      <c r="B5" s="48">
        <v>4500</v>
      </c>
      <c r="C5" s="48">
        <f t="shared" ref="C5:E5" si="0">C8*C4</f>
        <v>5760</v>
      </c>
      <c r="D5" s="48">
        <v>7020</v>
      </c>
      <c r="E5" s="48">
        <f t="shared" si="0"/>
        <v>8460</v>
      </c>
      <c r="F5" s="48">
        <v>10800</v>
      </c>
      <c r="G5" s="48">
        <v>14760</v>
      </c>
      <c r="H5" s="48">
        <v>18000</v>
      </c>
      <c r="I5"/>
      <c r="J5"/>
      <c r="K5"/>
      <c r="L5"/>
    </row>
    <row r="6" spans="1:12" ht="14.4" x14ac:dyDescent="0.3">
      <c r="A6" s="54" t="s">
        <v>61</v>
      </c>
      <c r="B6" s="55">
        <v>3775</v>
      </c>
      <c r="C6" s="55">
        <v>5005</v>
      </c>
      <c r="D6" s="55">
        <v>5781</v>
      </c>
      <c r="E6" s="55">
        <v>6480</v>
      </c>
      <c r="F6" s="55">
        <v>9570</v>
      </c>
      <c r="G6" s="55">
        <v>10800</v>
      </c>
      <c r="H6" s="55">
        <v>16740</v>
      </c>
      <c r="I6"/>
      <c r="J6"/>
      <c r="K6"/>
      <c r="L6"/>
    </row>
    <row r="7" spans="1:12" ht="14.4" x14ac:dyDescent="0.3">
      <c r="A7" s="54" t="s">
        <v>62</v>
      </c>
      <c r="B7" s="55">
        <v>4700</v>
      </c>
      <c r="C7" s="55">
        <v>4946.66</v>
      </c>
      <c r="D7" s="55">
        <v>9000</v>
      </c>
      <c r="E7" s="55">
        <v>10080</v>
      </c>
      <c r="F7" s="55">
        <v>15120</v>
      </c>
      <c r="G7" s="55">
        <v>16560</v>
      </c>
      <c r="H7" s="55">
        <v>18000</v>
      </c>
      <c r="I7"/>
      <c r="J7"/>
      <c r="K7"/>
      <c r="L7"/>
    </row>
    <row r="8" spans="1:12" ht="14.4" x14ac:dyDescent="0.3">
      <c r="A8" s="54" t="s">
        <v>63</v>
      </c>
      <c r="B8" s="56">
        <v>0.25</v>
      </c>
      <c r="C8" s="56">
        <v>0.32</v>
      </c>
      <c r="D8" s="56">
        <v>0.39</v>
      </c>
      <c r="E8" s="56">
        <v>0.47</v>
      </c>
      <c r="F8" s="56">
        <v>0.6</v>
      </c>
      <c r="G8" s="56">
        <v>0.82</v>
      </c>
      <c r="H8" s="56">
        <v>1</v>
      </c>
      <c r="I8"/>
      <c r="J8"/>
      <c r="K8"/>
      <c r="L8"/>
    </row>
    <row r="9" spans="1:12" ht="14.4" x14ac:dyDescent="0.3">
      <c r="A9" s="49" t="s">
        <v>64</v>
      </c>
      <c r="B9" s="50">
        <f t="shared" ref="B9:E9" si="1">B5-B6</f>
        <v>725</v>
      </c>
      <c r="C9" s="50">
        <f t="shared" si="1"/>
        <v>755</v>
      </c>
      <c r="D9" s="50">
        <f t="shared" si="1"/>
        <v>1239</v>
      </c>
      <c r="E9" s="50">
        <f t="shared" si="1"/>
        <v>1980</v>
      </c>
      <c r="F9" s="50">
        <f>F5-F6</f>
        <v>1230</v>
      </c>
      <c r="G9" s="50">
        <f>G5-G6</f>
        <v>3960</v>
      </c>
      <c r="H9" s="50">
        <f>H5-H6</f>
        <v>1260</v>
      </c>
      <c r="I9"/>
      <c r="J9"/>
      <c r="K9"/>
      <c r="L9"/>
    </row>
    <row r="10" spans="1:12" ht="14.4" x14ac:dyDescent="0.3">
      <c r="A10" s="49" t="s">
        <v>65</v>
      </c>
      <c r="B10" s="50">
        <f t="shared" ref="B10:E10" si="2">B5-B7</f>
        <v>-200</v>
      </c>
      <c r="C10" s="50">
        <f t="shared" si="2"/>
        <v>813.34000000000015</v>
      </c>
      <c r="D10" s="50">
        <f t="shared" si="2"/>
        <v>-1980</v>
      </c>
      <c r="E10" s="50">
        <f t="shared" si="2"/>
        <v>-1620</v>
      </c>
      <c r="F10" s="50">
        <f t="shared" ref="F10" si="3">F5-F7</f>
        <v>-4320</v>
      </c>
      <c r="G10" s="50">
        <f t="shared" ref="G10:H10" si="4">G5-G7</f>
        <v>-1800</v>
      </c>
      <c r="H10" s="50">
        <f t="shared" si="4"/>
        <v>0</v>
      </c>
      <c r="I10"/>
      <c r="J10"/>
      <c r="K10"/>
      <c r="L10"/>
    </row>
    <row r="11" spans="1:12" ht="14.4" x14ac:dyDescent="0.3">
      <c r="A11" s="51" t="s">
        <v>66</v>
      </c>
      <c r="B11" s="50">
        <f t="shared" ref="B11:E11" si="5">IF(B6,B5/B6,"")</f>
        <v>1.1920529801324504</v>
      </c>
      <c r="C11" s="50">
        <f t="shared" si="5"/>
        <v>1.150849150849151</v>
      </c>
      <c r="D11" s="50">
        <f t="shared" si="5"/>
        <v>1.2143227815256876</v>
      </c>
      <c r="E11" s="50">
        <f t="shared" si="5"/>
        <v>1.3055555555555556</v>
      </c>
      <c r="F11" s="50">
        <f t="shared" ref="F11" si="6">IF(F6,F5/F6,"")</f>
        <v>1.128526645768025</v>
      </c>
      <c r="G11" s="50">
        <f t="shared" ref="G11:H11" si="7">IF(G6,G5/G6,"")</f>
        <v>1.3666666666666667</v>
      </c>
      <c r="H11" s="50">
        <f t="shared" si="7"/>
        <v>1.075268817204301</v>
      </c>
      <c r="I11"/>
      <c r="J11"/>
      <c r="K11"/>
      <c r="L11"/>
    </row>
    <row r="12" spans="1:12" ht="12.75" customHeight="1" x14ac:dyDescent="0.3">
      <c r="A12" s="52" t="s">
        <v>67</v>
      </c>
      <c r="B12" s="50">
        <f t="shared" ref="B12:E12" si="8">IF(B7,B5/B7,"")</f>
        <v>0.95744680851063835</v>
      </c>
      <c r="C12" s="50">
        <f t="shared" si="8"/>
        <v>1.1644220544771624</v>
      </c>
      <c r="D12" s="50">
        <f t="shared" si="8"/>
        <v>0.78</v>
      </c>
      <c r="E12" s="50">
        <f t="shared" si="8"/>
        <v>0.8392857142857143</v>
      </c>
      <c r="F12" s="50">
        <f t="shared" ref="F12" si="9">IF(F7,F5/F7,"")</f>
        <v>0.7142857142857143</v>
      </c>
      <c r="G12" s="50">
        <f t="shared" ref="G12:H12" si="10">IF(G7,G5/G7,"")</f>
        <v>0.89130434782608692</v>
      </c>
      <c r="H12" s="50">
        <f t="shared" si="10"/>
        <v>1</v>
      </c>
      <c r="I12"/>
      <c r="J12"/>
      <c r="K12"/>
      <c r="L12"/>
    </row>
    <row r="13" spans="1:12" ht="14.4" x14ac:dyDescent="0.3">
      <c r="A13" s="53" t="s">
        <v>68</v>
      </c>
      <c r="B13" s="50">
        <f t="shared" ref="B13:E13" si="11">IF(B5,IF(B6,B14-B6,""),"")</f>
        <v>11324.999999999998</v>
      </c>
      <c r="C13" s="50">
        <f t="shared" si="11"/>
        <v>10635.624999999998</v>
      </c>
      <c r="D13" s="50">
        <f t="shared" si="11"/>
        <v>9042.076923076922</v>
      </c>
      <c r="E13" s="50">
        <f t="shared" si="11"/>
        <v>7307.2340425531911</v>
      </c>
      <c r="F13" s="50">
        <f t="shared" ref="F13" si="12">IF(F5,IF(F6,F14-F6,""),"")</f>
        <v>6380.0000000000018</v>
      </c>
      <c r="G13" s="50">
        <f t="shared" ref="G13:H13" si="13">IF(G5,IF(G6,G14-G6,""),"")</f>
        <v>2370.7317073170725</v>
      </c>
      <c r="H13" s="50">
        <f t="shared" si="13"/>
        <v>0</v>
      </c>
      <c r="I13"/>
      <c r="J13"/>
      <c r="K13"/>
      <c r="L13"/>
    </row>
    <row r="14" spans="1:12" ht="14.4" x14ac:dyDescent="0.3">
      <c r="A14" s="53" t="s">
        <v>69</v>
      </c>
      <c r="B14" s="50">
        <f t="shared" ref="B14:E14" si="14">IF(B5,IF(B6,B4/B11,""),"")</f>
        <v>15099.999999999998</v>
      </c>
      <c r="C14" s="50">
        <f t="shared" si="14"/>
        <v>15640.624999999998</v>
      </c>
      <c r="D14" s="50">
        <f t="shared" si="14"/>
        <v>14823.076923076922</v>
      </c>
      <c r="E14" s="50">
        <f t="shared" si="14"/>
        <v>13787.234042553191</v>
      </c>
      <c r="F14" s="50">
        <f t="shared" ref="F14" si="15">IF(F5,IF(F6,F4/F11,""),"")</f>
        <v>15950.000000000002</v>
      </c>
      <c r="G14" s="50">
        <f t="shared" ref="G14:H14" si="16">IF(G5,IF(G6,G4/G11,""),"")</f>
        <v>13170.731707317073</v>
      </c>
      <c r="H14" s="50">
        <f t="shared" si="16"/>
        <v>16740</v>
      </c>
      <c r="I14"/>
      <c r="J14"/>
      <c r="K14"/>
      <c r="L14"/>
    </row>
    <row r="15" spans="1:12" ht="14.4" x14ac:dyDescent="0.3">
      <c r="A15" s="53" t="s">
        <v>70</v>
      </c>
      <c r="B15" s="50">
        <f t="shared" ref="B15:E15" si="17">IF(B5,IF(B6,B4-B14,""),"")</f>
        <v>2900.0000000000018</v>
      </c>
      <c r="C15" s="50">
        <f t="shared" si="17"/>
        <v>2359.3750000000018</v>
      </c>
      <c r="D15" s="50">
        <f t="shared" si="17"/>
        <v>3176.923076923078</v>
      </c>
      <c r="E15" s="50">
        <f t="shared" si="17"/>
        <v>4212.7659574468089</v>
      </c>
      <c r="F15" s="50">
        <f t="shared" ref="F15" si="18">IF(F5,IF(F6,F4-F14,""),"")</f>
        <v>2049.9999999999982</v>
      </c>
      <c r="G15" s="50">
        <f t="shared" ref="G15:H15" si="19">IF(G5,IF(G6,G4-G14,""),"")</f>
        <v>4829.2682926829275</v>
      </c>
      <c r="H15" s="50">
        <f t="shared" si="19"/>
        <v>1260</v>
      </c>
      <c r="I15"/>
      <c r="J15"/>
      <c r="K15"/>
      <c r="L15"/>
    </row>
    <row r="16" spans="1:12" ht="15" customHeight="1" x14ac:dyDescent="0.3">
      <c r="A16" s="46" t="s">
        <v>71</v>
      </c>
      <c r="B16" s="37">
        <f t="shared" ref="B16:E16" si="20">(B12+B11)/2</f>
        <v>1.0747498943215443</v>
      </c>
      <c r="C16" s="37">
        <f t="shared" si="20"/>
        <v>1.1576356026631567</v>
      </c>
      <c r="D16" s="37">
        <f t="shared" si="20"/>
        <v>0.99716139076284382</v>
      </c>
      <c r="E16" s="37">
        <f t="shared" si="20"/>
        <v>1.0724206349206349</v>
      </c>
      <c r="F16" s="37">
        <f t="shared" ref="F16" si="21">(F12+F11)/2</f>
        <v>0.92140618002686958</v>
      </c>
      <c r="G16" s="37">
        <f t="shared" ref="G16:H16" si="22">(G12+G11)/2</f>
        <v>1.1289855072463768</v>
      </c>
      <c r="H16" s="37">
        <f t="shared" si="22"/>
        <v>1.0376344086021505</v>
      </c>
      <c r="I16"/>
      <c r="J16"/>
      <c r="K16"/>
      <c r="L16"/>
    </row>
    <row r="17" spans="1:12" ht="14.4" x14ac:dyDescent="0.25">
      <c r="A17" s="57" t="s">
        <v>72</v>
      </c>
      <c r="B17" s="38" t="str">
        <f t="shared" ref="B17:E17" si="23">IF(B7,IF(B6,IF(B16&lt;0.65,"BLACK",IF(B16&lt;0.85,"RED",IF(B16&lt;1,"YELLOW","GREEN"))),""),"")</f>
        <v>GREEN</v>
      </c>
      <c r="C17" s="39" t="str">
        <f t="shared" si="23"/>
        <v>GREEN</v>
      </c>
      <c r="D17" s="39" t="str">
        <f t="shared" si="23"/>
        <v>YELLOW</v>
      </c>
      <c r="E17" s="39" t="str">
        <f t="shared" si="23"/>
        <v>GREEN</v>
      </c>
      <c r="F17" s="39" t="str">
        <f t="shared" ref="F17" si="24">IF(F7,IF(F6,IF(F16&lt;0.65,"BLACK",IF(F16&lt;0.85,"RED",IF(F16&lt;1,"YELLOW","GREEN"))),""),"")</f>
        <v>YELLOW</v>
      </c>
      <c r="G17" s="39" t="str">
        <f t="shared" ref="G17:H17" si="25">IF(G7,IF(G6,IF(G16&lt;0.65,"BLACK",IF(G16&lt;0.85,"RED",IF(G16&lt;1,"YELLOW","GREEN"))),""),"")</f>
        <v>GREEN</v>
      </c>
      <c r="H17" s="39" t="str">
        <f t="shared" si="25"/>
        <v>GREEN</v>
      </c>
      <c r="I17"/>
      <c r="J17"/>
      <c r="K17"/>
      <c r="L17"/>
    </row>
    <row r="18" spans="1:12" x14ac:dyDescent="0.25">
      <c r="C18" s="5"/>
      <c r="D18" s="5"/>
      <c r="E18" s="5"/>
      <c r="F18" s="5"/>
      <c r="G18" s="5"/>
      <c r="H18" s="5"/>
    </row>
    <row r="19" spans="1:12" x14ac:dyDescent="0.25">
      <c r="C19" s="5"/>
      <c r="D19" s="5"/>
      <c r="E19" s="5"/>
      <c r="F19" s="5"/>
      <c r="G19" s="5"/>
      <c r="H19" s="5"/>
    </row>
    <row r="20" spans="1:12" x14ac:dyDescent="0.25">
      <c r="C20" s="5"/>
      <c r="D20" s="5"/>
      <c r="F20" s="65"/>
      <c r="G20" s="65"/>
      <c r="H20" s="65"/>
    </row>
    <row r="21" spans="1:12" x14ac:dyDescent="0.25">
      <c r="C21" s="5"/>
      <c r="D21" s="5"/>
      <c r="E21" s="5"/>
      <c r="F21" s="5"/>
      <c r="G21" s="5"/>
      <c r="H21" s="5"/>
    </row>
    <row r="22" spans="1:12" x14ac:dyDescent="0.25">
      <c r="C22" s="5"/>
      <c r="D22" s="5"/>
      <c r="E22" s="5"/>
      <c r="F22" s="5"/>
      <c r="G22" s="5"/>
      <c r="H22" s="5"/>
    </row>
    <row r="23" spans="1:12" x14ac:dyDescent="0.25">
      <c r="C23" s="5"/>
      <c r="D23" s="5"/>
      <c r="E23" s="5"/>
      <c r="F23" s="5"/>
      <c r="G23" s="5"/>
      <c r="H23" s="5"/>
    </row>
    <row r="24" spans="1:12" x14ac:dyDescent="0.25">
      <c r="C24" s="5"/>
      <c r="D24" s="5"/>
      <c r="E24" s="5"/>
      <c r="F24" s="5"/>
      <c r="G24" s="5"/>
      <c r="H24" s="5"/>
    </row>
    <row r="25" spans="1:12" x14ac:dyDescent="0.25">
      <c r="C25" s="5"/>
      <c r="D25" s="5"/>
      <c r="E25" s="5"/>
      <c r="F25" s="5"/>
      <c r="G25" s="5"/>
      <c r="H25" s="5"/>
    </row>
    <row r="26" spans="1:12" x14ac:dyDescent="0.25">
      <c r="C26" s="5"/>
      <c r="D26" s="5"/>
      <c r="E26" s="5"/>
      <c r="F26" s="5"/>
      <c r="G26" s="5"/>
      <c r="H26" s="5"/>
    </row>
    <row r="27" spans="1:12" x14ac:dyDescent="0.25">
      <c r="C27" s="5"/>
      <c r="D27" s="5"/>
      <c r="E27" s="5"/>
      <c r="F27" s="5"/>
      <c r="G27" s="5"/>
      <c r="H27" s="5"/>
    </row>
    <row r="28" spans="1:12" x14ac:dyDescent="0.25">
      <c r="C28" s="5"/>
      <c r="D28" s="5"/>
      <c r="E28" s="5"/>
      <c r="F28" s="5"/>
      <c r="G28" s="5"/>
      <c r="H28" s="5"/>
    </row>
    <row r="29" spans="1:12" x14ac:dyDescent="0.25">
      <c r="C29" s="5"/>
      <c r="D29" s="5"/>
      <c r="E29" s="5"/>
      <c r="F29" s="5"/>
      <c r="G29" s="5"/>
      <c r="H29" s="5"/>
    </row>
    <row r="30" spans="1:12" x14ac:dyDescent="0.25">
      <c r="C30" s="5"/>
      <c r="D30" s="5"/>
      <c r="E30" s="5"/>
      <c r="F30" s="5"/>
      <c r="G30" s="5"/>
      <c r="H30" s="5"/>
    </row>
    <row r="31" spans="1:12" x14ac:dyDescent="0.25">
      <c r="C31" s="5"/>
      <c r="D31" s="5"/>
      <c r="E31" s="5"/>
      <c r="F31" s="5"/>
      <c r="G31" s="5"/>
      <c r="H31" s="5"/>
    </row>
    <row r="32" spans="1:12" x14ac:dyDescent="0.25">
      <c r="C32" s="5"/>
      <c r="D32" s="5"/>
      <c r="E32" s="5"/>
      <c r="F32" s="5"/>
      <c r="G32" s="5"/>
      <c r="H32" s="5"/>
    </row>
    <row r="33" spans="3:8" x14ac:dyDescent="0.25">
      <c r="C33" s="5"/>
      <c r="D33" s="5"/>
      <c r="E33" s="5"/>
      <c r="F33" s="5"/>
      <c r="G33" s="5"/>
      <c r="H33" s="5"/>
    </row>
    <row r="34" spans="3:8" x14ac:dyDescent="0.25">
      <c r="C34" s="5"/>
      <c r="D34" s="5"/>
      <c r="E34" s="5"/>
      <c r="F34" s="5"/>
      <c r="G34" s="5"/>
      <c r="H34" s="5"/>
    </row>
    <row r="35" spans="3:8" x14ac:dyDescent="0.25">
      <c r="C35" s="5"/>
      <c r="D35" s="5"/>
      <c r="E35" s="5"/>
      <c r="F35" s="5"/>
      <c r="G35" s="5"/>
      <c r="H35" s="5"/>
    </row>
  </sheetData>
  <sheetProtection formatCells="0" formatColumns="0" formatRows="0" insertColumns="0" insertRows="0" insertHyperlinks="0" deleteColumns="0" deleteRows="0" sort="0" autoFilter="0" pivotTables="0"/>
  <mergeCells count="1">
    <mergeCell ref="A1:F1"/>
  </mergeCells>
  <phoneticPr fontId="2" type="noConversion"/>
  <conditionalFormatting sqref="A17">
    <cfRule type="cellIs" dxfId="14" priority="1" stopIfTrue="1" operator="equal">
      <formula>"GREEN"</formula>
    </cfRule>
    <cfRule type="cellIs" dxfId="13" priority="2" stopIfTrue="1" operator="equal">
      <formula>"YELLOW"</formula>
    </cfRule>
    <cfRule type="cellIs" dxfId="12" priority="3" stopIfTrue="1" operator="equal">
      <formula>"RED"</formula>
    </cfRule>
  </conditionalFormatting>
  <conditionalFormatting sqref="B17:H17">
    <cfRule type="cellIs" dxfId="11" priority="4" stopIfTrue="1" operator="equal">
      <formula>"GREEN"</formula>
    </cfRule>
    <cfRule type="cellIs" dxfId="10" priority="5" stopIfTrue="1" operator="equal">
      <formula>"YELLOW"</formula>
    </cfRule>
    <cfRule type="cellIs" dxfId="9" priority="6" stopIfTrue="1" operator="equal">
      <formula>"RED"</formula>
    </cfRule>
  </conditionalFormatting>
  <dataValidations count="1">
    <dataValidation type="decimal" allowBlank="1" showInputMessage="1" showErrorMessage="1" error="Please enter a valid number." sqref="B4:H8" xr:uid="{00000000-0002-0000-0100-000000000000}">
      <formula1>-100000000</formula1>
      <formula2>100000000</formula2>
    </dataValidation>
  </dataValidations>
  <pageMargins left="0.75" right="0.75" top="1" bottom="1" header="0.5" footer="0.5"/>
  <pageSetup scale="76" orientation="landscape" r:id="rId1"/>
  <headerFooter alignWithMargins="0">
    <oddHeader>&amp;A</oddHeader>
    <oddFooter>Page &amp;P of &amp;N</oddFooter>
  </headerFooter>
  <tableParts count="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A18" zoomScale="85" zoomScaleNormal="85" zoomScalePageLayoutView="85" workbookViewId="0">
      <selection activeCell="W21" sqref="W21"/>
    </sheetView>
  </sheetViews>
  <sheetFormatPr defaultColWidth="8.88671875" defaultRowHeight="13.2" x14ac:dyDescent="0.2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Props1.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3.xml><?xml version="1.0" encoding="utf-8"?>
<ds:datastoreItem xmlns:ds="http://schemas.openxmlformats.org/officeDocument/2006/customXml" ds:itemID="{59DE95EC-569D-4A4A-A6C6-CE9D2601D3CE}">
  <ds:schemaRefs>
    <ds:schemaRef ds:uri="http://schemas.microsoft.com/office/2006/metadata/longProperties"/>
  </ds:schemaRefs>
</ds:datastoreItem>
</file>

<file path=customXml/itemProps4.xml><?xml version="1.0" encoding="utf-8"?>
<ds:datastoreItem xmlns:ds="http://schemas.openxmlformats.org/officeDocument/2006/customXml" ds:itemID="{5C132233-F222-492C-9D45-2E862E9A3BD7}">
  <ds:schemaRefs>
    <ds:schemaRef ds:uri="145c5697-5eb5-440b-b2f1-a8273fb59250"/>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definizioni</vt:lpstr>
      <vt:lpstr>tabella</vt:lpstr>
      <vt:lpstr>grafici</vt:lpstr>
      <vt:lpstr>tabella!Print_Area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keywords/>
  <dc:description/>
  <cp:lastModifiedBy>Francesca Perillo</cp:lastModifiedBy>
  <cp:revision/>
  <dcterms:created xsi:type="dcterms:W3CDTF">2004-04-27T16:32:13Z</dcterms:created>
  <dcterms:modified xsi:type="dcterms:W3CDTF">2023-02-12T16:34:24Z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