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ting/Downloads/"/>
    </mc:Choice>
  </mc:AlternateContent>
  <xr:revisionPtr revIDLastSave="0" documentId="13_ncr:1_{FE289283-AFA8-1549-ABA3-A20C660B9BE4}" xr6:coauthVersionLast="47" xr6:coauthVersionMax="47" xr10:uidLastSave="{00000000-0000-0000-0000-000000000000}"/>
  <bookViews>
    <workbookView xWindow="3840" yWindow="760" windowWidth="27320" windowHeight="17500" activeTab="1" xr2:uid="{A3CF2CEE-F129-9949-92AF-EC649DA6139E}"/>
  </bookViews>
  <sheets>
    <sheet name="transition matrix (iphone)" sheetId="1" r:id="rId1"/>
    <sheet name="transition matrix (生老病死)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D53" i="2" l="1"/>
  <c r="BD52" i="2"/>
  <c r="BB52" i="2"/>
  <c r="AZ2" i="2"/>
  <c r="AX2" i="2"/>
  <c r="AS2" i="2"/>
  <c r="AR2" i="2"/>
  <c r="AQ2" i="2"/>
  <c r="Z2" i="2"/>
  <c r="V2" i="2"/>
  <c r="M2" i="2"/>
  <c r="G3" i="2" a="1"/>
  <c r="G3" i="2" s="1"/>
  <c r="G4" i="2" s="1" a="1"/>
  <c r="G4" i="2" s="1"/>
  <c r="G5" i="2" s="1" a="1"/>
  <c r="G5" i="2" s="1"/>
  <c r="G6" i="2" s="1" a="1"/>
  <c r="G6" i="2" s="1"/>
  <c r="G7" i="2" s="1" a="1"/>
  <c r="G7" i="2" s="1"/>
  <c r="G8" i="2" s="1" a="1"/>
  <c r="G8" i="2" s="1"/>
  <c r="G9" i="2" s="1" a="1"/>
  <c r="G9" i="2" s="1"/>
  <c r="G10" i="2" s="1" a="1"/>
  <c r="G10" i="2" s="1"/>
  <c r="G11" i="2" s="1" a="1"/>
  <c r="G11" i="2" s="1"/>
  <c r="G12" i="2" s="1" a="1"/>
  <c r="G12" i="2" s="1"/>
  <c r="G13" i="2" s="1" a="1"/>
  <c r="G13" i="2" s="1"/>
  <c r="G14" i="2" s="1" a="1"/>
  <c r="G14" i="2" s="1"/>
  <c r="G15" i="2" s="1" a="1"/>
  <c r="G15" i="2" s="1"/>
  <c r="G16" i="2" s="1" a="1"/>
  <c r="G16" i="2" s="1"/>
  <c r="G17" i="2" s="1" a="1"/>
  <c r="G17" i="2" s="1"/>
  <c r="G18" i="2" s="1" a="1"/>
  <c r="G18" i="2" s="1"/>
  <c r="G19" i="2" s="1" a="1"/>
  <c r="G19" i="2" s="1"/>
  <c r="G20" i="2" s="1" a="1"/>
  <c r="G20" i="2" s="1"/>
  <c r="G21" i="2" s="1" a="1"/>
  <c r="G21" i="2" s="1"/>
  <c r="G22" i="2" s="1" a="1"/>
  <c r="G22" i="2" s="1"/>
  <c r="G23" i="2" s="1" a="1"/>
  <c r="G23" i="2" s="1"/>
  <c r="G24" i="2" s="1" a="1"/>
  <c r="G24" i="2" s="1"/>
  <c r="G25" i="2" s="1" a="1"/>
  <c r="G25" i="2" s="1"/>
  <c r="G26" i="2" s="1" a="1"/>
  <c r="G26" i="2" s="1"/>
  <c r="G27" i="2" s="1" a="1"/>
  <c r="G27" i="2" s="1"/>
  <c r="G28" i="2" s="1" a="1"/>
  <c r="G28" i="2" s="1"/>
  <c r="G29" i="2" s="1" a="1"/>
  <c r="G29" i="2" s="1"/>
  <c r="G30" i="2" s="1" a="1"/>
  <c r="G30" i="2" s="1"/>
  <c r="G31" i="2" s="1" a="1"/>
  <c r="G31" i="2" s="1"/>
  <c r="G32" i="2" s="1" a="1"/>
  <c r="G32" i="2" s="1"/>
  <c r="G33" i="2" s="1" a="1"/>
  <c r="G33" i="2" s="1"/>
  <c r="G34" i="2" s="1" a="1"/>
  <c r="G34" i="2" s="1"/>
  <c r="G35" i="2" s="1" a="1"/>
  <c r="G35" i="2" s="1"/>
  <c r="G36" i="2" s="1" a="1"/>
  <c r="G36" i="2" s="1"/>
  <c r="G37" i="2" s="1" a="1"/>
  <c r="G37" i="2" s="1"/>
  <c r="G38" i="2" s="1" a="1"/>
  <c r="G38" i="2" s="1"/>
  <c r="G39" i="2" s="1" a="1"/>
  <c r="G39" i="2" s="1"/>
  <c r="G40" i="2" s="1" a="1"/>
  <c r="G40" i="2" s="1"/>
  <c r="G41" i="2" s="1" a="1"/>
  <c r="G41" i="2" s="1"/>
  <c r="G42" i="2" s="1" a="1"/>
  <c r="AV2" i="2"/>
  <c r="AK3" i="2" a="1"/>
  <c r="AK3" i="2" s="1"/>
  <c r="AK4" i="2" s="1" a="1"/>
  <c r="AR4" i="2" s="1"/>
  <c r="AZ51" i="2"/>
  <c r="AZ50" i="2"/>
  <c r="AZ49" i="2"/>
  <c r="AZ48" i="2"/>
  <c r="AZ47" i="2"/>
  <c r="AZ46" i="2"/>
  <c r="AZ45" i="2"/>
  <c r="AZ44" i="2"/>
  <c r="AZ43" i="2"/>
  <c r="AZ42" i="2"/>
  <c r="AZ41" i="2"/>
  <c r="AZ40" i="2"/>
  <c r="AZ39" i="2"/>
  <c r="AZ38" i="2"/>
  <c r="AZ37" i="2"/>
  <c r="AZ36" i="2"/>
  <c r="AZ35" i="2"/>
  <c r="AZ34" i="2"/>
  <c r="AZ33" i="2"/>
  <c r="AZ32" i="2"/>
  <c r="AZ31" i="2"/>
  <c r="AZ30" i="2"/>
  <c r="AZ29" i="2"/>
  <c r="AZ28" i="2"/>
  <c r="AZ27" i="2"/>
  <c r="AZ26" i="2"/>
  <c r="AZ25" i="2"/>
  <c r="AZ24" i="2"/>
  <c r="AZ23" i="2"/>
  <c r="AZ22" i="2"/>
  <c r="AZ21" i="2"/>
  <c r="AZ20" i="2"/>
  <c r="AZ19" i="2"/>
  <c r="AZ18" i="2"/>
  <c r="AZ17" i="2"/>
  <c r="AZ16" i="2"/>
  <c r="AZ15" i="2"/>
  <c r="AZ14" i="2"/>
  <c r="AZ13" i="2"/>
  <c r="AZ12" i="2"/>
  <c r="AZ11" i="2"/>
  <c r="AZ10" i="2"/>
  <c r="AZ9" i="2"/>
  <c r="AZ8" i="2"/>
  <c r="AZ7" i="2"/>
  <c r="AZ6" i="2"/>
  <c r="AZ5" i="2"/>
  <c r="AZ4" i="2"/>
  <c r="AZ3" i="2"/>
  <c r="AW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BD2" i="2" l="1"/>
  <c r="AR3" i="2"/>
  <c r="AQ3" i="2"/>
  <c r="AK4" i="2"/>
  <c r="AW4" i="2"/>
  <c r="AV3" i="2"/>
  <c r="AW3" i="2"/>
  <c r="AV4" i="2"/>
  <c r="AX4" i="2" s="1"/>
  <c r="G42" i="2"/>
  <c r="N42" i="2"/>
  <c r="S42" i="2"/>
  <c r="AK5" i="2" l="1" a="1"/>
  <c r="AW5" i="2" s="1"/>
  <c r="AQ4" i="2"/>
  <c r="AS4" i="2" s="1"/>
  <c r="AS3" i="2"/>
  <c r="BB3" i="2" s="1"/>
  <c r="BB2" i="2"/>
  <c r="AX3" i="2"/>
  <c r="BD3" i="2" s="1"/>
  <c r="G43" i="2" a="1"/>
  <c r="M42" i="2"/>
  <c r="O42" i="2" s="1"/>
  <c r="X42" i="2" s="1"/>
  <c r="R42" i="2"/>
  <c r="T42" i="2" s="1"/>
  <c r="Z42" i="2" s="1"/>
  <c r="AK5" i="2" l="1"/>
  <c r="AQ5" i="2" s="1"/>
  <c r="AR5" i="2"/>
  <c r="G43" i="2"/>
  <c r="S43" i="2"/>
  <c r="N43" i="2"/>
  <c r="AV5" i="2" l="1"/>
  <c r="AX5" i="2" s="1"/>
  <c r="AK6" i="2" a="1"/>
  <c r="AR6" i="2" s="1"/>
  <c r="AS5" i="2"/>
  <c r="R43" i="2"/>
  <c r="T43" i="2" s="1"/>
  <c r="Z43" i="2" s="1"/>
  <c r="M43" i="2"/>
  <c r="O43" i="2" s="1"/>
  <c r="X43" i="2" s="1"/>
  <c r="G44" i="2" a="1"/>
  <c r="AK6" i="2" l="1"/>
  <c r="AQ6" i="2" s="1"/>
  <c r="AS6" i="2" s="1"/>
  <c r="AW6" i="2"/>
  <c r="AK7" i="2" a="1"/>
  <c r="AR7" i="2" s="1"/>
  <c r="AV6" i="2"/>
  <c r="BD4" i="2"/>
  <c r="BB4" i="2"/>
  <c r="G44" i="2"/>
  <c r="N44" i="2"/>
  <c r="S44" i="2"/>
  <c r="AX6" i="2" l="1"/>
  <c r="AK7" i="2"/>
  <c r="AQ7" i="2" s="1"/>
  <c r="AS7" i="2" s="1"/>
  <c r="AW7" i="2"/>
  <c r="M44" i="2"/>
  <c r="O44" i="2" s="1"/>
  <c r="X44" i="2" s="1"/>
  <c r="R44" i="2"/>
  <c r="T44" i="2" s="1"/>
  <c r="Z44" i="2" s="1"/>
  <c r="G45" i="2" a="1"/>
  <c r="AK8" i="2" l="1" a="1"/>
  <c r="AR8" i="2" s="1"/>
  <c r="AV7" i="2"/>
  <c r="AX7" i="2" s="1"/>
  <c r="BB5" i="2"/>
  <c r="BD5" i="2"/>
  <c r="S45" i="2"/>
  <c r="G45" i="2"/>
  <c r="N45" i="2"/>
  <c r="AK8" i="2" l="1"/>
  <c r="AQ8" i="2" s="1"/>
  <c r="AS8" i="2" s="1"/>
  <c r="AW8" i="2"/>
  <c r="BB6" i="2"/>
  <c r="BD6" i="2"/>
  <c r="M45" i="2"/>
  <c r="O45" i="2" s="1"/>
  <c r="X45" i="2" s="1"/>
  <c r="G46" i="2" a="1"/>
  <c r="R45" i="2"/>
  <c r="T45" i="2" s="1"/>
  <c r="Z45" i="2" s="1"/>
  <c r="AV8" i="2" l="1"/>
  <c r="AX8" i="2" s="1"/>
  <c r="AK9" i="2" a="1"/>
  <c r="AR9" i="2" s="1"/>
  <c r="N46" i="2"/>
  <c r="G46" i="2"/>
  <c r="S46" i="2"/>
  <c r="AK9" i="2" l="1"/>
  <c r="AQ9" i="2" s="1"/>
  <c r="AS9" i="2" s="1"/>
  <c r="AW9" i="2"/>
  <c r="BD7" i="2"/>
  <c r="BB7" i="2"/>
  <c r="G47" i="2" a="1"/>
  <c r="R46" i="2"/>
  <c r="T46" i="2" s="1"/>
  <c r="Z46" i="2" s="1"/>
  <c r="M46" i="2"/>
  <c r="O46" i="2" s="1"/>
  <c r="X46" i="2" s="1"/>
  <c r="AK10" i="2" l="1" a="1"/>
  <c r="AR10" i="2" s="1"/>
  <c r="AV9" i="2"/>
  <c r="AX9" i="2" s="1"/>
  <c r="N47" i="2"/>
  <c r="S47" i="2"/>
  <c r="G47" i="2"/>
  <c r="AK10" i="2" l="1"/>
  <c r="AQ10" i="2" s="1"/>
  <c r="AS10" i="2" s="1"/>
  <c r="AW10" i="2"/>
  <c r="BB8" i="2"/>
  <c r="BD8" i="2"/>
  <c r="M47" i="2"/>
  <c r="O47" i="2" s="1"/>
  <c r="X47" i="2" s="1"/>
  <c r="G48" i="2" a="1"/>
  <c r="R47" i="2"/>
  <c r="T47" i="2" s="1"/>
  <c r="Z47" i="2" s="1"/>
  <c r="AK11" i="2" l="1" a="1"/>
  <c r="AR11" i="2" s="1"/>
  <c r="AV10" i="2"/>
  <c r="AX10" i="2" s="1"/>
  <c r="S48" i="2"/>
  <c r="N48" i="2"/>
  <c r="G48" i="2"/>
  <c r="AK11" i="2" l="1"/>
  <c r="AQ11" i="2" s="1"/>
  <c r="AS11" i="2" s="1"/>
  <c r="AW11" i="2"/>
  <c r="BD9" i="2"/>
  <c r="BB9" i="2"/>
  <c r="R48" i="2"/>
  <c r="T48" i="2" s="1"/>
  <c r="Z48" i="2" s="1"/>
  <c r="M48" i="2"/>
  <c r="O48" i="2" s="1"/>
  <c r="X48" i="2" s="1"/>
  <c r="G49" i="2" a="1"/>
  <c r="AK12" i="2" l="1" a="1"/>
  <c r="AR12" i="2" s="1"/>
  <c r="AV11" i="2"/>
  <c r="AX11" i="2" s="1"/>
  <c r="N49" i="2"/>
  <c r="S49" i="2"/>
  <c r="G49" i="2"/>
  <c r="AK12" i="2" l="1"/>
  <c r="AQ12" i="2" s="1"/>
  <c r="AS12" i="2" s="1"/>
  <c r="AW12" i="2"/>
  <c r="BD10" i="2"/>
  <c r="BB10" i="2"/>
  <c r="G50" i="2" a="1"/>
  <c r="R49" i="2"/>
  <c r="T49" i="2" s="1"/>
  <c r="Z49" i="2" s="1"/>
  <c r="M49" i="2"/>
  <c r="O49" i="2" s="1"/>
  <c r="X49" i="2" s="1"/>
  <c r="AK13" i="2" l="1" a="1"/>
  <c r="AR13" i="2" s="1"/>
  <c r="AV12" i="2"/>
  <c r="AX12" i="2" s="1"/>
  <c r="G50" i="2"/>
  <c r="N50" i="2"/>
  <c r="S50" i="2"/>
  <c r="AK13" i="2" l="1"/>
  <c r="AQ13" i="2" s="1"/>
  <c r="AS13" i="2" s="1"/>
  <c r="AW13" i="2"/>
  <c r="BB11" i="2"/>
  <c r="BD11" i="2"/>
  <c r="G51" i="2" a="1"/>
  <c r="M50" i="2"/>
  <c r="O50" i="2" s="1"/>
  <c r="X50" i="2" s="1"/>
  <c r="R50" i="2"/>
  <c r="T50" i="2" s="1"/>
  <c r="Z50" i="2" s="1"/>
  <c r="AV13" i="2" l="1"/>
  <c r="AX13" i="2" s="1"/>
  <c r="AK14" i="2" a="1"/>
  <c r="AR14" i="2" s="1"/>
  <c r="N51" i="2"/>
  <c r="S51" i="2"/>
  <c r="G51" i="2"/>
  <c r="AK14" i="2" l="1"/>
  <c r="AQ14" i="2" s="1"/>
  <c r="AS14" i="2" s="1"/>
  <c r="AW14" i="2"/>
  <c r="BD12" i="2"/>
  <c r="BB12" i="2"/>
  <c r="R51" i="2"/>
  <c r="T51" i="2" s="1"/>
  <c r="Z51" i="2" s="1"/>
  <c r="M51" i="2"/>
  <c r="O51" i="2" s="1"/>
  <c r="X51" i="2" s="1"/>
  <c r="AK15" i="2" l="1" a="1"/>
  <c r="AR15" i="2" s="1"/>
  <c r="AV14" i="2"/>
  <c r="AX14" i="2" s="1"/>
  <c r="AK15" i="2" l="1"/>
  <c r="AQ15" i="2" s="1"/>
  <c r="AS15" i="2" s="1"/>
  <c r="AW15" i="2"/>
  <c r="BD13" i="2"/>
  <c r="BB13" i="2"/>
  <c r="AK16" i="2" l="1" a="1"/>
  <c r="AR16" i="2" s="1"/>
  <c r="AV15" i="2"/>
  <c r="AX15" i="2" s="1"/>
  <c r="AK16" i="2" l="1"/>
  <c r="AQ16" i="2" s="1"/>
  <c r="AS16" i="2" s="1"/>
  <c r="AW16" i="2"/>
  <c r="BB14" i="2"/>
  <c r="BD14" i="2"/>
  <c r="AV16" i="2" l="1"/>
  <c r="AX16" i="2" s="1"/>
  <c r="AK17" i="2" a="1"/>
  <c r="AR17" i="2" s="1"/>
  <c r="AK17" i="2" l="1"/>
  <c r="AQ17" i="2" s="1"/>
  <c r="AS17" i="2" s="1"/>
  <c r="AW17" i="2"/>
  <c r="BD15" i="2"/>
  <c r="BB15" i="2"/>
  <c r="AK18" i="2" l="1" a="1"/>
  <c r="AR18" i="2" s="1"/>
  <c r="AV17" i="2"/>
  <c r="AX17" i="2" s="1"/>
  <c r="AK18" i="2" l="1"/>
  <c r="AQ18" i="2" s="1"/>
  <c r="AS18" i="2" s="1"/>
  <c r="AW18" i="2"/>
  <c r="BB16" i="2"/>
  <c r="BD16" i="2"/>
  <c r="AV18" i="2" l="1"/>
  <c r="AX18" i="2" s="1"/>
  <c r="AK19" i="2" a="1"/>
  <c r="AR19" i="2" s="1"/>
  <c r="AK19" i="2" l="1"/>
  <c r="AQ19" i="2" s="1"/>
  <c r="AS19" i="2" s="1"/>
  <c r="AW19" i="2"/>
  <c r="BB17" i="2"/>
  <c r="BD17" i="2"/>
  <c r="AK20" i="2" l="1" a="1"/>
  <c r="AR20" i="2" s="1"/>
  <c r="AV19" i="2"/>
  <c r="AX19" i="2" s="1"/>
  <c r="AK20" i="2" l="1"/>
  <c r="AQ20" i="2" s="1"/>
  <c r="AS20" i="2" s="1"/>
  <c r="AW20" i="2"/>
  <c r="BD18" i="2"/>
  <c r="BB18" i="2"/>
  <c r="AV20" i="2" l="1"/>
  <c r="AX20" i="2" s="1"/>
  <c r="AK21" i="2" a="1"/>
  <c r="AR21" i="2" s="1"/>
  <c r="AK21" i="2" l="1"/>
  <c r="AQ21" i="2" s="1"/>
  <c r="AS21" i="2" s="1"/>
  <c r="AW21" i="2"/>
  <c r="BB19" i="2"/>
  <c r="BD19" i="2"/>
  <c r="AK22" i="2" l="1" a="1"/>
  <c r="AR22" i="2" s="1"/>
  <c r="AV21" i="2"/>
  <c r="AX21" i="2" s="1"/>
  <c r="AK22" i="2" l="1"/>
  <c r="AQ22" i="2" s="1"/>
  <c r="AS22" i="2" s="1"/>
  <c r="AW22" i="2"/>
  <c r="BD20" i="2"/>
  <c r="BB20" i="2"/>
  <c r="AV22" i="2" l="1"/>
  <c r="AX22" i="2" s="1"/>
  <c r="AK23" i="2" a="1"/>
  <c r="AR23" i="2" s="1"/>
  <c r="AK23" i="2" l="1"/>
  <c r="AQ23" i="2" s="1"/>
  <c r="AS23" i="2" s="1"/>
  <c r="AW23" i="2"/>
  <c r="BD21" i="2"/>
  <c r="BB21" i="2"/>
  <c r="AK24" i="2" l="1" a="1"/>
  <c r="AR24" i="2" s="1"/>
  <c r="AV23" i="2"/>
  <c r="AX23" i="2" s="1"/>
  <c r="AK24" i="2" l="1"/>
  <c r="AQ24" i="2" s="1"/>
  <c r="AS24" i="2" s="1"/>
  <c r="AW24" i="2"/>
  <c r="BB22" i="2"/>
  <c r="BD22" i="2"/>
  <c r="AV24" i="2" l="1"/>
  <c r="AX24" i="2" s="1"/>
  <c r="AK25" i="2" a="1"/>
  <c r="AR25" i="2" s="1"/>
  <c r="AK25" i="2" l="1"/>
  <c r="AQ25" i="2" s="1"/>
  <c r="AS25" i="2" s="1"/>
  <c r="AW25" i="2"/>
  <c r="BD23" i="2"/>
  <c r="BB23" i="2"/>
  <c r="AV25" i="2" l="1"/>
  <c r="AX25" i="2" s="1"/>
  <c r="AK26" i="2" a="1"/>
  <c r="AR26" i="2" s="1"/>
  <c r="AK26" i="2" l="1"/>
  <c r="AQ26" i="2" s="1"/>
  <c r="AS26" i="2" s="1"/>
  <c r="AW26" i="2"/>
  <c r="BB24" i="2"/>
  <c r="BD24" i="2"/>
  <c r="AK27" i="2" l="1" a="1"/>
  <c r="AR27" i="2" s="1"/>
  <c r="AV26" i="2"/>
  <c r="AX26" i="2" s="1"/>
  <c r="AK27" i="2" l="1"/>
  <c r="AQ27" i="2" s="1"/>
  <c r="AS27" i="2" s="1"/>
  <c r="AW27" i="2"/>
  <c r="BB25" i="2"/>
  <c r="BD25" i="2"/>
  <c r="AV27" i="2" l="1"/>
  <c r="AX27" i="2" s="1"/>
  <c r="AK28" i="2" a="1"/>
  <c r="AR28" i="2" s="1"/>
  <c r="AK28" i="2" l="1"/>
  <c r="AQ28" i="2" s="1"/>
  <c r="AS28" i="2" s="1"/>
  <c r="AW28" i="2"/>
  <c r="BD26" i="2"/>
  <c r="BB26" i="2"/>
  <c r="AK29" i="2" l="1" a="1"/>
  <c r="AR29" i="2" s="1"/>
  <c r="AV28" i="2"/>
  <c r="AX28" i="2" s="1"/>
  <c r="AK29" i="2" l="1"/>
  <c r="AQ29" i="2" s="1"/>
  <c r="AS29" i="2" s="1"/>
  <c r="AW29" i="2"/>
  <c r="BB27" i="2"/>
  <c r="BD27" i="2"/>
  <c r="AK30" i="2" l="1" a="1"/>
  <c r="AR30" i="2" s="1"/>
  <c r="AV29" i="2"/>
  <c r="AX29" i="2" s="1"/>
  <c r="AK30" i="2" l="1"/>
  <c r="AQ30" i="2" s="1"/>
  <c r="AS30" i="2" s="1"/>
  <c r="AW30" i="2"/>
  <c r="BD28" i="2"/>
  <c r="BB28" i="2"/>
  <c r="AK31" i="2" l="1" a="1"/>
  <c r="AR31" i="2" s="1"/>
  <c r="AV30" i="2"/>
  <c r="AX30" i="2" s="1"/>
  <c r="AK31" i="2" l="1"/>
  <c r="AQ31" i="2" s="1"/>
  <c r="AS31" i="2" s="1"/>
  <c r="AW31" i="2"/>
  <c r="BB29" i="2"/>
  <c r="BD29" i="2"/>
  <c r="AK32" i="2" l="1" a="1"/>
  <c r="AR32" i="2" s="1"/>
  <c r="AV31" i="2"/>
  <c r="AX31" i="2" s="1"/>
  <c r="AK32" i="2" l="1"/>
  <c r="AQ32" i="2" s="1"/>
  <c r="AS32" i="2" s="1"/>
  <c r="AW32" i="2"/>
  <c r="BB30" i="2"/>
  <c r="BD30" i="2"/>
  <c r="AK33" i="2" l="1" a="1"/>
  <c r="AR33" i="2" s="1"/>
  <c r="AV32" i="2"/>
  <c r="AX32" i="2" s="1"/>
  <c r="AK33" i="2" l="1"/>
  <c r="AQ33" i="2" s="1"/>
  <c r="AS33" i="2" s="1"/>
  <c r="AW33" i="2"/>
  <c r="BD31" i="2"/>
  <c r="BB31" i="2"/>
  <c r="AV33" i="2" l="1"/>
  <c r="AX33" i="2" s="1"/>
  <c r="AK34" i="2" a="1"/>
  <c r="AR34" i="2" s="1"/>
  <c r="AK34" i="2" l="1"/>
  <c r="AQ34" i="2" s="1"/>
  <c r="AS34" i="2" s="1"/>
  <c r="AW34" i="2"/>
  <c r="BB32" i="2"/>
  <c r="BD32" i="2"/>
  <c r="AV34" i="2" l="1"/>
  <c r="AX34" i="2" s="1"/>
  <c r="AK35" i="2" a="1"/>
  <c r="AR35" i="2" s="1"/>
  <c r="AK35" i="2" l="1"/>
  <c r="AQ35" i="2" s="1"/>
  <c r="AS35" i="2" s="1"/>
  <c r="AW35" i="2"/>
  <c r="BB33" i="2"/>
  <c r="BD33" i="2"/>
  <c r="AV35" i="2" l="1"/>
  <c r="AX35" i="2" s="1"/>
  <c r="AK36" i="2" a="1"/>
  <c r="AR36" i="2" s="1"/>
  <c r="AK36" i="2" l="1"/>
  <c r="AQ36" i="2" s="1"/>
  <c r="AS36" i="2" s="1"/>
  <c r="AW36" i="2"/>
  <c r="BD34" i="2"/>
  <c r="BB34" i="2"/>
  <c r="AK37" i="2" l="1" a="1"/>
  <c r="AR37" i="2" s="1"/>
  <c r="AV36" i="2"/>
  <c r="AX36" i="2" s="1"/>
  <c r="AK37" i="2" l="1"/>
  <c r="AQ37" i="2" s="1"/>
  <c r="AS37" i="2" s="1"/>
  <c r="AW37" i="2"/>
  <c r="BB35" i="2"/>
  <c r="BD35" i="2"/>
  <c r="AK38" i="2" l="1" a="1"/>
  <c r="AR38" i="2" s="1"/>
  <c r="AV37" i="2"/>
  <c r="AX37" i="2" s="1"/>
  <c r="AK38" i="2" l="1"/>
  <c r="AQ38" i="2" s="1"/>
  <c r="AS38" i="2" s="1"/>
  <c r="AW38" i="2"/>
  <c r="BD36" i="2"/>
  <c r="BB36" i="2"/>
  <c r="AV38" i="2" l="1"/>
  <c r="AX38" i="2" s="1"/>
  <c r="AK39" i="2" a="1"/>
  <c r="AR39" i="2" s="1"/>
  <c r="AK39" i="2" l="1"/>
  <c r="AQ39" i="2" s="1"/>
  <c r="AS39" i="2" s="1"/>
  <c r="AW39" i="2"/>
  <c r="BB37" i="2"/>
  <c r="BD37" i="2"/>
  <c r="AK40" i="2" l="1" a="1"/>
  <c r="AR40" i="2" s="1"/>
  <c r="AV39" i="2"/>
  <c r="AX39" i="2" s="1"/>
  <c r="AK40" i="2" l="1"/>
  <c r="AQ40" i="2" s="1"/>
  <c r="AS40" i="2" s="1"/>
  <c r="AW40" i="2"/>
  <c r="BB38" i="2"/>
  <c r="BD38" i="2"/>
  <c r="AV40" i="2" l="1"/>
  <c r="AX40" i="2" s="1"/>
  <c r="AK41" i="2" a="1"/>
  <c r="AR41" i="2" s="1"/>
  <c r="AK41" i="2" l="1"/>
  <c r="AQ41" i="2" s="1"/>
  <c r="AS41" i="2" s="1"/>
  <c r="AW41" i="2"/>
  <c r="BD39" i="2"/>
  <c r="BB39" i="2"/>
  <c r="AK42" i="2" l="1" a="1"/>
  <c r="AR42" i="2" s="1"/>
  <c r="AV41" i="2"/>
  <c r="AX41" i="2" s="1"/>
  <c r="AK42" i="2" l="1"/>
  <c r="AQ42" i="2" s="1"/>
  <c r="AS42" i="2" s="1"/>
  <c r="AW42" i="2"/>
  <c r="BB40" i="2"/>
  <c r="BD40" i="2"/>
  <c r="AK43" i="2" l="1" a="1"/>
  <c r="AR43" i="2" s="1"/>
  <c r="AV42" i="2"/>
  <c r="AX42" i="2" s="1"/>
  <c r="AK43" i="2" l="1"/>
  <c r="AQ43" i="2" s="1"/>
  <c r="AS43" i="2" s="1"/>
  <c r="AW43" i="2"/>
  <c r="BB41" i="2"/>
  <c r="BD41" i="2"/>
  <c r="AV43" i="2" l="1"/>
  <c r="AX43" i="2" s="1"/>
  <c r="AK44" i="2" a="1"/>
  <c r="AR44" i="2" s="1"/>
  <c r="AK44" i="2" l="1"/>
  <c r="AQ44" i="2" s="1"/>
  <c r="AS44" i="2" s="1"/>
  <c r="AW44" i="2"/>
  <c r="BD42" i="2"/>
  <c r="BB42" i="2"/>
  <c r="AK45" i="2" l="1" a="1"/>
  <c r="AR45" i="2" s="1"/>
  <c r="AV44" i="2"/>
  <c r="AX44" i="2" s="1"/>
  <c r="AK45" i="2" l="1"/>
  <c r="AQ45" i="2" s="1"/>
  <c r="AS45" i="2" s="1"/>
  <c r="AW45" i="2"/>
  <c r="BB43" i="2"/>
  <c r="BD43" i="2"/>
  <c r="AK46" i="2" l="1" a="1"/>
  <c r="AR46" i="2" s="1"/>
  <c r="AV45" i="2"/>
  <c r="AX45" i="2" s="1"/>
  <c r="AK46" i="2" l="1"/>
  <c r="AQ46" i="2" s="1"/>
  <c r="AS46" i="2" s="1"/>
  <c r="AW46" i="2"/>
  <c r="BD44" i="2"/>
  <c r="BB44" i="2"/>
  <c r="AK47" i="2" l="1" a="1"/>
  <c r="AR47" i="2" s="1"/>
  <c r="AV46" i="2"/>
  <c r="AX46" i="2" s="1"/>
  <c r="AK47" i="2" l="1"/>
  <c r="AQ47" i="2" s="1"/>
  <c r="AS47" i="2" s="1"/>
  <c r="AW47" i="2"/>
  <c r="BB45" i="2"/>
  <c r="BD45" i="2"/>
  <c r="AK48" i="2" l="1" a="1"/>
  <c r="AR48" i="2" s="1"/>
  <c r="AV47" i="2"/>
  <c r="AX47" i="2" s="1"/>
  <c r="AK48" i="2" l="1"/>
  <c r="AQ48" i="2" s="1"/>
  <c r="AS48" i="2" s="1"/>
  <c r="AW48" i="2"/>
  <c r="BD46" i="2"/>
  <c r="BB46" i="2"/>
  <c r="AK49" i="2" l="1" a="1"/>
  <c r="AR49" i="2" s="1"/>
  <c r="AV48" i="2"/>
  <c r="AX48" i="2" s="1"/>
  <c r="AK49" i="2" l="1"/>
  <c r="AQ49" i="2" s="1"/>
  <c r="AS49" i="2" s="1"/>
  <c r="AW49" i="2"/>
  <c r="BD47" i="2"/>
  <c r="BB47" i="2"/>
  <c r="AK50" i="2" l="1" a="1"/>
  <c r="AR50" i="2" s="1"/>
  <c r="AV49" i="2"/>
  <c r="AX49" i="2" s="1"/>
  <c r="AK50" i="2" l="1"/>
  <c r="AQ50" i="2" s="1"/>
  <c r="AS50" i="2" s="1"/>
  <c r="AW50" i="2"/>
  <c r="BB48" i="2"/>
  <c r="BD48" i="2"/>
  <c r="AK51" i="2" l="1" a="1"/>
  <c r="AR51" i="2" s="1"/>
  <c r="AV50" i="2"/>
  <c r="AX50" i="2" s="1"/>
  <c r="AK51" i="2" l="1"/>
  <c r="AQ51" i="2" s="1"/>
  <c r="AS51" i="2" s="1"/>
  <c r="AS52" i="2" s="1"/>
  <c r="AW51" i="2"/>
  <c r="BD49" i="2"/>
  <c r="BB49" i="2"/>
  <c r="AV51" i="2" l="1"/>
  <c r="AX51" i="2" s="1"/>
  <c r="BD50" i="2" l="1"/>
  <c r="BB50" i="2"/>
  <c r="BD51" i="2" l="1"/>
  <c r="C59" i="2" s="1"/>
  <c r="AX52" i="2"/>
  <c r="AX53" i="2" s="1"/>
  <c r="BB51" i="2"/>
  <c r="BB53" i="2" s="1"/>
  <c r="B59" i="2" s="1"/>
  <c r="AS53" i="2"/>
  <c r="M41" i="2" l="1"/>
  <c r="J3" i="1" a="1"/>
  <c r="J3" i="1" s="1"/>
  <c r="J4" i="1" s="1" a="1"/>
  <c r="J4" i="1" s="1"/>
  <c r="J5" i="1" s="1" a="1"/>
  <c r="J5" i="1" s="1"/>
  <c r="J6" i="1" s="1" a="1"/>
  <c r="J6" i="1" s="1"/>
  <c r="J7" i="1" s="1" a="1"/>
  <c r="J7" i="1" s="1"/>
  <c r="J8" i="1" s="1" a="1"/>
  <c r="J8" i="1" s="1"/>
  <c r="J9" i="1" s="1" a="1"/>
  <c r="J9" i="1" s="1"/>
  <c r="J10" i="1" s="1" a="1"/>
  <c r="J10" i="1" s="1"/>
  <c r="S2" i="2"/>
  <c r="R2" i="2"/>
  <c r="N2" i="2"/>
  <c r="T2" i="2" l="1"/>
  <c r="O2" i="2"/>
  <c r="X2" i="2" s="1"/>
  <c r="M26" i="2"/>
  <c r="N17" i="2"/>
  <c r="N8" i="2"/>
  <c r="R39" i="2"/>
  <c r="S29" i="2"/>
  <c r="R20" i="2"/>
  <c r="R7" i="2"/>
  <c r="M40" i="2"/>
  <c r="M37" i="2"/>
  <c r="N34" i="2"/>
  <c r="N31" i="2"/>
  <c r="N28" i="2"/>
  <c r="M17" i="2"/>
  <c r="M14" i="2"/>
  <c r="M11" i="2"/>
  <c r="M8" i="2"/>
  <c r="M5" i="2"/>
  <c r="S32" i="2"/>
  <c r="R29" i="2"/>
  <c r="R26" i="2"/>
  <c r="S16" i="2"/>
  <c r="R13" i="2"/>
  <c r="R10" i="2"/>
  <c r="S3" i="2"/>
  <c r="R31" i="2"/>
  <c r="M34" i="2"/>
  <c r="N25" i="2"/>
  <c r="N16" i="2"/>
  <c r="R32" i="2"/>
  <c r="S22" i="2"/>
  <c r="S19" i="2"/>
  <c r="R16" i="2"/>
  <c r="S6" i="2"/>
  <c r="M19" i="2"/>
  <c r="N7" i="2"/>
  <c r="R38" i="2"/>
  <c r="R22" i="2"/>
  <c r="M33" i="2"/>
  <c r="M30" i="2"/>
  <c r="M27" i="2"/>
  <c r="M24" i="2"/>
  <c r="M21" i="2"/>
  <c r="N18" i="2"/>
  <c r="N15" i="2"/>
  <c r="N12" i="2"/>
  <c r="N3" i="2"/>
  <c r="S40" i="2"/>
  <c r="R37" i="2"/>
  <c r="R34" i="2"/>
  <c r="S24" i="2"/>
  <c r="R21" i="2"/>
  <c r="R18" i="2"/>
  <c r="S8" i="2"/>
  <c r="R5" i="2"/>
  <c r="N40" i="2"/>
  <c r="M23" i="2"/>
  <c r="N14" i="2"/>
  <c r="R33" i="2"/>
  <c r="S13" i="2"/>
  <c r="M28" i="2"/>
  <c r="O28" i="2" s="1"/>
  <c r="X28" i="2" s="1"/>
  <c r="N19" i="2"/>
  <c r="S35" i="2"/>
  <c r="N36" i="2"/>
  <c r="M22" i="2"/>
  <c r="N10" i="2"/>
  <c r="S28" i="2"/>
  <c r="S15" i="2"/>
  <c r="S12" i="2"/>
  <c r="S9" i="2"/>
  <c r="M39" i="2"/>
  <c r="N33" i="2"/>
  <c r="N27" i="2"/>
  <c r="N21" i="2"/>
  <c r="M10" i="2"/>
  <c r="M4" i="2"/>
  <c r="R41" i="2"/>
  <c r="S34" i="2"/>
  <c r="R28" i="2"/>
  <c r="R25" i="2"/>
  <c r="S21" i="2"/>
  <c r="S18" i="2"/>
  <c r="R15" i="2"/>
  <c r="R12" i="2"/>
  <c r="R9" i="2"/>
  <c r="S5" i="2"/>
  <c r="N41" i="2"/>
  <c r="O41" i="2" s="1"/>
  <c r="X41" i="2" s="1"/>
  <c r="N38" i="2"/>
  <c r="N35" i="2"/>
  <c r="N32" i="2"/>
  <c r="N29" i="2"/>
  <c r="M18" i="2"/>
  <c r="M15" i="2"/>
  <c r="O15" i="2" s="1"/>
  <c r="X15" i="2" s="1"/>
  <c r="M12" i="2"/>
  <c r="O12" i="2" s="1"/>
  <c r="X12" i="2" s="1"/>
  <c r="N9" i="2"/>
  <c r="N6" i="2"/>
  <c r="M3" i="2"/>
  <c r="R40" i="2"/>
  <c r="S30" i="2"/>
  <c r="S27" i="2"/>
  <c r="R24" i="2"/>
  <c r="S14" i="2"/>
  <c r="S11" i="2"/>
  <c r="R8" i="2"/>
  <c r="N37" i="2"/>
  <c r="M20" i="2"/>
  <c r="N11" i="2"/>
  <c r="N5" i="2"/>
  <c r="R36" i="2"/>
  <c r="S26" i="2"/>
  <c r="R23" i="2"/>
  <c r="R17" i="2"/>
  <c r="S10" i="2"/>
  <c r="R4" i="2"/>
  <c r="M31" i="2"/>
  <c r="N22" i="2"/>
  <c r="N13" i="2"/>
  <c r="S38" i="2"/>
  <c r="R3" i="2"/>
  <c r="N39" i="2"/>
  <c r="M25" i="2"/>
  <c r="M16" i="2"/>
  <c r="M13" i="2"/>
  <c r="N4" i="2"/>
  <c r="S41" i="2"/>
  <c r="R35" i="2"/>
  <c r="S31" i="2"/>
  <c r="S25" i="2"/>
  <c r="R19" i="2"/>
  <c r="R6" i="2"/>
  <c r="T6" i="2" s="1"/>
  <c r="Z6" i="2" s="1"/>
  <c r="M36" i="2"/>
  <c r="N30" i="2"/>
  <c r="N24" i="2"/>
  <c r="M7" i="2"/>
  <c r="S37" i="2"/>
  <c r="M38" i="2"/>
  <c r="O38" i="2" s="1"/>
  <c r="X38" i="2" s="1"/>
  <c r="M35" i="2"/>
  <c r="O35" i="2" s="1"/>
  <c r="X35" i="2" s="1"/>
  <c r="M32" i="2"/>
  <c r="O32" i="2" s="1"/>
  <c r="X32" i="2" s="1"/>
  <c r="M29" i="2"/>
  <c r="O29" i="2" s="1"/>
  <c r="X29" i="2" s="1"/>
  <c r="N26" i="2"/>
  <c r="N23" i="2"/>
  <c r="N20" i="2"/>
  <c r="M9" i="2"/>
  <c r="O9" i="2" s="1"/>
  <c r="X9" i="2" s="1"/>
  <c r="M6" i="2"/>
  <c r="O6" i="2" s="1"/>
  <c r="X6" i="2" s="1"/>
  <c r="S39" i="2"/>
  <c r="S36" i="2"/>
  <c r="S33" i="2"/>
  <c r="R30" i="2"/>
  <c r="R27" i="2"/>
  <c r="S23" i="2"/>
  <c r="S20" i="2"/>
  <c r="S17" i="2"/>
  <c r="R14" i="2"/>
  <c r="R11" i="2"/>
  <c r="S7" i="2"/>
  <c r="S4" i="2"/>
  <c r="T18" i="2" l="1"/>
  <c r="Z18" i="2" s="1"/>
  <c r="T36" i="2"/>
  <c r="Z36" i="2" s="1"/>
  <c r="T30" i="2"/>
  <c r="Z30" i="2" s="1"/>
  <c r="T21" i="2"/>
  <c r="Z21" i="2" s="1"/>
  <c r="O7" i="2"/>
  <c r="X7" i="2" s="1"/>
  <c r="T32" i="2"/>
  <c r="Z32" i="2" s="1"/>
  <c r="O18" i="2"/>
  <c r="X18" i="2" s="1"/>
  <c r="O10" i="2"/>
  <c r="X10" i="2" s="1"/>
  <c r="T39" i="2"/>
  <c r="Z39" i="2" s="1"/>
  <c r="O21" i="2"/>
  <c r="X21" i="2" s="1"/>
  <c r="O34" i="2"/>
  <c r="X34" i="2" s="1"/>
  <c r="O36" i="2"/>
  <c r="X36" i="2" s="1"/>
  <c r="T40" i="2"/>
  <c r="Z40" i="2" s="1"/>
  <c r="T19" i="2"/>
  <c r="Z19" i="2" s="1"/>
  <c r="O37" i="2"/>
  <c r="X37" i="2" s="1"/>
  <c r="O17" i="2"/>
  <c r="X17" i="2" s="1"/>
  <c r="T35" i="2"/>
  <c r="Z35" i="2" s="1"/>
  <c r="T12" i="2"/>
  <c r="Z12" i="2" s="1"/>
  <c r="O3" i="2"/>
  <c r="X3" i="2" s="1"/>
  <c r="T37" i="2"/>
  <c r="Z37" i="2" s="1"/>
  <c r="T22" i="2"/>
  <c r="Z22" i="2" s="1"/>
  <c r="T11" i="2"/>
  <c r="Z11" i="2" s="1"/>
  <c r="T31" i="2"/>
  <c r="Z31" i="2" s="1"/>
  <c r="T27" i="2"/>
  <c r="Z27" i="2" s="1"/>
  <c r="T24" i="2"/>
  <c r="Z24" i="2" s="1"/>
  <c r="T9" i="2"/>
  <c r="Z9" i="2" s="1"/>
  <c r="T41" i="2"/>
  <c r="Z41" i="2" s="1"/>
  <c r="T38" i="2"/>
  <c r="Z38" i="2" s="1"/>
  <c r="T26" i="2"/>
  <c r="Z26" i="2" s="1"/>
  <c r="O31" i="2"/>
  <c r="X31" i="2" s="1"/>
  <c r="T15" i="2"/>
  <c r="Z15" i="2" s="1"/>
  <c r="T33" i="2"/>
  <c r="Z33" i="2" s="1"/>
  <c r="O16" i="2"/>
  <c r="X16" i="2" s="1"/>
  <c r="O24" i="2"/>
  <c r="X24" i="2" s="1"/>
  <c r="O22" i="2"/>
  <c r="X22" i="2" s="1"/>
  <c r="O23" i="2"/>
  <c r="X23" i="2" s="1"/>
  <c r="O27" i="2"/>
  <c r="X27" i="2" s="1"/>
  <c r="T16" i="2"/>
  <c r="Z16" i="2" s="1"/>
  <c r="O8" i="2"/>
  <c r="X8" i="2" s="1"/>
  <c r="O40" i="2"/>
  <c r="X40" i="2" s="1"/>
  <c r="O19" i="2"/>
  <c r="X19" i="2" s="1"/>
  <c r="O20" i="2"/>
  <c r="X20" i="2" s="1"/>
  <c r="T34" i="2"/>
  <c r="Z34" i="2" s="1"/>
  <c r="O5" i="2"/>
  <c r="X5" i="2" s="1"/>
  <c r="T14" i="2"/>
  <c r="Z14" i="2" s="1"/>
  <c r="T17" i="2"/>
  <c r="Z17" i="2" s="1"/>
  <c r="T25" i="2"/>
  <c r="Z25" i="2" s="1"/>
  <c r="O30" i="2"/>
  <c r="X30" i="2" s="1"/>
  <c r="T10" i="2"/>
  <c r="Z10" i="2" s="1"/>
  <c r="O11" i="2"/>
  <c r="X11" i="2" s="1"/>
  <c r="T7" i="2"/>
  <c r="Z7" i="2" s="1"/>
  <c r="O4" i="2"/>
  <c r="X4" i="2" s="1"/>
  <c r="T29" i="2"/>
  <c r="Z29" i="2" s="1"/>
  <c r="O13" i="2"/>
  <c r="X13" i="2" s="1"/>
  <c r="T4" i="2"/>
  <c r="Z4" i="2" s="1"/>
  <c r="O26" i="2"/>
  <c r="X26" i="2" s="1"/>
  <c r="O25" i="2"/>
  <c r="X25" i="2" s="1"/>
  <c r="T8" i="2"/>
  <c r="Z8" i="2" s="1"/>
  <c r="T3" i="2"/>
  <c r="Z3" i="2" s="1"/>
  <c r="T23" i="2"/>
  <c r="Z23" i="2" s="1"/>
  <c r="T28" i="2"/>
  <c r="Z28" i="2" s="1"/>
  <c r="O39" i="2"/>
  <c r="X39" i="2" s="1"/>
  <c r="T5" i="2"/>
  <c r="Z5" i="2" s="1"/>
  <c r="O33" i="2"/>
  <c r="X33" i="2" s="1"/>
  <c r="T13" i="2"/>
  <c r="Z13" i="2" s="1"/>
  <c r="O14" i="2"/>
  <c r="X14" i="2" s="1"/>
  <c r="T20" i="2"/>
  <c r="Z20" i="2" s="1"/>
  <c r="Z52" i="2" l="1"/>
  <c r="Z53" i="2" s="1"/>
  <c r="C58" i="2" s="1"/>
  <c r="E58" i="2" s="1"/>
  <c r="X52" i="2"/>
  <c r="X53" i="2" s="1"/>
  <c r="B58" i="2" s="1"/>
  <c r="D58" i="2" s="1"/>
  <c r="T52" i="2"/>
  <c r="T53" i="2" s="1"/>
  <c r="O52" i="2"/>
  <c r="O53" i="2" s="1"/>
  <c r="B6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<sst xmlns="http://schemas.openxmlformats.org/spreadsheetml/2006/main" count="94" uniqueCount="36">
  <si>
    <t>To</t>
  </si>
  <si>
    <t>From</t>
  </si>
  <si>
    <t>Iphone</t>
  </si>
  <si>
    <t>Others</t>
  </si>
  <si>
    <t>Samsung</t>
  </si>
  <si>
    <t>Cycle</t>
  </si>
  <si>
    <t>Transition matrix</t>
  </si>
  <si>
    <t>Healthy</t>
  </si>
  <si>
    <t>Dead</t>
  </si>
  <si>
    <t xml:space="preserve">Healthy </t>
  </si>
  <si>
    <t xml:space="preserve">Dead </t>
  </si>
  <si>
    <t>Sick</t>
  </si>
  <si>
    <t>Costs</t>
  </si>
  <si>
    <t>QALY</t>
  </si>
  <si>
    <t xml:space="preserve">Sick </t>
  </si>
  <si>
    <t>Total</t>
  </si>
  <si>
    <t>Total QALY</t>
  </si>
  <si>
    <t>Total Cost</t>
  </si>
  <si>
    <t>Average Cost</t>
  </si>
  <si>
    <t>Average QALY</t>
  </si>
  <si>
    <t>Discount factor</t>
  </si>
  <si>
    <t>Discounted QALY</t>
  </si>
  <si>
    <t>Discounted Costs</t>
  </si>
  <si>
    <t>Discount</t>
  </si>
  <si>
    <t>Discounted</t>
  </si>
  <si>
    <t>Discounted Aveage Costs</t>
  </si>
  <si>
    <t>Discounted Average QALY</t>
  </si>
  <si>
    <t>Discount Rate</t>
  </si>
  <si>
    <t>Strategy</t>
  </si>
  <si>
    <t>A</t>
  </si>
  <si>
    <t>B</t>
  </si>
  <si>
    <t>Average Discounted Cost</t>
  </si>
  <si>
    <t>Average Discounted QALY</t>
  </si>
  <si>
    <t>Incremental Cost</t>
  </si>
  <si>
    <t>Incremental QALY</t>
  </si>
  <si>
    <t>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</si>
</sst>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76" fontId="0" fillId="0" borderId="0" xfId="0" applyNumberFormat="1"/>
    <xf numFmtId="9" fontId="0" fillId="2" borderId="0" xfId="0" applyNumberFormat="1" applyFill="1"/>
    <xf numFmtId="0" fontId="0" fillId="3" borderId="0" xfId="0" applyFill="1"/>
    <xf numFmtId="0" fontId="0" fillId="4" borderId="0" xfId="0" applyFill="1"/>
    <xf numFmtId="9" fontId="0" fillId="4" borderId="0" xfId="0" applyNumberFormat="1" applyFill="1"/>
    <xf numFmtId="0" fontId="0" fillId="0" borderId="0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Markov</a:t>
            </a:r>
            <a:r>
              <a:rPr lang="en-US" baseline="0"/>
              <a:t> Model Trace </a:t>
            </a:r>
          </a:p>
          <a:p>
            <a:pPr>
              <a:defRPr/>
            </a:pPr>
            <a:r>
              <a:rPr lang="en-US" baseline="0"/>
              <a:t>(Control Group)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'transition matrix (生老病死)'!$G$1</c:f>
              <c:strCache>
                <c:ptCount val="1"/>
                <c:pt idx="0">
                  <c:v>Healthy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'transition matrix (生老病死)'!$F$2:$F$51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'transition matrix (生老病死)'!$G$2:$G$51</c:f>
              <c:numCache>
                <c:formatCode>General</c:formatCode>
                <c:ptCount val="50"/>
                <c:pt idx="0">
                  <c:v>1000</c:v>
                </c:pt>
                <c:pt idx="1">
                  <c:v>910</c:v>
                </c:pt>
                <c:pt idx="2">
                  <c:v>828.1</c:v>
                </c:pt>
                <c:pt idx="3">
                  <c:v>753.57100000000003</c:v>
                </c:pt>
                <c:pt idx="4">
                  <c:v>685.74961000000008</c:v>
                </c:pt>
                <c:pt idx="5">
                  <c:v>624.03214510000009</c:v>
                </c:pt>
                <c:pt idx="6">
                  <c:v>567.8692520410001</c:v>
                </c:pt>
                <c:pt idx="7">
                  <c:v>516.76101935731015</c:v>
                </c:pt>
                <c:pt idx="8">
                  <c:v>470.25252761515225</c:v>
                </c:pt>
                <c:pt idx="9">
                  <c:v>427.92980012978853</c:v>
                </c:pt>
                <c:pt idx="10">
                  <c:v>389.41611811810759</c:v>
                </c:pt>
                <c:pt idx="11">
                  <c:v>354.36866748747792</c:v>
                </c:pt>
                <c:pt idx="12">
                  <c:v>322.47548741360492</c:v>
                </c:pt>
                <c:pt idx="13">
                  <c:v>293.45269354638049</c:v>
                </c:pt>
                <c:pt idx="14">
                  <c:v>267.04195112720623</c:v>
                </c:pt>
                <c:pt idx="15">
                  <c:v>243.00817552575768</c:v>
                </c:pt>
                <c:pt idx="16">
                  <c:v>221.13743972843949</c:v>
                </c:pt>
                <c:pt idx="17">
                  <c:v>201.23507015287993</c:v>
                </c:pt>
                <c:pt idx="18">
                  <c:v>183.12391383912075</c:v>
                </c:pt>
                <c:pt idx="19">
                  <c:v>166.64276159359989</c:v>
                </c:pt>
                <c:pt idx="20">
                  <c:v>151.64491305017589</c:v>
                </c:pt>
                <c:pt idx="21">
                  <c:v>137.99687087566005</c:v>
                </c:pt>
                <c:pt idx="22">
                  <c:v>125.57715249685064</c:v>
                </c:pt>
                <c:pt idx="23">
                  <c:v>114.27520877213409</c:v>
                </c:pt>
                <c:pt idx="24">
                  <c:v>103.99043998264203</c:v>
                </c:pt>
                <c:pt idx="25">
                  <c:v>94.631300384204252</c:v>
                </c:pt>
                <c:pt idx="26">
                  <c:v>86.114483349625871</c:v>
                </c:pt>
                <c:pt idx="27">
                  <c:v>78.364179848159552</c:v>
                </c:pt>
                <c:pt idx="28">
                  <c:v>71.311403661825196</c:v>
                </c:pt>
                <c:pt idx="29">
                  <c:v>64.893377332260926</c:v>
                </c:pt>
                <c:pt idx="30">
                  <c:v>59.052973372357442</c:v>
                </c:pt>
                <c:pt idx="31">
                  <c:v>53.738205768845276</c:v>
                </c:pt>
                <c:pt idx="32">
                  <c:v>48.901767249649204</c:v>
                </c:pt>
                <c:pt idx="33">
                  <c:v>44.500608197180775</c:v>
                </c:pt>
                <c:pt idx="34">
                  <c:v>40.495553459434504</c:v>
                </c:pt>
                <c:pt idx="35">
                  <c:v>36.850953648085401</c:v>
                </c:pt>
                <c:pt idx="36">
                  <c:v>33.534367819757719</c:v>
                </c:pt>
                <c:pt idx="37">
                  <c:v>30.516274715979524</c:v>
                </c:pt>
                <c:pt idx="38">
                  <c:v>27.769809991541369</c:v>
                </c:pt>
                <c:pt idx="39">
                  <c:v>25.270527092302647</c:v>
                </c:pt>
                <c:pt idx="40">
                  <c:v>22.996179653995409</c:v>
                </c:pt>
                <c:pt idx="41">
                  <c:v>20.926523485135821</c:v>
                </c:pt>
                <c:pt idx="42">
                  <c:v>19.043136371473597</c:v>
                </c:pt>
                <c:pt idx="43">
                  <c:v>17.329254098040973</c:v>
                </c:pt>
                <c:pt idx="44">
                  <c:v>15.769621229217286</c:v>
                </c:pt>
                <c:pt idx="45">
                  <c:v>14.350355318587731</c:v>
                </c:pt>
                <c:pt idx="46">
                  <c:v>13.058823339914836</c:v>
                </c:pt>
                <c:pt idx="47">
                  <c:v>11.883529239322501</c:v>
                </c:pt>
                <c:pt idx="48">
                  <c:v>10.814011607783476</c:v>
                </c:pt>
                <c:pt idx="49">
                  <c:v>9.8407505630829633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A9-744B-B185-85099D63DD37}"/>
            </c:ext>
          </c:extLst>
        </c:ser>
        <c:ser>
          <c:idx val="1"/>
          <c:order val="1"/>
          <c:tx>
            <c:strRef>
              <c:f>'transition matrix (生老病死)'!$H$1</c:f>
              <c:strCache>
                <c:ptCount val="1"/>
                <c:pt idx="0">
                  <c:v>Sick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'transition matrix (生老病死)'!$F$2:$F$51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'transition matrix (生老病死)'!$H$2:$H$51</c:f>
              <c:numCache>
                <c:formatCode>General</c:formatCode>
                <c:ptCount val="50"/>
                <c:pt idx="0">
                  <c:v>0</c:v>
                </c:pt>
                <c:pt idx="1">
                  <c:v>70</c:v>
                </c:pt>
                <c:pt idx="2">
                  <c:v>130.19999999999999</c:v>
                </c:pt>
                <c:pt idx="3">
                  <c:v>181.65699999999998</c:v>
                </c:pt>
                <c:pt idx="4">
                  <c:v>225.32411999999999</c:v>
                </c:pt>
                <c:pt idx="5">
                  <c:v>262.06038669999998</c:v>
                </c:pt>
                <c:pt idx="6">
                  <c:v>292.63961752199998</c:v>
                </c:pt>
                <c:pt idx="7">
                  <c:v>317.75848428876998</c:v>
                </c:pt>
                <c:pt idx="8">
                  <c:v>338.04383142934319</c:v>
                </c:pt>
                <c:pt idx="9">
                  <c:v>354.05931679093663</c:v>
                </c:pt>
                <c:pt idx="10">
                  <c:v>366.31143696047502</c:v>
                </c:pt>
                <c:pt idx="11">
                  <c:v>375.25499338071882</c:v>
                </c:pt>
                <c:pt idx="12">
                  <c:v>381.29805043580632</c:v>
                </c:pt>
                <c:pt idx="13">
                  <c:v>384.80643203296836</c:v>
                </c:pt>
                <c:pt idx="14">
                  <c:v>386.10779897956655</c:v>
                </c:pt>
                <c:pt idx="15">
                  <c:v>385.49534560949263</c:v>
                </c:pt>
                <c:pt idx="16">
                  <c:v>383.23115061582104</c:v>
                </c:pt>
                <c:pt idx="17">
                  <c:v>379.54921386602075</c:v>
                </c:pt>
                <c:pt idx="18">
                  <c:v>374.6582080834213</c:v>
                </c:pt>
                <c:pt idx="19">
                  <c:v>368.74397164798864</c:v>
                </c:pt>
                <c:pt idx="20">
                  <c:v>361.97176637714119</c:v>
                </c:pt>
                <c:pt idx="21">
                  <c:v>354.48832197179644</c:v>
                </c:pt>
                <c:pt idx="22">
                  <c:v>346.4236868345028</c:v>
                </c:pt>
                <c:pt idx="23">
                  <c:v>337.89290316755722</c:v>
                </c:pt>
                <c:pt idx="24">
                  <c:v>328.99752262322869</c:v>
                </c:pt>
                <c:pt idx="25">
                  <c:v>319.8269772908522</c:v>
                </c:pt>
                <c:pt idx="26">
                  <c:v>310.45981945320392</c:v>
                </c:pt>
                <c:pt idx="27">
                  <c:v>300.96484231501756</c:v>
                </c:pt>
                <c:pt idx="28">
                  <c:v>291.40209278863784</c:v>
                </c:pt>
                <c:pt idx="29">
                  <c:v>281.82378640553367</c:v>
                </c:pt>
                <c:pt idx="30">
                  <c:v>272.27513349851529</c:v>
                </c:pt>
                <c:pt idx="31">
                  <c:v>262.79508495965456</c:v>
                </c:pt>
                <c:pt idx="32">
                  <c:v>253.41700511549098</c:v>
                </c:pt>
                <c:pt idx="33">
                  <c:v>244.16927856719187</c:v>
                </c:pt>
                <c:pt idx="34">
                  <c:v>235.07585721263493</c:v>
                </c:pt>
                <c:pt idx="35">
                  <c:v>226.15675309416358</c:v>
                </c:pt>
                <c:pt idx="36">
                  <c:v>217.42848219482138</c:v>
                </c:pt>
                <c:pt idx="37">
                  <c:v>208.90446383246336</c:v>
                </c:pt>
                <c:pt idx="38">
                  <c:v>200.59537987095877</c:v>
                </c:pt>
                <c:pt idx="39">
                  <c:v>192.50949757681872</c:v>
                </c:pt>
                <c:pt idx="40">
                  <c:v>184.65295959443895</c:v>
                </c:pt>
                <c:pt idx="41">
                  <c:v>177.03004419049668</c:v>
                </c:pt>
                <c:pt idx="42">
                  <c:v>169.64339862493134</c:v>
                </c:pt>
                <c:pt idx="43">
                  <c:v>162.49424823968792</c:v>
                </c:pt>
                <c:pt idx="44">
                  <c:v>155.58258361456637</c:v>
                </c:pt>
                <c:pt idx="45">
                  <c:v>148.90732791988327</c:v>
                </c:pt>
                <c:pt idx="46">
                  <c:v>142.46648639619025</c:v>
                </c:pt>
                <c:pt idx="47">
                  <c:v>136.25727971017477</c:v>
                </c:pt>
                <c:pt idx="48">
                  <c:v>130.2762627714186</c:v>
                </c:pt>
                <c:pt idx="49">
                  <c:v>124.5194304453925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A9-744B-B185-85099D63DD37}"/>
            </c:ext>
          </c:extLst>
        </c:ser>
        <c:ser>
          <c:idx val="2"/>
          <c:order val="2"/>
          <c:tx>
            <c:strRef>
              <c:f>'transition matrix (生老病死)'!$I$1</c:f>
              <c:strCache>
                <c:ptCount val="1"/>
                <c:pt idx="0">
                  <c:v>Dead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'transition matrix (生老病死)'!$F$2:$F$51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'transition matrix (生老病死)'!$I$2:$I$51</c:f>
              <c:numCache>
                <c:formatCode>General</c:formatCode>
                <c:ptCount val="50"/>
                <c:pt idx="0">
                  <c:v>0</c:v>
                </c:pt>
                <c:pt idx="1">
                  <c:v>20</c:v>
                </c:pt>
                <c:pt idx="2">
                  <c:v>41.7</c:v>
                </c:pt>
                <c:pt idx="3">
                  <c:v>64.772000000000006</c:v>
                </c:pt>
                <c:pt idx="4">
                  <c:v>88.926270000000002</c:v>
                </c:pt>
                <c:pt idx="5">
                  <c:v>113.90746820000001</c:v>
                </c:pt>
                <c:pt idx="6">
                  <c:v>139.49113043700001</c:v>
                </c:pt>
                <c:pt idx="7">
                  <c:v>165.48049635392002</c:v>
                </c:pt>
                <c:pt idx="8">
                  <c:v>191.70364095550471</c:v>
                </c:pt>
                <c:pt idx="9">
                  <c:v>218.01088307927492</c:v>
                </c:pt>
                <c:pt idx="10">
                  <c:v>244.27244492141753</c:v>
                </c:pt>
                <c:pt idx="11">
                  <c:v>270.37633913180343</c:v>
                </c:pt>
                <c:pt idx="12">
                  <c:v>296.22646215058893</c:v>
                </c:pt>
                <c:pt idx="13">
                  <c:v>321.74087442065132</c:v>
                </c:pt>
                <c:pt idx="14">
                  <c:v>346.85024989322733</c:v>
                </c:pt>
                <c:pt idx="15">
                  <c:v>371.4964788647498</c:v>
                </c:pt>
                <c:pt idx="16">
                  <c:v>395.63140965573962</c:v>
                </c:pt>
                <c:pt idx="17">
                  <c:v>419.21571598109944</c:v>
                </c:pt>
                <c:pt idx="18">
                  <c:v>442.21787807745807</c:v>
                </c:pt>
                <c:pt idx="19">
                  <c:v>464.61326675841156</c:v>
                </c:pt>
                <c:pt idx="20">
                  <c:v>486.38332057268298</c:v>
                </c:pt>
                <c:pt idx="21">
                  <c:v>507.51480715254354</c:v>
                </c:pt>
                <c:pt idx="22">
                  <c:v>527.9991606686466</c:v>
                </c:pt>
                <c:pt idx="23">
                  <c:v>547.83188806030876</c:v>
                </c:pt>
                <c:pt idx="24">
                  <c:v>567.01203739412927</c:v>
                </c:pt>
                <c:pt idx="25">
                  <c:v>585.54172232494352</c:v>
                </c:pt>
                <c:pt idx="26">
                  <c:v>603.42569719717017</c:v>
                </c:pt>
                <c:pt idx="27">
                  <c:v>620.67097783682289</c:v>
                </c:pt>
                <c:pt idx="28">
                  <c:v>637.28650354953697</c:v>
                </c:pt>
                <c:pt idx="29">
                  <c:v>653.28283626220536</c:v>
                </c:pt>
                <c:pt idx="30">
                  <c:v>668.67189312912728</c:v>
                </c:pt>
                <c:pt idx="31">
                  <c:v>683.46670927150024</c:v>
                </c:pt>
                <c:pt idx="32">
                  <c:v>697.68122763485985</c:v>
                </c:pt>
                <c:pt idx="33">
                  <c:v>711.33011323562744</c:v>
                </c:pt>
                <c:pt idx="34">
                  <c:v>724.42858932793069</c:v>
                </c:pt>
                <c:pt idx="35">
                  <c:v>736.99229325775116</c:v>
                </c:pt>
                <c:pt idx="36">
                  <c:v>749.03714998542102</c:v>
                </c:pt>
                <c:pt idx="37">
                  <c:v>760.57926145155727</c:v>
                </c:pt>
                <c:pt idx="38">
                  <c:v>771.63481013750004</c:v>
                </c:pt>
                <c:pt idx="39">
                  <c:v>782.21997533087881</c:v>
                </c:pt>
                <c:pt idx="40">
                  <c:v>792.35086075156585</c:v>
                </c:pt>
                <c:pt idx="41">
                  <c:v>802.0434323243677</c:v>
                </c:pt>
                <c:pt idx="42">
                  <c:v>811.3134650035953</c:v>
                </c:pt>
                <c:pt idx="43">
                  <c:v>820.17649766227134</c:v>
                </c:pt>
                <c:pt idx="44">
                  <c:v>828.6477951562166</c:v>
                </c:pt>
                <c:pt idx="45">
                  <c:v>836.74231676152931</c:v>
                </c:pt>
                <c:pt idx="46">
                  <c:v>844.47469026389524</c:v>
                </c:pt>
                <c:pt idx="47">
                  <c:v>851.859191050503</c:v>
                </c:pt>
                <c:pt idx="48">
                  <c:v>858.90972562079821</c:v>
                </c:pt>
                <c:pt idx="49">
                  <c:v>865.63981899152486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8A9-744B-B185-85099D63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358688"/>
        <c:axId val="1247461696"/>
      </c:scatterChart>
      <c:valAx>
        <c:axId val="134735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47461696"/>
        <c:crosses val="autoZero"/>
        <c:crossBetween val="midCat"/>
      </c:valAx>
      <c:valAx>
        <c:axId val="124746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47358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Markov</a:t>
            </a:r>
            <a:r>
              <a:rPr lang="en-US" baseline="0"/>
              <a:t> Model Trace </a:t>
            </a:r>
          </a:p>
          <a:p>
            <a:pPr>
              <a:defRPr/>
            </a:pPr>
            <a:r>
              <a:rPr lang="en-US" baseline="0"/>
              <a:t>(Treatment Group)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4.7561321981238372E-2"/>
          <c:y val="0.16893439685448941"/>
          <c:w val="0.91762072712968457"/>
          <c:h val="0.783757410687773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'transition matrix (生老病死)'!$AK$1</c:f>
              <c:strCache>
                <c:ptCount val="1"/>
                <c:pt idx="0">
                  <c:v>Healthy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'transition matrix (生老病死)'!$AJ$2:$AJ$51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'transition matrix (生老病死)'!$AK$2:$AK$51</c:f>
              <c:numCache>
                <c:formatCode>General</c:formatCode>
                <c:ptCount val="50"/>
                <c:pt idx="0">
                  <c:v>1000</c:v>
                </c:pt>
                <c:pt idx="1">
                  <c:v>950</c:v>
                </c:pt>
                <c:pt idx="2">
                  <c:v>902.5</c:v>
                </c:pt>
                <c:pt idx="3">
                  <c:v>857.375</c:v>
                </c:pt>
                <c:pt idx="4">
                  <c:v>814.50624999999991</c:v>
                </c:pt>
                <c:pt idx="5">
                  <c:v>773.78093749999982</c:v>
                </c:pt>
                <c:pt idx="6">
                  <c:v>735.09189062499979</c:v>
                </c:pt>
                <c:pt idx="7">
                  <c:v>698.33729609374973</c:v>
                </c:pt>
                <c:pt idx="8">
                  <c:v>663.42043128906221</c:v>
                </c:pt>
                <c:pt idx="9">
                  <c:v>630.24940972460911</c:v>
                </c:pt>
                <c:pt idx="10">
                  <c:v>598.73693923837868</c:v>
                </c:pt>
                <c:pt idx="11">
                  <c:v>568.80009227645974</c:v>
                </c:pt>
                <c:pt idx="12">
                  <c:v>540.36008766263672</c:v>
                </c:pt>
                <c:pt idx="13">
                  <c:v>513.34208327950489</c:v>
                </c:pt>
                <c:pt idx="14">
                  <c:v>487.6749791155296</c:v>
                </c:pt>
                <c:pt idx="15">
                  <c:v>463.29123015975307</c:v>
                </c:pt>
                <c:pt idx="16">
                  <c:v>440.12666865176539</c:v>
                </c:pt>
                <c:pt idx="17">
                  <c:v>418.12033521917709</c:v>
                </c:pt>
                <c:pt idx="18">
                  <c:v>397.2143184582182</c:v>
                </c:pt>
                <c:pt idx="19">
                  <c:v>377.35360253530729</c:v>
                </c:pt>
                <c:pt idx="20">
                  <c:v>358.48592240854191</c:v>
                </c:pt>
                <c:pt idx="21">
                  <c:v>340.56162628811478</c:v>
                </c:pt>
                <c:pt idx="22">
                  <c:v>323.53354497370901</c:v>
                </c:pt>
                <c:pt idx="23">
                  <c:v>307.35686772502356</c:v>
                </c:pt>
                <c:pt idx="24">
                  <c:v>291.98902433877237</c:v>
                </c:pt>
                <c:pt idx="25">
                  <c:v>277.38957312183373</c:v>
                </c:pt>
                <c:pt idx="26">
                  <c:v>263.52009446574203</c:v>
                </c:pt>
                <c:pt idx="27">
                  <c:v>250.34408974245491</c:v>
                </c:pt>
                <c:pt idx="28">
                  <c:v>237.82688525533214</c:v>
                </c:pt>
                <c:pt idx="29">
                  <c:v>225.93554099256554</c:v>
                </c:pt>
                <c:pt idx="30">
                  <c:v>214.63876394293726</c:v>
                </c:pt>
                <c:pt idx="31">
                  <c:v>203.9068257457904</c:v>
                </c:pt>
                <c:pt idx="32">
                  <c:v>193.71148445850088</c:v>
                </c:pt>
                <c:pt idx="33">
                  <c:v>184.02591023557582</c:v>
                </c:pt>
                <c:pt idx="34">
                  <c:v>174.82461472379703</c:v>
                </c:pt>
                <c:pt idx="35">
                  <c:v>166.08338398760716</c:v>
                </c:pt>
                <c:pt idx="36">
                  <c:v>157.7792147882268</c:v>
                </c:pt>
                <c:pt idx="37">
                  <c:v>149.89025404881545</c:v>
                </c:pt>
                <c:pt idx="38">
                  <c:v>142.39574134637468</c:v>
                </c:pt>
                <c:pt idx="39">
                  <c:v>135.27595427905592</c:v>
                </c:pt>
                <c:pt idx="40">
                  <c:v>128.51215656510311</c:v>
                </c:pt>
                <c:pt idx="41">
                  <c:v>122.08654873684794</c:v>
                </c:pt>
                <c:pt idx="42">
                  <c:v>115.98222130000555</c:v>
                </c:pt>
                <c:pt idx="43">
                  <c:v>110.18311023500526</c:v>
                </c:pt>
                <c:pt idx="44">
                  <c:v>104.67395472325499</c:v>
                </c:pt>
                <c:pt idx="45">
                  <c:v>99.440256987092241</c:v>
                </c:pt>
                <c:pt idx="46">
                  <c:v>94.468244137737628</c:v>
                </c:pt>
                <c:pt idx="47">
                  <c:v>89.744831930850737</c:v>
                </c:pt>
                <c:pt idx="48">
                  <c:v>85.25759033430819</c:v>
                </c:pt>
                <c:pt idx="49">
                  <c:v>80.994710817592775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F8-444F-AA96-80C36629B9B3}"/>
            </c:ext>
          </c:extLst>
        </c:ser>
        <c:ser>
          <c:idx val="1"/>
          <c:order val="1"/>
          <c:tx>
            <c:strRef>
              <c:f>'transition matrix (生老病死)'!$AL$1</c:f>
              <c:strCache>
                <c:ptCount val="1"/>
                <c:pt idx="0">
                  <c:v>Sick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'transition matrix (生老病死)'!$AJ$2:$AJ$51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'transition matrix (生老病死)'!$AL$2:$AL$51</c:f>
              <c:numCache>
                <c:formatCode>General</c:formatCode>
                <c:ptCount val="50"/>
                <c:pt idx="0">
                  <c:v>0</c:v>
                </c:pt>
                <c:pt idx="1">
                  <c:v>30</c:v>
                </c:pt>
                <c:pt idx="2">
                  <c:v>57</c:v>
                </c:pt>
                <c:pt idx="3">
                  <c:v>81.224999999999994</c:v>
                </c:pt>
                <c:pt idx="4">
                  <c:v>102.88499999999999</c:v>
                </c:pt>
                <c:pt idx="5">
                  <c:v>122.17593749999999</c:v>
                </c:pt>
                <c:pt idx="6">
                  <c:v>139.28056874999999</c:v>
                </c:pt>
                <c:pt idx="7">
                  <c:v>154.36929703124997</c:v>
                </c:pt>
                <c:pt idx="8">
                  <c:v>167.60095106249995</c:v>
                </c:pt>
                <c:pt idx="9">
                  <c:v>179.12351644804681</c:v>
                </c:pt>
                <c:pt idx="10">
                  <c:v>189.07482291738273</c:v>
                </c:pt>
                <c:pt idx="11">
                  <c:v>197.58318994866494</c:v>
                </c:pt>
                <c:pt idx="12">
                  <c:v>204.76803321952548</c:v>
                </c:pt>
                <c:pt idx="13">
                  <c:v>210.74043418842831</c:v>
                </c:pt>
                <c:pt idx="14">
                  <c:v>215.60367497739202</c:v>
                </c:pt>
                <c:pt idx="15">
                  <c:v>219.4537406019883</c:v>
                </c:pt>
                <c:pt idx="16">
                  <c:v>222.37979047668148</c:v>
                </c:pt>
                <c:pt idx="17">
                  <c:v>224.46460101240035</c:v>
                </c:pt>
                <c:pt idx="18">
                  <c:v>225.78498101835564</c:v>
                </c:pt>
                <c:pt idx="19">
                  <c:v>226.4121615211844</c:v>
                </c:pt>
                <c:pt idx="20">
                  <c:v>226.41216152118437</c:v>
                </c:pt>
                <c:pt idx="21">
                  <c:v>225.84613111738142</c:v>
                </c:pt>
                <c:pt idx="22">
                  <c:v>224.77067335015576</c:v>
                </c:pt>
                <c:pt idx="23">
                  <c:v>223.23814603185923</c:v>
                </c:pt>
                <c:pt idx="24">
                  <c:v>221.29694476201695</c:v>
                </c:pt>
                <c:pt idx="25">
                  <c:v>218.99176825407926</c:v>
                </c:pt>
                <c:pt idx="26">
                  <c:v>216.3638670350303</c:v>
                </c:pt>
                <c:pt idx="27">
                  <c:v>213.45127651725105</c:v>
                </c:pt>
                <c:pt idx="28">
                  <c:v>210.28903538366211</c:v>
                </c:pt>
                <c:pt idx="29">
                  <c:v>206.90939017213896</c:v>
                </c:pt>
                <c:pt idx="30">
                  <c:v>203.34198689330896</c:v>
                </c:pt>
                <c:pt idx="31">
                  <c:v>199.61405046693162</c:v>
                </c:pt>
                <c:pt idx="32">
                  <c:v>195.75055271595875</c:v>
                </c:pt>
                <c:pt idx="33">
                  <c:v>191.77436961391584</c:v>
                </c:pt>
                <c:pt idx="34">
                  <c:v>187.70642844028731</c:v>
                </c:pt>
                <c:pt idx="35">
                  <c:v>183.56584545998683</c:v>
                </c:pt>
                <c:pt idx="36">
                  <c:v>179.37005470661569</c:v>
                </c:pt>
                <c:pt idx="37">
                  <c:v>175.13492841493169</c:v>
                </c:pt>
                <c:pt idx="38">
                  <c:v>170.87488961564955</c:v>
                </c:pt>
                <c:pt idx="39">
                  <c:v>166.6030173752583</c:v>
                </c:pt>
                <c:pt idx="40">
                  <c:v>162.33114513486706</c:v>
                </c:pt>
                <c:pt idx="41">
                  <c:v>158.0699525750768</c:v>
                </c:pt>
                <c:pt idx="42">
                  <c:v>153.82905140842837</c:v>
                </c:pt>
                <c:pt idx="43">
                  <c:v>149.61706547700712</c:v>
                </c:pt>
                <c:pt idx="44">
                  <c:v>145.44170551020693</c:v>
                </c:pt>
                <c:pt idx="45">
                  <c:v>141.30983887639422</c:v>
                </c:pt>
                <c:pt idx="46">
                  <c:v>137.22755464218727</c:v>
                </c:pt>
                <c:pt idx="47">
                  <c:v>133.20022423421003</c:v>
                </c:pt>
                <c:pt idx="48">
                  <c:v>129.23255798042504</c:v>
                </c:pt>
                <c:pt idx="49">
                  <c:v>125.32865779143303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F8-444F-AA96-80C36629B9B3}"/>
            </c:ext>
          </c:extLst>
        </c:ser>
        <c:ser>
          <c:idx val="2"/>
          <c:order val="2"/>
          <c:tx>
            <c:strRef>
              <c:f>'transition matrix (生老病死)'!$AM$1</c:f>
              <c:strCache>
                <c:ptCount val="1"/>
                <c:pt idx="0">
                  <c:v>Dead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'transition matrix (生老病死)'!$AJ$2:$AJ$51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'transition matrix (生老病死)'!$AM$2:$AM$51</c:f>
              <c:numCache>
                <c:formatCode>General</c:formatCode>
                <c:ptCount val="50"/>
                <c:pt idx="0">
                  <c:v>0</c:v>
                </c:pt>
                <c:pt idx="1">
                  <c:v>20</c:v>
                </c:pt>
                <c:pt idx="2">
                  <c:v>40.5</c:v>
                </c:pt>
                <c:pt idx="3">
                  <c:v>61.400000000000006</c:v>
                </c:pt>
                <c:pt idx="4">
                  <c:v>82.608750000000015</c:v>
                </c:pt>
                <c:pt idx="5">
                  <c:v>104.04312500000002</c:v>
                </c:pt>
                <c:pt idx="6">
                  <c:v>125.62754062500002</c:v>
                </c:pt>
                <c:pt idx="7">
                  <c:v>147.29340687500002</c:v>
                </c:pt>
                <c:pt idx="8">
                  <c:v>168.97861764843751</c:v>
                </c:pt>
                <c:pt idx="9">
                  <c:v>190.62707382734374</c:v>
                </c:pt>
                <c:pt idx="10">
                  <c:v>212.18823784423824</c:v>
                </c:pt>
                <c:pt idx="11">
                  <c:v>233.61671777487496</c:v>
                </c:pt>
                <c:pt idx="12">
                  <c:v>254.87187911783741</c:v>
                </c:pt>
                <c:pt idx="13">
                  <c:v>275.9174825320664</c:v>
                </c:pt>
                <c:pt idx="14">
                  <c:v>296.72134590707793</c:v>
                </c:pt>
                <c:pt idx="15">
                  <c:v>317.25502923825815</c:v>
                </c:pt>
                <c:pt idx="16">
                  <c:v>337.49354087155263</c:v>
                </c:pt>
                <c:pt idx="17">
                  <c:v>357.41506376842199</c:v>
                </c:pt>
                <c:pt idx="18">
                  <c:v>377.00070052342556</c:v>
                </c:pt>
                <c:pt idx="19">
                  <c:v>396.23423594350771</c:v>
                </c:pt>
                <c:pt idx="20">
                  <c:v>415.10191607027309</c:v>
                </c:pt>
                <c:pt idx="21">
                  <c:v>433.59224259450315</c:v>
                </c:pt>
                <c:pt idx="22">
                  <c:v>451.69578167613452</c:v>
                </c:pt>
                <c:pt idx="23">
                  <c:v>469.40498624311647</c:v>
                </c:pt>
                <c:pt idx="24">
                  <c:v>486.71403089920989</c:v>
                </c:pt>
                <c:pt idx="25">
                  <c:v>503.61865862408621</c:v>
                </c:pt>
                <c:pt idx="26">
                  <c:v>520.11603849922687</c:v>
                </c:pt>
                <c:pt idx="27">
                  <c:v>536.20463374029327</c:v>
                </c:pt>
                <c:pt idx="28">
                  <c:v>551.88407936100498</c:v>
                </c:pt>
                <c:pt idx="29">
                  <c:v>567.15506883529474</c:v>
                </c:pt>
                <c:pt idx="30">
                  <c:v>582.01924916375299</c:v>
                </c:pt>
                <c:pt idx="31">
                  <c:v>596.47912378727722</c:v>
                </c:pt>
                <c:pt idx="32">
                  <c:v>610.53796282553958</c:v>
                </c:pt>
                <c:pt idx="33">
                  <c:v>624.19972015050757</c:v>
                </c:pt>
                <c:pt idx="34">
                  <c:v>637.46895683591492</c:v>
                </c:pt>
                <c:pt idx="35">
                  <c:v>650.35077055240527</c:v>
                </c:pt>
                <c:pt idx="36">
                  <c:v>662.85073050515678</c:v>
                </c:pt>
                <c:pt idx="37">
                  <c:v>674.97481753625209</c:v>
                </c:pt>
                <c:pt idx="38">
                  <c:v>686.72936903797495</c:v>
                </c:pt>
                <c:pt idx="39">
                  <c:v>698.12102834568486</c:v>
                </c:pt>
                <c:pt idx="40">
                  <c:v>709.15669830002889</c:v>
                </c:pt>
                <c:pt idx="41">
                  <c:v>719.84349868807431</c:v>
                </c:pt>
                <c:pt idx="42">
                  <c:v>730.1887272915651</c:v>
                </c:pt>
                <c:pt idx="43">
                  <c:v>740.19982428798664</c:v>
                </c:pt>
                <c:pt idx="44">
                  <c:v>749.8843397665371</c:v>
                </c:pt>
                <c:pt idx="45">
                  <c:v>759.24990413651255</c:v>
                </c:pt>
                <c:pt idx="46">
                  <c:v>768.30420122007411</c:v>
                </c:pt>
                <c:pt idx="47">
                  <c:v>777.05494383493817</c:v>
                </c:pt>
                <c:pt idx="48">
                  <c:v>785.50985168526563</c:v>
                </c:pt>
                <c:pt idx="49">
                  <c:v>793.67663139097306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CF8-444F-AA96-80C36629B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841104"/>
        <c:axId val="1412080111"/>
      </c:scatterChart>
      <c:valAx>
        <c:axId val="124684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12080111"/>
        <c:crosses val="autoZero"/>
        <c:crossBetween val="midCat"/>
      </c:valAx>
      <c:valAx>
        <c:axId val="141208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46841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56</xdr:row>
      <xdr:rowOff>6350</xdr:rowOff>
    </xdr:from>
    <xdr:to>
      <xdr:col>15</xdr:col>
      <xdr:colOff>317500</xdr:colOff>
      <xdr:row>79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2F57EA-EA26-859A-9BAD-D5650911E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819150</xdr:colOff>
      <xdr:row>80</xdr:row>
      <xdr:rowOff>196850</xdr:rowOff>
    </xdr:from>
    <xdr:to>
      <xdr:col>15</xdr:col>
      <xdr:colOff>304800</xdr:colOff>
      <xdr:row>105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654F58-CA0E-C135-2357-BFCB61BF5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2CC9-C7FD-334B-B470-CA13FFDD0E7A}">
  <dimension ref="A1:L10"/>
  <sheetViews>
    <sheetView workbookViewId="0">
      <pane xSplit="1" topLeftCell="I1" activePane="topRight" state="frozen"/>
      <selection pane="topRight" sqref="A1:A1048576"/>
    </sheetView>
  </sheetViews>
  <sheetFormatPr baseColWidth="10" defaultRowHeight="15"/>
  <cols>
    <col min="1" max="1" width="0" hidden="1" customWidth="1"/>
  </cols>
  <sheetData>
    <row r="1" spans="1:12">
      <c r="C1" t="s">
        <v>0</v>
      </c>
      <c r="I1" t="s">
        <v>5</v>
      </c>
      <c r="J1" t="s">
        <v>2</v>
      </c>
      <c r="K1" t="s">
        <v>4</v>
      </c>
      <c r="L1" t="s">
        <v>3</v>
      </c>
    </row>
    <row r="2" spans="1:12">
      <c r="C2" t="s">
        <v>2</v>
      </c>
      <c r="D2" t="s">
        <v>4</v>
      </c>
      <c r="E2" t="s">
        <v>3</v>
      </c>
      <c r="I2">
        <v>2007</v>
      </c>
      <c r="J2" s="2">
        <v>0</v>
      </c>
      <c r="K2" s="2">
        <v>1000</v>
      </c>
      <c r="L2" s="2">
        <v>0</v>
      </c>
    </row>
    <row r="3" spans="1:12">
      <c r="A3" t="s">
        <v>1</v>
      </c>
      <c r="B3" t="s">
        <v>2</v>
      </c>
      <c r="C3" s="3">
        <v>0.9</v>
      </c>
      <c r="D3" s="1">
        <v>0.1</v>
      </c>
      <c r="E3" s="1">
        <v>0</v>
      </c>
      <c r="I3">
        <v>2008</v>
      </c>
      <c r="J3" s="2" cm="1">
        <f t="array" ref="J3:L3">MMULT(J2:L2,$C$3:$E$5)</f>
        <v>600</v>
      </c>
      <c r="K3" s="2">
        <v>200</v>
      </c>
      <c r="L3" s="2">
        <v>200</v>
      </c>
    </row>
    <row r="4" spans="1:12">
      <c r="B4" t="s">
        <v>4</v>
      </c>
      <c r="C4" s="1">
        <v>0.6</v>
      </c>
      <c r="D4" s="3">
        <v>0.2</v>
      </c>
      <c r="E4" s="1">
        <v>0.2</v>
      </c>
      <c r="I4">
        <v>2009</v>
      </c>
      <c r="J4" s="2" cm="1">
        <f t="array" ref="J4:L4">MMULT(J3:L3,$C$3:$E$5)</f>
        <v>740</v>
      </c>
      <c r="K4" s="2">
        <v>120</v>
      </c>
      <c r="L4" s="2">
        <v>140</v>
      </c>
    </row>
    <row r="5" spans="1:12">
      <c r="B5" t="s">
        <v>3</v>
      </c>
      <c r="C5" s="1">
        <v>0.4</v>
      </c>
      <c r="D5" s="1">
        <v>0.1</v>
      </c>
      <c r="E5" s="3">
        <v>0.5</v>
      </c>
      <c r="I5">
        <v>2010</v>
      </c>
      <c r="J5" s="2" cm="1">
        <f t="array" ref="J5:L5">MMULT(J4:L4,$C$3:$E$5)</f>
        <v>794</v>
      </c>
      <c r="K5" s="2">
        <v>112</v>
      </c>
      <c r="L5" s="2">
        <v>94</v>
      </c>
    </row>
    <row r="6" spans="1:12">
      <c r="I6">
        <v>2011</v>
      </c>
      <c r="J6" s="2" cm="1">
        <f t="array" ref="J6:L6">MMULT(J5:L5,$C$3:$E$5)</f>
        <v>819.40000000000009</v>
      </c>
      <c r="K6" s="2">
        <v>111.20000000000002</v>
      </c>
      <c r="L6" s="2">
        <v>69.400000000000006</v>
      </c>
    </row>
    <row r="7" spans="1:12">
      <c r="I7">
        <v>2012</v>
      </c>
      <c r="J7" s="2" cm="1">
        <f t="array" ref="J7:L7">MMULT(J6:L6,$C$3:$E$5)</f>
        <v>831.94000000000017</v>
      </c>
      <c r="K7" s="2">
        <v>111.12000000000002</v>
      </c>
      <c r="L7" s="2">
        <v>56.940000000000012</v>
      </c>
    </row>
    <row r="8" spans="1:12">
      <c r="I8">
        <v>2013</v>
      </c>
      <c r="J8" s="2" cm="1">
        <f t="array" ref="J8:L8">MMULT(J7:L7,$C$3:$E$5)</f>
        <v>838.19400000000019</v>
      </c>
      <c r="K8" s="2">
        <v>111.11200000000002</v>
      </c>
      <c r="L8" s="2">
        <v>50.69400000000001</v>
      </c>
    </row>
    <row r="9" spans="1:12">
      <c r="I9">
        <v>2014</v>
      </c>
      <c r="J9" s="2" cm="1">
        <f t="array" ref="J9:L9">MMULT(J8:L8,$C$3:$E$5)</f>
        <v>841.3194000000002</v>
      </c>
      <c r="K9" s="2">
        <v>111.11120000000004</v>
      </c>
      <c r="L9" s="2">
        <v>47.569400000000016</v>
      </c>
    </row>
    <row r="10" spans="1:12">
      <c r="I10">
        <v>2015</v>
      </c>
      <c r="J10" s="2" cm="1">
        <f t="array" ref="J10:L10">MMULT(J9:L9,$C$3:$E$5)</f>
        <v>842.88194000000033</v>
      </c>
      <c r="K10" s="2">
        <v>111.11112000000004</v>
      </c>
      <c r="L10" s="2">
        <v>46.006940000000014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9802-0F34-094C-B4D7-0E5D9E14FD5F}">
  <dimension ref="A1:BD61"/>
  <sheetViews>
    <sheetView tabSelected="1" workbookViewId="0">
      <selection activeCell="U60" sqref="U60"/>
    </sheetView>
  </sheetViews>
  <sheetFormatPr baseColWidth="10" defaultRowHeight="15"/>
  <cols>
    <col min="1" max="1" width="15.6640625" customWidth="1"/>
    <col min="2" max="2" width="22.6640625" bestFit="1" customWidth="1"/>
    <col min="3" max="3" width="24.5" bestFit="1" customWidth="1"/>
    <col min="4" max="4" width="15.5" bestFit="1" customWidth="1"/>
    <col min="5" max="5" width="17.33203125" bestFit="1" customWidth="1"/>
    <col min="6" max="11" width="10.83203125" style="4" customWidth="1"/>
    <col min="12" max="21" width="10.83203125" style="4"/>
    <col min="22" max="23" width="20.5" style="4" customWidth="1"/>
    <col min="24" max="26" width="19" style="4" customWidth="1"/>
    <col min="27" max="27" width="21.6640625" customWidth="1"/>
    <col min="31" max="51" width="10.83203125" style="5"/>
    <col min="52" max="53" width="20.5" style="5" customWidth="1"/>
    <col min="54" max="56" width="19" style="5" customWidth="1"/>
  </cols>
  <sheetData>
    <row r="1" spans="1:56">
      <c r="A1" s="7" t="s">
        <v>6</v>
      </c>
      <c r="B1" s="7"/>
      <c r="C1" s="7"/>
      <c r="D1" s="7"/>
      <c r="F1" s="4" t="s">
        <v>5</v>
      </c>
      <c r="G1" s="4" t="s">
        <v>9</v>
      </c>
      <c r="H1" s="4" t="s">
        <v>11</v>
      </c>
      <c r="I1" s="4" t="s">
        <v>8</v>
      </c>
      <c r="L1" s="4" t="s">
        <v>12</v>
      </c>
      <c r="M1" s="4" t="s">
        <v>7</v>
      </c>
      <c r="N1" s="4" t="s">
        <v>14</v>
      </c>
      <c r="O1" s="4" t="s">
        <v>15</v>
      </c>
      <c r="Q1" s="4" t="s">
        <v>13</v>
      </c>
      <c r="R1" s="4" t="s">
        <v>7</v>
      </c>
      <c r="S1" s="4" t="s">
        <v>11</v>
      </c>
      <c r="T1" s="4" t="s">
        <v>15</v>
      </c>
      <c r="V1" s="4" t="s">
        <v>20</v>
      </c>
      <c r="X1" s="4" t="s">
        <v>22</v>
      </c>
      <c r="Z1" s="4" t="s">
        <v>21</v>
      </c>
      <c r="AE1" s="5" t="s">
        <v>6</v>
      </c>
      <c r="AJ1" s="5" t="s">
        <v>5</v>
      </c>
      <c r="AK1" s="5" t="s">
        <v>9</v>
      </c>
      <c r="AL1" s="5" t="s">
        <v>11</v>
      </c>
      <c r="AM1" s="5" t="s">
        <v>8</v>
      </c>
      <c r="AP1" s="5" t="s">
        <v>12</v>
      </c>
      <c r="AQ1" s="5" t="s">
        <v>7</v>
      </c>
      <c r="AR1" s="5" t="s">
        <v>14</v>
      </c>
      <c r="AS1" s="5" t="s">
        <v>15</v>
      </c>
      <c r="AU1" s="5" t="s">
        <v>13</v>
      </c>
      <c r="AV1" s="5" t="s">
        <v>7</v>
      </c>
      <c r="AW1" s="5" t="s">
        <v>11</v>
      </c>
      <c r="AX1" s="5" t="s">
        <v>15</v>
      </c>
      <c r="AZ1" s="5" t="s">
        <v>20</v>
      </c>
      <c r="BB1" s="5" t="s">
        <v>22</v>
      </c>
      <c r="BD1" s="5" t="s">
        <v>21</v>
      </c>
    </row>
    <row r="2" spans="1:56">
      <c r="A2" s="7"/>
      <c r="B2" s="7" t="s">
        <v>9</v>
      </c>
      <c r="C2" s="7" t="s">
        <v>11</v>
      </c>
      <c r="D2" s="7" t="s">
        <v>10</v>
      </c>
      <c r="F2" s="4">
        <v>1</v>
      </c>
      <c r="G2" s="4">
        <v>1000</v>
      </c>
      <c r="H2" s="4">
        <v>0</v>
      </c>
      <c r="I2" s="4">
        <v>0</v>
      </c>
      <c r="M2" s="4">
        <f>G2*$B$11</f>
        <v>50000</v>
      </c>
      <c r="N2" s="4">
        <f>H2*$B$12</f>
        <v>0</v>
      </c>
      <c r="O2" s="4">
        <f>M2+N2</f>
        <v>50000</v>
      </c>
      <c r="R2" s="4">
        <f>G2*$C$11</f>
        <v>900</v>
      </c>
      <c r="S2" s="4">
        <f>H2*$C$12</f>
        <v>0</v>
      </c>
      <c r="T2" s="4">
        <f>R2+S2</f>
        <v>900</v>
      </c>
      <c r="V2" s="4">
        <f>POWER(1/(1+$B$15),$F2-1)</f>
        <v>1</v>
      </c>
      <c r="X2" s="4">
        <f>O2*V2</f>
        <v>50000</v>
      </c>
      <c r="Z2" s="4">
        <f>T2*V2</f>
        <v>900</v>
      </c>
      <c r="AF2" s="5" t="s">
        <v>9</v>
      </c>
      <c r="AG2" s="5" t="s">
        <v>11</v>
      </c>
      <c r="AH2" s="5" t="s">
        <v>10</v>
      </c>
      <c r="AJ2" s="5">
        <v>1</v>
      </c>
      <c r="AK2" s="5">
        <v>1000</v>
      </c>
      <c r="AL2" s="5">
        <v>0</v>
      </c>
      <c r="AM2" s="5">
        <v>0</v>
      </c>
      <c r="AQ2" s="5">
        <f>AK2*$AF$11</f>
        <v>550000</v>
      </c>
      <c r="AR2" s="5">
        <f>AL2*$AF$12</f>
        <v>0</v>
      </c>
      <c r="AS2" s="5">
        <f>AQ2+AR2</f>
        <v>550000</v>
      </c>
      <c r="AV2" s="5">
        <f>AK2*$C$11</f>
        <v>900</v>
      </c>
      <c r="AW2" s="5">
        <f>AL2*$C$12</f>
        <v>0</v>
      </c>
      <c r="AX2" s="5">
        <f>AV2+AW2</f>
        <v>900</v>
      </c>
      <c r="AZ2" s="5">
        <f>POWER(1/(1+$B$15),$F2-1)</f>
        <v>1</v>
      </c>
      <c r="BB2" s="5">
        <f>AS2*AZ2</f>
        <v>550000</v>
      </c>
      <c r="BD2" s="5">
        <f>AX2*AZ2</f>
        <v>900</v>
      </c>
    </row>
    <row r="3" spans="1:56">
      <c r="A3" s="7" t="s">
        <v>7</v>
      </c>
      <c r="B3" s="7">
        <v>0.91</v>
      </c>
      <c r="C3" s="7">
        <v>7.0000000000000007E-2</v>
      </c>
      <c r="D3" s="7">
        <v>0.02</v>
      </c>
      <c r="F3" s="4">
        <v>2</v>
      </c>
      <c r="G3" s="4" cm="1">
        <f t="array" ref="G3:I3">MMULT(G2:I2,$B$3:$D$5)</f>
        <v>910</v>
      </c>
      <c r="H3" s="4">
        <v>70</v>
      </c>
      <c r="I3" s="4">
        <v>20</v>
      </c>
      <c r="M3" s="4">
        <f>G3*$B$11</f>
        <v>45500</v>
      </c>
      <c r="N3" s="4">
        <f>H3*$B$12</f>
        <v>70000</v>
      </c>
      <c r="O3" s="4">
        <f t="shared" ref="O3:O51" si="0">M3+N3</f>
        <v>115500</v>
      </c>
      <c r="R3" s="4">
        <f>G3*$C$11</f>
        <v>819</v>
      </c>
      <c r="S3" s="4">
        <f>H3*$C$12</f>
        <v>42</v>
      </c>
      <c r="T3" s="4">
        <f t="shared" ref="T3:T51" si="1">R3+S3</f>
        <v>861</v>
      </c>
      <c r="V3" s="4">
        <f>POWER(1/(1+$B$15),$F3-1)</f>
        <v>0.970873786407767</v>
      </c>
      <c r="X3" s="4">
        <f t="shared" ref="X3:X51" si="2">O3*V3</f>
        <v>112135.92233009709</v>
      </c>
      <c r="Z3" s="4">
        <f t="shared" ref="Z3:Z51" si="3">T3*V3</f>
        <v>835.92233009708741</v>
      </c>
      <c r="AE3" s="5" t="s">
        <v>7</v>
      </c>
      <c r="AF3" s="5">
        <v>0.95</v>
      </c>
      <c r="AG3" s="5">
        <v>0.03</v>
      </c>
      <c r="AH3" s="5">
        <v>0.02</v>
      </c>
      <c r="AJ3" s="5">
        <v>2</v>
      </c>
      <c r="AK3" s="5" cm="1">
        <f t="array" ref="AK3:AM3">MMULT(AK2:AM2,$AF$3:$AH$5)</f>
        <v>950</v>
      </c>
      <c r="AL3" s="5">
        <v>30</v>
      </c>
      <c r="AM3" s="5">
        <v>20</v>
      </c>
      <c r="AQ3" s="5">
        <f>AK3*$AF$11</f>
        <v>522500</v>
      </c>
      <c r="AR3" s="5">
        <f t="shared" ref="AR3:AR51" si="4">AL3*$AF$12</f>
        <v>30000</v>
      </c>
      <c r="AS3" s="5">
        <f t="shared" ref="AS3:AS51" si="5">AQ3+AR3</f>
        <v>552500</v>
      </c>
      <c r="AV3" s="5">
        <f>AK3*$C$11</f>
        <v>855</v>
      </c>
      <c r="AW3" s="5">
        <f>AL3*$C$12</f>
        <v>18</v>
      </c>
      <c r="AX3" s="5">
        <f t="shared" ref="AX3:AX51" si="6">AV3+AW3</f>
        <v>873</v>
      </c>
      <c r="AZ3" s="5">
        <f>POWER(1/(1+$B$15),$F3-1)</f>
        <v>0.970873786407767</v>
      </c>
      <c r="BB3" s="5">
        <f>AS3*AZ3</f>
        <v>536407.7669902913</v>
      </c>
      <c r="BD3" s="5">
        <f>AX3*AZ3</f>
        <v>847.57281553398059</v>
      </c>
    </row>
    <row r="4" spans="1:56">
      <c r="A4" s="7" t="s">
        <v>11</v>
      </c>
      <c r="B4" s="7">
        <v>0</v>
      </c>
      <c r="C4" s="7">
        <v>0.95</v>
      </c>
      <c r="D4" s="7">
        <v>0.05</v>
      </c>
      <c r="F4" s="4">
        <v>3</v>
      </c>
      <c r="G4" s="4" cm="1">
        <f t="array" ref="G4:I4">MMULT(G3:I3,$B$3:$D$5)</f>
        <v>828.1</v>
      </c>
      <c r="H4" s="4">
        <v>130.19999999999999</v>
      </c>
      <c r="I4" s="4">
        <v>41.7</v>
      </c>
      <c r="M4" s="4">
        <f>G4*$B$11</f>
        <v>41405</v>
      </c>
      <c r="N4" s="4">
        <f>H4*$B$12</f>
        <v>130199.99999999999</v>
      </c>
      <c r="O4" s="4">
        <f t="shared" si="0"/>
        <v>171605</v>
      </c>
      <c r="R4" s="4">
        <f>G4*$C$11</f>
        <v>745.29000000000008</v>
      </c>
      <c r="S4" s="4">
        <f>H4*$C$12</f>
        <v>78.11999999999999</v>
      </c>
      <c r="T4" s="4">
        <f t="shared" si="1"/>
        <v>823.41000000000008</v>
      </c>
      <c r="V4" s="4">
        <f>POWER(1/(1+$B$15),$F4-1)</f>
        <v>0.94259590913375435</v>
      </c>
      <c r="X4" s="4">
        <f t="shared" si="2"/>
        <v>161754.17098689792</v>
      </c>
      <c r="Z4" s="4">
        <f t="shared" si="3"/>
        <v>776.14289753982473</v>
      </c>
      <c r="AE4" s="5" t="s">
        <v>11</v>
      </c>
      <c r="AF4" s="5">
        <v>0</v>
      </c>
      <c r="AG4" s="5">
        <v>0.95</v>
      </c>
      <c r="AH4" s="5">
        <v>0.05</v>
      </c>
      <c r="AJ4" s="5">
        <v>3</v>
      </c>
      <c r="AK4" s="5" cm="1">
        <f t="array" ref="AK4:AM4">MMULT(AK3:AM3,$AF$3:$AH$5)</f>
        <v>902.5</v>
      </c>
      <c r="AL4" s="5">
        <v>57</v>
      </c>
      <c r="AM4" s="5">
        <v>40.5</v>
      </c>
      <c r="AQ4" s="5">
        <f t="shared" ref="AQ4:AQ51" si="7">AK4*$AF$11</f>
        <v>496375</v>
      </c>
      <c r="AR4" s="5">
        <f t="shared" si="4"/>
        <v>57000</v>
      </c>
      <c r="AS4" s="5">
        <f t="shared" si="5"/>
        <v>553375</v>
      </c>
      <c r="AV4" s="5">
        <f>AK4*$C$11</f>
        <v>812.25</v>
      </c>
      <c r="AW4" s="5">
        <f>AL4*$C$12</f>
        <v>34.199999999999996</v>
      </c>
      <c r="AX4" s="5">
        <f t="shared" si="6"/>
        <v>846.45</v>
      </c>
      <c r="AZ4" s="5">
        <f>POWER(1/(1+$B$15),$F4-1)</f>
        <v>0.94259590913375435</v>
      </c>
      <c r="BB4" s="5">
        <f t="shared" ref="BB4:BB51" si="8">AS4*AZ4</f>
        <v>521609.01121689129</v>
      </c>
      <c r="BD4" s="5">
        <f t="shared" ref="BD4:BD51" si="9">AX4*AZ4</f>
        <v>797.86030728626645</v>
      </c>
    </row>
    <row r="5" spans="1:56">
      <c r="A5" s="7" t="s">
        <v>8</v>
      </c>
      <c r="B5" s="7">
        <v>0</v>
      </c>
      <c r="C5" s="7">
        <v>0</v>
      </c>
      <c r="D5" s="7">
        <v>1</v>
      </c>
      <c r="F5" s="4">
        <v>4</v>
      </c>
      <c r="G5" s="4" cm="1">
        <f t="array" ref="G5:I5">MMULT(G4:I4,$B$3:$D$5)</f>
        <v>753.57100000000003</v>
      </c>
      <c r="H5" s="4">
        <v>181.65699999999998</v>
      </c>
      <c r="I5" s="4">
        <v>64.772000000000006</v>
      </c>
      <c r="M5" s="4">
        <f>G5*$B$11</f>
        <v>37678.550000000003</v>
      </c>
      <c r="N5" s="4">
        <f>H5*$B$12</f>
        <v>181656.99999999997</v>
      </c>
      <c r="O5" s="4">
        <f t="shared" si="0"/>
        <v>219335.55</v>
      </c>
      <c r="R5" s="4">
        <f>G5*$C$11</f>
        <v>678.21390000000008</v>
      </c>
      <c r="S5" s="4">
        <f>H5*$C$12</f>
        <v>108.99419999999999</v>
      </c>
      <c r="T5" s="4">
        <f t="shared" si="1"/>
        <v>787.20810000000006</v>
      </c>
      <c r="V5" s="4">
        <f>POWER(1/(1+$B$15),$F5-1)</f>
        <v>0.91514165935315961</v>
      </c>
      <c r="X5" s="4">
        <f t="shared" si="2"/>
        <v>200723.0991821379</v>
      </c>
      <c r="Z5" s="4">
        <f t="shared" si="3"/>
        <v>720.40692689024809</v>
      </c>
      <c r="AE5" s="5" t="s">
        <v>8</v>
      </c>
      <c r="AF5" s="5">
        <v>0</v>
      </c>
      <c r="AG5" s="5">
        <v>0</v>
      </c>
      <c r="AH5" s="5">
        <v>1</v>
      </c>
      <c r="AJ5" s="5">
        <v>4</v>
      </c>
      <c r="AK5" s="5" cm="1">
        <f t="array" ref="AK5:AM5">MMULT(AK4:AM4,$AF$3:$AH$5)</f>
        <v>857.375</v>
      </c>
      <c r="AL5" s="5">
        <v>81.224999999999994</v>
      </c>
      <c r="AM5" s="5">
        <v>61.400000000000006</v>
      </c>
      <c r="AQ5" s="5">
        <f t="shared" si="7"/>
        <v>471556.25</v>
      </c>
      <c r="AR5" s="5">
        <f t="shared" si="4"/>
        <v>81225</v>
      </c>
      <c r="AS5" s="5">
        <f t="shared" si="5"/>
        <v>552781.25</v>
      </c>
      <c r="AV5" s="5">
        <f>AK5*$C$11</f>
        <v>771.63750000000005</v>
      </c>
      <c r="AW5" s="5">
        <f>AL5*$C$12</f>
        <v>48.734999999999992</v>
      </c>
      <c r="AX5" s="5">
        <f t="shared" si="6"/>
        <v>820.37250000000006</v>
      </c>
      <c r="AZ5" s="5">
        <f>POWER(1/(1+$B$15),$F5-1)</f>
        <v>0.91514165935315961</v>
      </c>
      <c r="BB5" s="5">
        <f t="shared" si="8"/>
        <v>505873.15038431378</v>
      </c>
      <c r="BD5" s="5">
        <f t="shared" si="9"/>
        <v>750.7570509377</v>
      </c>
    </row>
    <row r="6" spans="1:56">
      <c r="F6" s="4">
        <v>5</v>
      </c>
      <c r="G6" s="4" cm="1">
        <f t="array" ref="G6:I6">MMULT(G5:I5,$B$3:$D$5)</f>
        <v>685.74961000000008</v>
      </c>
      <c r="H6" s="4">
        <v>225.32411999999999</v>
      </c>
      <c r="I6" s="4">
        <v>88.926270000000002</v>
      </c>
      <c r="M6" s="4">
        <f>G6*$B$11</f>
        <v>34287.480500000005</v>
      </c>
      <c r="N6" s="4">
        <f>H6*$B$12</f>
        <v>225324.12</v>
      </c>
      <c r="O6" s="4">
        <f t="shared" si="0"/>
        <v>259611.6005</v>
      </c>
      <c r="R6" s="4">
        <f>G6*$C$11</f>
        <v>617.17464900000004</v>
      </c>
      <c r="S6" s="4">
        <f>H6*$C$12</f>
        <v>135.19447199999999</v>
      </c>
      <c r="T6" s="4">
        <f t="shared" si="1"/>
        <v>752.36912100000006</v>
      </c>
      <c r="V6" s="4">
        <f>POWER(1/(1+$B$15),$F6-1)</f>
        <v>0.88848704791568889</v>
      </c>
      <c r="X6" s="4">
        <f t="shared" si="2"/>
        <v>230661.54453291217</v>
      </c>
      <c r="Z6" s="4">
        <f t="shared" si="3"/>
        <v>668.47021926021182</v>
      </c>
      <c r="AJ6" s="5">
        <v>5</v>
      </c>
      <c r="AK6" s="5" cm="1">
        <f t="array" ref="AK6:AM6">MMULT(AK5:AM5,$AF$3:$AH$5)</f>
        <v>814.50624999999991</v>
      </c>
      <c r="AL6" s="5">
        <v>102.88499999999999</v>
      </c>
      <c r="AM6" s="5">
        <v>82.608750000000015</v>
      </c>
      <c r="AQ6" s="5">
        <f t="shared" si="7"/>
        <v>447978.43749999994</v>
      </c>
      <c r="AR6" s="5">
        <f t="shared" si="4"/>
        <v>102884.99999999999</v>
      </c>
      <c r="AS6" s="5">
        <f t="shared" si="5"/>
        <v>550863.43749999988</v>
      </c>
      <c r="AV6" s="5">
        <f>AK6*$C$11</f>
        <v>733.05562499999996</v>
      </c>
      <c r="AW6" s="5">
        <f>AL6*$C$12</f>
        <v>61.730999999999995</v>
      </c>
      <c r="AX6" s="5">
        <f t="shared" si="6"/>
        <v>794.78662499999996</v>
      </c>
      <c r="AZ6" s="5">
        <f>POWER(1/(1+$B$15),$F6-1)</f>
        <v>0.88848704791568889</v>
      </c>
      <c r="BB6" s="5">
        <f t="shared" si="8"/>
        <v>489435.02938906348</v>
      </c>
      <c r="BD6" s="5">
        <f t="shared" si="9"/>
        <v>706.15762216912367</v>
      </c>
    </row>
    <row r="7" spans="1:56">
      <c r="F7" s="4">
        <v>6</v>
      </c>
      <c r="G7" s="4" cm="1">
        <f t="array" ref="G7:I7">MMULT(G6:I6,$B$3:$D$5)</f>
        <v>624.03214510000009</v>
      </c>
      <c r="H7" s="4">
        <v>262.06038669999998</v>
      </c>
      <c r="I7" s="4">
        <v>113.90746820000001</v>
      </c>
      <c r="M7" s="4">
        <f>G7*$B$11</f>
        <v>31201.607255000006</v>
      </c>
      <c r="N7" s="4">
        <f>H7*$B$12</f>
        <v>262060.38669999997</v>
      </c>
      <c r="O7" s="4">
        <f t="shared" si="0"/>
        <v>293261.99395499995</v>
      </c>
      <c r="R7" s="4">
        <f>G7*$C$11</f>
        <v>561.6289305900001</v>
      </c>
      <c r="S7" s="4">
        <f>H7*$C$12</f>
        <v>157.23623201999999</v>
      </c>
      <c r="T7" s="4">
        <f t="shared" si="1"/>
        <v>718.86516261000008</v>
      </c>
      <c r="V7" s="4">
        <f>POWER(1/(1+$B$15),$F7-1)</f>
        <v>0.862608784384164</v>
      </c>
      <c r="X7" s="4">
        <f t="shared" si="2"/>
        <v>252970.37211159855</v>
      </c>
      <c r="Z7" s="4">
        <f t="shared" si="3"/>
        <v>620.09940405513657</v>
      </c>
      <c r="AJ7" s="5">
        <v>6</v>
      </c>
      <c r="AK7" s="5" cm="1">
        <f t="array" ref="AK7:AM7">MMULT(AK6:AM6,$AF$3:$AH$5)</f>
        <v>773.78093749999982</v>
      </c>
      <c r="AL7" s="5">
        <v>122.17593749999999</v>
      </c>
      <c r="AM7" s="5">
        <v>104.04312500000002</v>
      </c>
      <c r="AQ7" s="5">
        <f t="shared" si="7"/>
        <v>425579.51562499988</v>
      </c>
      <c r="AR7" s="5">
        <f t="shared" si="4"/>
        <v>122175.93749999999</v>
      </c>
      <c r="AS7" s="5">
        <f t="shared" si="5"/>
        <v>547755.45312499988</v>
      </c>
      <c r="AV7" s="5">
        <f>AK7*$C$11</f>
        <v>696.40284374999987</v>
      </c>
      <c r="AW7" s="5">
        <f>AL7*$C$12</f>
        <v>73.305562499999994</v>
      </c>
      <c r="AX7" s="5">
        <f t="shared" si="6"/>
        <v>769.70840624999983</v>
      </c>
      <c r="AZ7" s="5">
        <f>POWER(1/(1+$B$15),$F7-1)</f>
        <v>0.862608784384164</v>
      </c>
      <c r="BB7" s="5">
        <f t="shared" si="8"/>
        <v>472498.66555995308</v>
      </c>
      <c r="BD7" s="5">
        <f t="shared" si="9"/>
        <v>663.95723264558455</v>
      </c>
    </row>
    <row r="8" spans="1:56">
      <c r="F8" s="4">
        <v>7</v>
      </c>
      <c r="G8" s="4" cm="1">
        <f t="array" ref="G8:I8">MMULT(G7:I7,$B$3:$D$5)</f>
        <v>567.8692520410001</v>
      </c>
      <c r="H8" s="4">
        <v>292.63961752199998</v>
      </c>
      <c r="I8" s="4">
        <v>139.49113043700001</v>
      </c>
      <c r="M8" s="4">
        <f>G8*$B$11</f>
        <v>28393.462602050004</v>
      </c>
      <c r="N8" s="4">
        <f>H8*$B$12</f>
        <v>292639.61752199999</v>
      </c>
      <c r="O8" s="4">
        <f t="shared" si="0"/>
        <v>321033.08012404997</v>
      </c>
      <c r="R8" s="4">
        <f>G8*$C$11</f>
        <v>511.08232683690011</v>
      </c>
      <c r="S8" s="4">
        <f>H8*$C$12</f>
        <v>175.58377051319999</v>
      </c>
      <c r="T8" s="4">
        <f t="shared" si="1"/>
        <v>686.66609735010013</v>
      </c>
      <c r="V8" s="4">
        <f>POWER(1/(1+$B$15),$F8-1)</f>
        <v>0.83748425668365434</v>
      </c>
      <c r="X8" s="4">
        <f t="shared" si="2"/>
        <v>268860.15047855402</v>
      </c>
      <c r="Z8" s="4">
        <f t="shared" si="3"/>
        <v>575.07204612911448</v>
      </c>
      <c r="AJ8" s="5">
        <v>7</v>
      </c>
      <c r="AK8" s="5" cm="1">
        <f t="array" ref="AK8:AM8">MMULT(AK7:AM7,$AF$3:$AH$5)</f>
        <v>735.09189062499979</v>
      </c>
      <c r="AL8" s="5">
        <v>139.28056874999999</v>
      </c>
      <c r="AM8" s="5">
        <v>125.62754062500002</v>
      </c>
      <c r="AQ8" s="5">
        <f t="shared" si="7"/>
        <v>404300.5398437499</v>
      </c>
      <c r="AR8" s="5">
        <f t="shared" si="4"/>
        <v>139280.56874999998</v>
      </c>
      <c r="AS8" s="5">
        <f t="shared" si="5"/>
        <v>543581.10859374981</v>
      </c>
      <c r="AV8" s="5">
        <f>AK8*$C$11</f>
        <v>661.58270156249978</v>
      </c>
      <c r="AW8" s="5">
        <f>AL8*$C$12</f>
        <v>83.568341249999989</v>
      </c>
      <c r="AX8" s="5">
        <f t="shared" si="6"/>
        <v>745.15104281249978</v>
      </c>
      <c r="AZ8" s="5">
        <f>POWER(1/(1+$B$15),$F8-1)</f>
        <v>0.83748425668365434</v>
      </c>
      <c r="BB8" s="5">
        <f t="shared" si="8"/>
        <v>455240.62067791336</v>
      </c>
      <c r="BD8" s="5">
        <f t="shared" si="9"/>
        <v>624.05226720687631</v>
      </c>
    </row>
    <row r="9" spans="1:56">
      <c r="F9" s="4">
        <v>8</v>
      </c>
      <c r="G9" s="4" cm="1">
        <f t="array" ref="G9:I9">MMULT(G8:I8,$B$3:$D$5)</f>
        <v>516.76101935731015</v>
      </c>
      <c r="H9" s="4">
        <v>317.75848428876998</v>
      </c>
      <c r="I9" s="4">
        <v>165.48049635392002</v>
      </c>
      <c r="M9" s="4">
        <f>G9*$B$11</f>
        <v>25838.050967865507</v>
      </c>
      <c r="N9" s="4">
        <f>H9*$B$12</f>
        <v>317758.48428877001</v>
      </c>
      <c r="O9" s="4">
        <f t="shared" si="0"/>
        <v>343596.53525663551</v>
      </c>
      <c r="R9" s="4">
        <f>G9*$C$11</f>
        <v>465.08491742157912</v>
      </c>
      <c r="S9" s="4">
        <f>H9*$C$12</f>
        <v>190.65509057326199</v>
      </c>
      <c r="T9" s="4">
        <f t="shared" si="1"/>
        <v>655.74000799484111</v>
      </c>
      <c r="V9" s="4">
        <f>POWER(1/(1+$B$15),$F9-1)</f>
        <v>0.81309151134335378</v>
      </c>
      <c r="X9" s="4">
        <f t="shared" si="2"/>
        <v>279375.42614415771</v>
      </c>
      <c r="Z9" s="4">
        <f t="shared" si="3"/>
        <v>533.17663414882827</v>
      </c>
      <c r="AJ9" s="5">
        <v>8</v>
      </c>
      <c r="AK9" s="5" cm="1">
        <f t="array" ref="AK9:AM9">MMULT(AK8:AM8,$AF$3:$AH$5)</f>
        <v>698.33729609374973</v>
      </c>
      <c r="AL9" s="5">
        <v>154.36929703124997</v>
      </c>
      <c r="AM9" s="5">
        <v>147.29340687500002</v>
      </c>
      <c r="AQ9" s="5">
        <f t="shared" si="7"/>
        <v>384085.51285156235</v>
      </c>
      <c r="AR9" s="5">
        <f t="shared" si="4"/>
        <v>154369.29703124997</v>
      </c>
      <c r="AS9" s="5">
        <f t="shared" si="5"/>
        <v>538454.80988281232</v>
      </c>
      <c r="AV9" s="5">
        <f>AK9*$C$11</f>
        <v>628.5035664843748</v>
      </c>
      <c r="AW9" s="5">
        <f>AL9*$C$12</f>
        <v>92.621578218749974</v>
      </c>
      <c r="AX9" s="5">
        <f t="shared" si="6"/>
        <v>721.12514470312476</v>
      </c>
      <c r="AZ9" s="5">
        <f>POWER(1/(1+$B$15),$F9-1)</f>
        <v>0.81309151134335378</v>
      </c>
      <c r="BB9" s="5">
        <f t="shared" si="8"/>
        <v>437813.0351577141</v>
      </c>
      <c r="BD9" s="5">
        <f t="shared" si="9"/>
        <v>586.34073377435845</v>
      </c>
    </row>
    <row r="10" spans="1:56">
      <c r="B10" t="s">
        <v>12</v>
      </c>
      <c r="C10" t="s">
        <v>13</v>
      </c>
      <c r="F10" s="4">
        <v>9</v>
      </c>
      <c r="G10" s="4" cm="1">
        <f t="array" ref="G10:I10">MMULT(G9:I9,$B$3:$D$5)</f>
        <v>470.25252761515225</v>
      </c>
      <c r="H10" s="4">
        <v>338.04383142934319</v>
      </c>
      <c r="I10" s="4">
        <v>191.70364095550471</v>
      </c>
      <c r="M10" s="4">
        <f>G10*$B$11</f>
        <v>23512.626380757611</v>
      </c>
      <c r="N10" s="4">
        <f>H10*$B$12</f>
        <v>338043.8314293432</v>
      </c>
      <c r="O10" s="4">
        <f t="shared" si="0"/>
        <v>361556.45781010081</v>
      </c>
      <c r="R10" s="4">
        <f>G10*$C$11</f>
        <v>423.22727485363703</v>
      </c>
      <c r="S10" s="4">
        <f>H10*$C$12</f>
        <v>202.82629885760591</v>
      </c>
      <c r="T10" s="4">
        <f t="shared" si="1"/>
        <v>626.05357371124296</v>
      </c>
      <c r="V10" s="4">
        <f>POWER(1/(1+$B$15),$F10-1)</f>
        <v>0.78940923431393561</v>
      </c>
      <c r="X10" s="4">
        <f t="shared" si="2"/>
        <v>285416.00652113045</v>
      </c>
      <c r="Z10" s="4">
        <f t="shared" si="3"/>
        <v>494.21247226289535</v>
      </c>
      <c r="AF10" s="5" t="s">
        <v>12</v>
      </c>
      <c r="AG10" s="5" t="s">
        <v>13</v>
      </c>
      <c r="AJ10" s="5">
        <v>9</v>
      </c>
      <c r="AK10" s="5" cm="1">
        <f t="array" ref="AK10:AM10">MMULT(AK9:AM9,$AF$3:$AH$5)</f>
        <v>663.42043128906221</v>
      </c>
      <c r="AL10" s="5">
        <v>167.60095106249995</v>
      </c>
      <c r="AM10" s="5">
        <v>168.97861764843751</v>
      </c>
      <c r="AQ10" s="5">
        <f t="shared" si="7"/>
        <v>364881.23720898421</v>
      </c>
      <c r="AR10" s="5">
        <f t="shared" si="4"/>
        <v>167600.95106249995</v>
      </c>
      <c r="AS10" s="5">
        <f t="shared" si="5"/>
        <v>532482.1882714841</v>
      </c>
      <c r="AV10" s="5">
        <f>AK10*$C$11</f>
        <v>597.07838816015601</v>
      </c>
      <c r="AW10" s="5">
        <f>AL10*$C$12</f>
        <v>100.56057063749996</v>
      </c>
      <c r="AX10" s="5">
        <f t="shared" si="6"/>
        <v>697.63895879765596</v>
      </c>
      <c r="AZ10" s="5">
        <f>POWER(1/(1+$B$15),$F10-1)</f>
        <v>0.78940923431393561</v>
      </c>
      <c r="BB10" s="5">
        <f t="shared" si="8"/>
        <v>420346.35652920115</v>
      </c>
      <c r="BD10" s="5">
        <f t="shared" si="9"/>
        <v>550.72263629202882</v>
      </c>
    </row>
    <row r="11" spans="1:56">
      <c r="A11" t="s">
        <v>9</v>
      </c>
      <c r="B11">
        <v>50</v>
      </c>
      <c r="C11">
        <v>0.9</v>
      </c>
      <c r="F11" s="4">
        <v>10</v>
      </c>
      <c r="G11" s="4" cm="1">
        <f t="array" ref="G11:I11">MMULT(G10:I10,$B$3:$D$5)</f>
        <v>427.92980012978853</v>
      </c>
      <c r="H11" s="4">
        <v>354.05931679093663</v>
      </c>
      <c r="I11" s="4">
        <v>218.01088307927492</v>
      </c>
      <c r="M11" s="4">
        <f>G11*$B$11</f>
        <v>21396.490006489428</v>
      </c>
      <c r="N11" s="4">
        <f>H11*$B$12</f>
        <v>354059.31679093663</v>
      </c>
      <c r="O11" s="4">
        <f t="shared" si="0"/>
        <v>375455.80679742608</v>
      </c>
      <c r="R11" s="4">
        <f>G11*$C$11</f>
        <v>385.1368201168097</v>
      </c>
      <c r="S11" s="4">
        <f>H11*$C$12</f>
        <v>212.43559007456199</v>
      </c>
      <c r="T11" s="4">
        <f t="shared" si="1"/>
        <v>597.57241019137166</v>
      </c>
      <c r="V11" s="4">
        <f>POWER(1/(1+$B$15),$F11-1)</f>
        <v>0.76641673234362684</v>
      </c>
      <c r="X11" s="4">
        <f t="shared" si="2"/>
        <v>287755.6125851234</v>
      </c>
      <c r="Z11" s="4">
        <f t="shared" si="3"/>
        <v>457.98949395757649</v>
      </c>
      <c r="AE11" s="5" t="s">
        <v>9</v>
      </c>
      <c r="AF11" s="5">
        <v>550</v>
      </c>
      <c r="AG11" s="5">
        <v>0.9</v>
      </c>
      <c r="AJ11" s="5">
        <v>10</v>
      </c>
      <c r="AK11" s="5" cm="1">
        <f t="array" ref="AK11:AM11">MMULT(AK10:AM10,$AF$3:$AH$5)</f>
        <v>630.24940972460911</v>
      </c>
      <c r="AL11" s="5">
        <v>179.12351644804681</v>
      </c>
      <c r="AM11" s="5">
        <v>190.62707382734374</v>
      </c>
      <c r="AQ11" s="5">
        <f t="shared" si="7"/>
        <v>346637.17534853501</v>
      </c>
      <c r="AR11" s="5">
        <f t="shared" si="4"/>
        <v>179123.51644804681</v>
      </c>
      <c r="AS11" s="5">
        <f t="shared" si="5"/>
        <v>525760.69179658184</v>
      </c>
      <c r="AV11" s="5">
        <f>AK11*$C$11</f>
        <v>567.22446875214825</v>
      </c>
      <c r="AW11" s="5">
        <f>AL11*$C$12</f>
        <v>107.47410986882808</v>
      </c>
      <c r="AX11" s="5">
        <f t="shared" si="6"/>
        <v>674.69857862097638</v>
      </c>
      <c r="AZ11" s="5">
        <f>POWER(1/(1+$B$15),$F11-1)</f>
        <v>0.76641673234362684</v>
      </c>
      <c r="BB11" s="5">
        <f t="shared" si="8"/>
        <v>402951.79140146094</v>
      </c>
      <c r="BD11" s="5">
        <f t="shared" si="9"/>
        <v>517.10027994357836</v>
      </c>
    </row>
    <row r="12" spans="1:56">
      <c r="A12" t="s">
        <v>11</v>
      </c>
      <c r="B12">
        <v>1000</v>
      </c>
      <c r="C12">
        <v>0.6</v>
      </c>
      <c r="F12" s="4">
        <v>11</v>
      </c>
      <c r="G12" s="4" cm="1">
        <f t="array" ref="G12:I12">MMULT(G11:I11,$B$3:$D$5)</f>
        <v>389.41611811810759</v>
      </c>
      <c r="H12" s="4">
        <v>366.31143696047502</v>
      </c>
      <c r="I12" s="4">
        <v>244.27244492141753</v>
      </c>
      <c r="M12" s="4">
        <f>G12*$B$11</f>
        <v>19470.805905905381</v>
      </c>
      <c r="N12" s="4">
        <f>H12*$B$12</f>
        <v>366311.436960475</v>
      </c>
      <c r="O12" s="4">
        <f t="shared" si="0"/>
        <v>385782.24286638037</v>
      </c>
      <c r="R12" s="4">
        <f>G12*$C$11</f>
        <v>350.47450630629686</v>
      </c>
      <c r="S12" s="4">
        <f>H12*$C$12</f>
        <v>219.78686217628501</v>
      </c>
      <c r="T12" s="4">
        <f t="shared" si="1"/>
        <v>570.26136848258193</v>
      </c>
      <c r="V12" s="4">
        <f>POWER(1/(1+$B$15),$F12-1)</f>
        <v>0.74409391489672505</v>
      </c>
      <c r="X12" s="4">
        <f t="shared" si="2"/>
        <v>287058.21939208417</v>
      </c>
      <c r="Z12" s="4">
        <f t="shared" si="3"/>
        <v>424.32801418856826</v>
      </c>
      <c r="AE12" s="5" t="s">
        <v>11</v>
      </c>
      <c r="AF12" s="5">
        <v>1000</v>
      </c>
      <c r="AG12" s="5">
        <v>0.6</v>
      </c>
      <c r="AJ12" s="5">
        <v>11</v>
      </c>
      <c r="AK12" s="5" cm="1">
        <f t="array" ref="AK12:AM12">MMULT(AK11:AM11,$AF$3:$AH$5)</f>
        <v>598.73693923837868</v>
      </c>
      <c r="AL12" s="5">
        <v>189.07482291738273</v>
      </c>
      <c r="AM12" s="5">
        <v>212.18823784423824</v>
      </c>
      <c r="AQ12" s="5">
        <f t="shared" si="7"/>
        <v>329305.31658110826</v>
      </c>
      <c r="AR12" s="5">
        <f t="shared" si="4"/>
        <v>189074.82291738273</v>
      </c>
      <c r="AS12" s="5">
        <f t="shared" si="5"/>
        <v>518380.13949849096</v>
      </c>
      <c r="AV12" s="5">
        <f>AK12*$C$11</f>
        <v>538.86324531454079</v>
      </c>
      <c r="AW12" s="5">
        <f>AL12*$C$12</f>
        <v>113.44489375042964</v>
      </c>
      <c r="AX12" s="5">
        <f t="shared" si="6"/>
        <v>652.30813906497042</v>
      </c>
      <c r="AZ12" s="5">
        <f>POWER(1/(1+$B$15),$F12-1)</f>
        <v>0.74409391489672505</v>
      </c>
      <c r="BB12" s="5">
        <f t="shared" si="8"/>
        <v>385723.50740414258</v>
      </c>
      <c r="BD12" s="5">
        <f t="shared" si="9"/>
        <v>485.37851691585121</v>
      </c>
    </row>
    <row r="13" spans="1:56">
      <c r="F13" s="4">
        <v>12</v>
      </c>
      <c r="G13" s="4" cm="1">
        <f t="array" ref="G13:I13">MMULT(G12:I12,$B$3:$D$5)</f>
        <v>354.36866748747792</v>
      </c>
      <c r="H13" s="4">
        <v>375.25499338071882</v>
      </c>
      <c r="I13" s="4">
        <v>270.37633913180343</v>
      </c>
      <c r="M13" s="4">
        <f>G13*$B$11</f>
        <v>17718.433374373897</v>
      </c>
      <c r="N13" s="4">
        <f>H13*$B$12</f>
        <v>375254.99338071881</v>
      </c>
      <c r="O13" s="4">
        <f t="shared" si="0"/>
        <v>392973.42675509269</v>
      </c>
      <c r="R13" s="4">
        <f>G13*$C$11</f>
        <v>318.93180073873015</v>
      </c>
      <c r="S13" s="4">
        <f>H13*$C$12</f>
        <v>225.15299602843129</v>
      </c>
      <c r="T13" s="4">
        <f t="shared" si="1"/>
        <v>544.08479676716138</v>
      </c>
      <c r="V13" s="4">
        <f>POWER(1/(1+$B$15),$F13-1)</f>
        <v>0.72242127659876221</v>
      </c>
      <c r="X13" s="4">
        <f t="shared" si="2"/>
        <v>283892.36462580424</v>
      </c>
      <c r="Z13" s="4">
        <f t="shared" si="3"/>
        <v>393.05843345851082</v>
      </c>
      <c r="AJ13" s="5">
        <v>12</v>
      </c>
      <c r="AK13" s="5" cm="1">
        <f t="array" ref="AK13:AM13">MMULT(AK12:AM12,$AF$3:$AH$5)</f>
        <v>568.80009227645974</v>
      </c>
      <c r="AL13" s="5">
        <v>197.58318994866494</v>
      </c>
      <c r="AM13" s="5">
        <v>233.61671777487496</v>
      </c>
      <c r="AQ13" s="5">
        <f t="shared" si="7"/>
        <v>312840.05075205286</v>
      </c>
      <c r="AR13" s="5">
        <f t="shared" si="4"/>
        <v>197583.18994866495</v>
      </c>
      <c r="AS13" s="5">
        <f t="shared" si="5"/>
        <v>510423.24070071778</v>
      </c>
      <c r="AV13" s="5">
        <f>AK13*$C$11</f>
        <v>511.92008304881375</v>
      </c>
      <c r="AW13" s="5">
        <f>AL13*$C$12</f>
        <v>118.54991396919895</v>
      </c>
      <c r="AX13" s="5">
        <f t="shared" si="6"/>
        <v>630.46999701801269</v>
      </c>
      <c r="AZ13" s="5">
        <f>POWER(1/(1+$B$15),$F13-1)</f>
        <v>0.72242127659876221</v>
      </c>
      <c r="BB13" s="5">
        <f t="shared" si="8"/>
        <v>368740.60915268981</v>
      </c>
      <c r="BD13" s="5">
        <f t="shared" si="9"/>
        <v>455.46494010297056</v>
      </c>
    </row>
    <row r="14" spans="1:56">
      <c r="F14" s="4">
        <v>13</v>
      </c>
      <c r="G14" s="4" cm="1">
        <f t="array" ref="G14:I14">MMULT(G13:I13,$B$3:$D$5)</f>
        <v>322.47548741360492</v>
      </c>
      <c r="H14" s="4">
        <v>381.29805043580632</v>
      </c>
      <c r="I14" s="4">
        <v>296.22646215058893</v>
      </c>
      <c r="M14" s="4">
        <f>G14*$B$11</f>
        <v>16123.774370680247</v>
      </c>
      <c r="N14" s="4">
        <f>H14*$B$12</f>
        <v>381298.05043580633</v>
      </c>
      <c r="O14" s="4">
        <f t="shared" si="0"/>
        <v>397421.82480648661</v>
      </c>
      <c r="R14" s="4">
        <f>G14*$C$11</f>
        <v>290.22793867224442</v>
      </c>
      <c r="S14" s="4">
        <f>H14*$C$12</f>
        <v>228.77883026148379</v>
      </c>
      <c r="T14" s="4">
        <f t="shared" si="1"/>
        <v>519.00676893372815</v>
      </c>
      <c r="V14" s="4">
        <f>POWER(1/(1+$B$15),$F14-1)</f>
        <v>0.70137988019297304</v>
      </c>
      <c r="X14" s="4">
        <f t="shared" si="2"/>
        <v>278743.67186884629</v>
      </c>
      <c r="Z14" s="4">
        <f t="shared" si="3"/>
        <v>364.02090541408029</v>
      </c>
      <c r="AJ14" s="5">
        <v>13</v>
      </c>
      <c r="AK14" s="5" cm="1">
        <f t="array" ref="AK14:AM14">MMULT(AK13:AM13,$AF$3:$AH$5)</f>
        <v>540.36008766263672</v>
      </c>
      <c r="AL14" s="5">
        <v>204.76803321952548</v>
      </c>
      <c r="AM14" s="5">
        <v>254.87187911783741</v>
      </c>
      <c r="AQ14" s="5">
        <f t="shared" si="7"/>
        <v>297198.04821445019</v>
      </c>
      <c r="AR14" s="5">
        <f t="shared" si="4"/>
        <v>204768.03321952547</v>
      </c>
      <c r="AS14" s="5">
        <f t="shared" si="5"/>
        <v>501966.08143397566</v>
      </c>
      <c r="AV14" s="5">
        <f>AK14*$C$11</f>
        <v>486.32407889637307</v>
      </c>
      <c r="AW14" s="5">
        <f>AL14*$C$12</f>
        <v>122.86081993171528</v>
      </c>
      <c r="AX14" s="5">
        <f t="shared" si="6"/>
        <v>609.18489882808831</v>
      </c>
      <c r="AZ14" s="5">
        <f>POWER(1/(1+$B$15),$F14-1)</f>
        <v>0.70137988019297304</v>
      </c>
      <c r="BB14" s="5">
        <f t="shared" si="8"/>
        <v>352068.91005709802</v>
      </c>
      <c r="BD14" s="5">
        <f t="shared" si="9"/>
        <v>427.27003135541298</v>
      </c>
    </row>
    <row r="15" spans="1:56">
      <c r="A15" t="s">
        <v>27</v>
      </c>
      <c r="B15" s="1">
        <v>0.03</v>
      </c>
      <c r="F15" s="4">
        <v>14</v>
      </c>
      <c r="G15" s="4" cm="1">
        <f t="array" ref="G15:I15">MMULT(G14:I14,$B$3:$D$5)</f>
        <v>293.45269354638049</v>
      </c>
      <c r="H15" s="4">
        <v>384.80643203296836</v>
      </c>
      <c r="I15" s="4">
        <v>321.74087442065132</v>
      </c>
      <c r="M15" s="4">
        <f>G15*$B$11</f>
        <v>14672.634677319023</v>
      </c>
      <c r="N15" s="4">
        <f>H15*$B$12</f>
        <v>384806.43203296838</v>
      </c>
      <c r="O15" s="4">
        <f t="shared" si="0"/>
        <v>399479.06671028741</v>
      </c>
      <c r="R15" s="4">
        <f>G15*$C$11</f>
        <v>264.10742419174244</v>
      </c>
      <c r="S15" s="4">
        <f>H15*$C$12</f>
        <v>230.88385921978102</v>
      </c>
      <c r="T15" s="4">
        <f t="shared" si="1"/>
        <v>494.99128341152345</v>
      </c>
      <c r="V15" s="4">
        <f>POWER(1/(1+$B$15),$F15-1)</f>
        <v>0.6809513399931777</v>
      </c>
      <c r="X15" s="4">
        <f t="shared" si="2"/>
        <v>272025.80577559426</v>
      </c>
      <c r="Z15" s="4">
        <f t="shared" si="3"/>
        <v>337.06497772401968</v>
      </c>
      <c r="AE15" s="5" t="s">
        <v>27</v>
      </c>
      <c r="AF15" s="6">
        <v>0.03</v>
      </c>
      <c r="AJ15" s="5">
        <v>14</v>
      </c>
      <c r="AK15" s="5" cm="1">
        <f t="array" ref="AK15:AM15">MMULT(AK14:AM14,$AF$3:$AH$5)</f>
        <v>513.34208327950489</v>
      </c>
      <c r="AL15" s="5">
        <v>210.74043418842831</v>
      </c>
      <c r="AM15" s="5">
        <v>275.9174825320664</v>
      </c>
      <c r="AQ15" s="5">
        <f t="shared" si="7"/>
        <v>282338.14580372768</v>
      </c>
      <c r="AR15" s="5">
        <f t="shared" si="4"/>
        <v>210740.43418842831</v>
      </c>
      <c r="AS15" s="5">
        <f t="shared" si="5"/>
        <v>493078.57999215601</v>
      </c>
      <c r="AV15" s="5">
        <f>AK15*$C$11</f>
        <v>462.00787495155441</v>
      </c>
      <c r="AW15" s="5">
        <f>AL15*$C$12</f>
        <v>126.44426051305697</v>
      </c>
      <c r="AX15" s="5">
        <f t="shared" si="6"/>
        <v>588.45213546461139</v>
      </c>
      <c r="AZ15" s="5">
        <f>POWER(1/(1+$B$15),$F15-1)</f>
        <v>0.6809513399931777</v>
      </c>
      <c r="BB15" s="5">
        <f t="shared" si="8"/>
        <v>335762.5197675919</v>
      </c>
      <c r="BD15" s="5">
        <f t="shared" si="9"/>
        <v>400.70727016647407</v>
      </c>
    </row>
    <row r="16" spans="1:56">
      <c r="B16" s="1"/>
      <c r="F16" s="4">
        <v>15</v>
      </c>
      <c r="G16" s="4" cm="1">
        <f t="array" ref="G16:I16">MMULT(G15:I15,$B$3:$D$5)</f>
        <v>267.04195112720623</v>
      </c>
      <c r="H16" s="4">
        <v>386.10779897956655</v>
      </c>
      <c r="I16" s="4">
        <v>346.85024989322733</v>
      </c>
      <c r="M16" s="4">
        <f>G16*$B$11</f>
        <v>13352.097556360312</v>
      </c>
      <c r="N16" s="4">
        <f>H16*$B$12</f>
        <v>386107.79897956655</v>
      </c>
      <c r="O16" s="4">
        <f t="shared" si="0"/>
        <v>399459.89653592685</v>
      </c>
      <c r="R16" s="4">
        <f>G16*$C$11</f>
        <v>240.33775601448562</v>
      </c>
      <c r="S16" s="4">
        <f>H16*$C$12</f>
        <v>231.66467938773991</v>
      </c>
      <c r="T16" s="4">
        <f t="shared" si="1"/>
        <v>472.0024354022255</v>
      </c>
      <c r="V16" s="4">
        <f>POWER(1/(1+$B$15),$F16-1)</f>
        <v>0.66111780581861912</v>
      </c>
      <c r="X16" s="4">
        <f t="shared" si="2"/>
        <v>264090.05031036458</v>
      </c>
      <c r="Z16" s="4">
        <f t="shared" si="3"/>
        <v>312.04921443416384</v>
      </c>
      <c r="AF16" s="6"/>
      <c r="AJ16" s="5">
        <v>15</v>
      </c>
      <c r="AK16" s="5" cm="1">
        <f t="array" ref="AK16:AM16">MMULT(AK15:AM15,$AF$3:$AH$5)</f>
        <v>487.6749791155296</v>
      </c>
      <c r="AL16" s="5">
        <v>215.60367497739202</v>
      </c>
      <c r="AM16" s="5">
        <v>296.72134590707793</v>
      </c>
      <c r="AQ16" s="5">
        <f t="shared" si="7"/>
        <v>268221.23851354129</v>
      </c>
      <c r="AR16" s="5">
        <f t="shared" si="4"/>
        <v>215603.67497739202</v>
      </c>
      <c r="AS16" s="5">
        <f t="shared" si="5"/>
        <v>483824.91349093331</v>
      </c>
      <c r="AV16" s="5">
        <f>AK16*$C$11</f>
        <v>438.90748120397666</v>
      </c>
      <c r="AW16" s="5">
        <f>AL16*$C$12</f>
        <v>129.36220498643522</v>
      </c>
      <c r="AX16" s="5">
        <f t="shared" si="6"/>
        <v>568.2696861904119</v>
      </c>
      <c r="AZ16" s="5">
        <f>POWER(1/(1+$B$15),$F16-1)</f>
        <v>0.66111780581861912</v>
      </c>
      <c r="BB16" s="5">
        <f t="shared" si="8"/>
        <v>319865.26520750904</v>
      </c>
      <c r="BD16" s="5">
        <f t="shared" si="9"/>
        <v>375.69320804744035</v>
      </c>
    </row>
    <row r="17" spans="6:56">
      <c r="F17" s="4">
        <v>16</v>
      </c>
      <c r="G17" s="4" cm="1">
        <f t="array" ref="G17:I17">MMULT(G16:I16,$B$3:$D$5)</f>
        <v>243.00817552575768</v>
      </c>
      <c r="H17" s="4">
        <v>385.49534560949263</v>
      </c>
      <c r="I17" s="4">
        <v>371.4964788647498</v>
      </c>
      <c r="M17" s="4">
        <f>G17*$B$11</f>
        <v>12150.408776287884</v>
      </c>
      <c r="N17" s="4">
        <f>H17*$B$12</f>
        <v>385495.34560949262</v>
      </c>
      <c r="O17" s="4">
        <f t="shared" si="0"/>
        <v>397645.75438578048</v>
      </c>
      <c r="R17" s="4">
        <f>G17*$C$11</f>
        <v>218.70735797318193</v>
      </c>
      <c r="S17" s="4">
        <f>H17*$C$12</f>
        <v>231.29720736569556</v>
      </c>
      <c r="T17" s="4">
        <f t="shared" si="1"/>
        <v>450.00456533887746</v>
      </c>
      <c r="V17" s="4">
        <f>POWER(1/(1+$B$15),$F17-1)</f>
        <v>0.64186194739671765</v>
      </c>
      <c r="X17" s="4">
        <f t="shared" si="2"/>
        <v>255233.67828409394</v>
      </c>
      <c r="Z17" s="4">
        <f t="shared" si="3"/>
        <v>288.84080664582535</v>
      </c>
      <c r="AJ17" s="5">
        <v>16</v>
      </c>
      <c r="AK17" s="5" cm="1">
        <f t="array" ref="AK17:AM17">MMULT(AK16:AM16,$AF$3:$AH$5)</f>
        <v>463.29123015975307</v>
      </c>
      <c r="AL17" s="5">
        <v>219.4537406019883</v>
      </c>
      <c r="AM17" s="5">
        <v>317.25502923825815</v>
      </c>
      <c r="AQ17" s="5">
        <f t="shared" si="7"/>
        <v>254810.17658786417</v>
      </c>
      <c r="AR17" s="5">
        <f t="shared" si="4"/>
        <v>219453.74060198831</v>
      </c>
      <c r="AS17" s="5">
        <f t="shared" si="5"/>
        <v>474263.91718985245</v>
      </c>
      <c r="AV17" s="5">
        <f>AK17*$C$11</f>
        <v>416.96210714377776</v>
      </c>
      <c r="AW17" s="5">
        <f>AL17*$C$12</f>
        <v>131.67224436119298</v>
      </c>
      <c r="AX17" s="5">
        <f t="shared" si="6"/>
        <v>548.63435150497071</v>
      </c>
      <c r="AZ17" s="5">
        <f>POWER(1/(1+$B$15),$F17-1)</f>
        <v>0.64186194739671765</v>
      </c>
      <c r="BB17" s="5">
        <f t="shared" si="8"/>
        <v>304411.96146747435</v>
      </c>
      <c r="BD17" s="5">
        <f t="shared" si="9"/>
        <v>352.14751326571582</v>
      </c>
    </row>
    <row r="18" spans="6:56">
      <c r="F18" s="4">
        <v>17</v>
      </c>
      <c r="G18" s="4" cm="1">
        <f t="array" ref="G18:I18">MMULT(G17:I17,$B$3:$D$5)</f>
        <v>221.13743972843949</v>
      </c>
      <c r="H18" s="4">
        <v>383.23115061582104</v>
      </c>
      <c r="I18" s="4">
        <v>395.63140965573962</v>
      </c>
      <c r="M18" s="4">
        <f>G18*$B$11</f>
        <v>11056.871986421975</v>
      </c>
      <c r="N18" s="4">
        <f>H18*$B$12</f>
        <v>383231.15061582101</v>
      </c>
      <c r="O18" s="4">
        <f t="shared" si="0"/>
        <v>394288.022602243</v>
      </c>
      <c r="R18" s="4">
        <f>G18*$C$11</f>
        <v>199.02369575559555</v>
      </c>
      <c r="S18" s="4">
        <f>H18*$C$12</f>
        <v>229.9386903694926</v>
      </c>
      <c r="T18" s="4">
        <f t="shared" si="1"/>
        <v>428.96238612508819</v>
      </c>
      <c r="V18" s="4">
        <f>POWER(1/(1+$B$15),$F18-1)</f>
        <v>0.62316693922011412</v>
      </c>
      <c r="X18" s="4">
        <f t="shared" si="2"/>
        <v>245707.26021619095</v>
      </c>
      <c r="Z18" s="4">
        <f t="shared" si="3"/>
        <v>267.31517720212798</v>
      </c>
      <c r="AJ18" s="5">
        <v>17</v>
      </c>
      <c r="AK18" s="5" cm="1">
        <f t="array" ref="AK18:AM18">MMULT(AK17:AM17,$AF$3:$AH$5)</f>
        <v>440.12666865176539</v>
      </c>
      <c r="AL18" s="5">
        <v>222.37979047668148</v>
      </c>
      <c r="AM18" s="5">
        <v>337.49354087155263</v>
      </c>
      <c r="AQ18" s="5">
        <f t="shared" si="7"/>
        <v>242069.66775847095</v>
      </c>
      <c r="AR18" s="5">
        <f t="shared" si="4"/>
        <v>222379.79047668149</v>
      </c>
      <c r="AS18" s="5">
        <f t="shared" si="5"/>
        <v>464449.45823515241</v>
      </c>
      <c r="AV18" s="5">
        <f>AK18*$C$11</f>
        <v>396.11400178658886</v>
      </c>
      <c r="AW18" s="5">
        <f>AL18*$C$12</f>
        <v>133.42787428600889</v>
      </c>
      <c r="AX18" s="5">
        <f t="shared" si="6"/>
        <v>529.54187607259769</v>
      </c>
      <c r="AZ18" s="5">
        <f>POWER(1/(1+$B$15),$F18-1)</f>
        <v>0.62316693922011412</v>
      </c>
      <c r="BB18" s="5">
        <f t="shared" si="8"/>
        <v>289429.54731084016</v>
      </c>
      <c r="BD18" s="5">
        <f t="shared" si="9"/>
        <v>329.99299010103766</v>
      </c>
    </row>
    <row r="19" spans="6:56">
      <c r="F19" s="4">
        <v>18</v>
      </c>
      <c r="G19" s="4" cm="1">
        <f t="array" ref="G19:I19">MMULT(G18:I18,$B$3:$D$5)</f>
        <v>201.23507015287993</v>
      </c>
      <c r="H19" s="4">
        <v>379.54921386602075</v>
      </c>
      <c r="I19" s="4">
        <v>419.21571598109944</v>
      </c>
      <c r="M19" s="4">
        <f>G19*$B$11</f>
        <v>10061.753507643996</v>
      </c>
      <c r="N19" s="4">
        <f>H19*$B$12</f>
        <v>379549.21386602073</v>
      </c>
      <c r="O19" s="4">
        <f t="shared" si="0"/>
        <v>389610.96737366472</v>
      </c>
      <c r="R19" s="4">
        <f>G19*$C$11</f>
        <v>181.11156313759193</v>
      </c>
      <c r="S19" s="4">
        <f>H19*$C$12</f>
        <v>227.72952831961246</v>
      </c>
      <c r="T19" s="4">
        <f t="shared" si="1"/>
        <v>408.84109145720436</v>
      </c>
      <c r="V19" s="4">
        <f>POWER(1/(1+$B$15),$F19-1)</f>
        <v>0.60501644584477099</v>
      </c>
      <c r="X19" s="4">
        <f t="shared" si="2"/>
        <v>235721.04274255765</v>
      </c>
      <c r="Z19" s="4">
        <f t="shared" si="3"/>
        <v>247.35558406873474</v>
      </c>
      <c r="AJ19" s="5">
        <v>18</v>
      </c>
      <c r="AK19" s="5" cm="1">
        <f t="array" ref="AK19:AM19">MMULT(AK18:AM18,$AF$3:$AH$5)</f>
        <v>418.12033521917709</v>
      </c>
      <c r="AL19" s="5">
        <v>224.46460101240035</v>
      </c>
      <c r="AM19" s="5">
        <v>357.41506376842199</v>
      </c>
      <c r="AQ19" s="5">
        <f t="shared" si="7"/>
        <v>229966.18437054739</v>
      </c>
      <c r="AR19" s="5">
        <f t="shared" si="4"/>
        <v>224464.60101240035</v>
      </c>
      <c r="AS19" s="5">
        <f t="shared" si="5"/>
        <v>454430.78538294777</v>
      </c>
      <c r="AV19" s="5">
        <f>AK19*$C$11</f>
        <v>376.30830169725937</v>
      </c>
      <c r="AW19" s="5">
        <f>AL19*$C$12</f>
        <v>134.67876060744021</v>
      </c>
      <c r="AX19" s="5">
        <f t="shared" si="6"/>
        <v>510.98706230469958</v>
      </c>
      <c r="AZ19" s="5">
        <f>POWER(1/(1+$B$15),$F19-1)</f>
        <v>0.60501644584477099</v>
      </c>
      <c r="BB19" s="5">
        <f t="shared" si="8"/>
        <v>274938.09865483898</v>
      </c>
      <c r="BD19" s="5">
        <f t="shared" si="9"/>
        <v>309.15557630824986</v>
      </c>
    </row>
    <row r="20" spans="6:56">
      <c r="F20" s="4">
        <v>19</v>
      </c>
      <c r="G20" s="4" cm="1">
        <f t="array" ref="G20:I20">MMULT(G19:I19,$B$3:$D$5)</f>
        <v>183.12391383912075</v>
      </c>
      <c r="H20" s="4">
        <v>374.6582080834213</v>
      </c>
      <c r="I20" s="4">
        <v>442.21787807745807</v>
      </c>
      <c r="M20" s="4">
        <f>G20*$B$11</f>
        <v>9156.195691956038</v>
      </c>
      <c r="N20" s="4">
        <f>H20*$B$12</f>
        <v>374658.20808342128</v>
      </c>
      <c r="O20" s="4">
        <f t="shared" si="0"/>
        <v>383814.40377537732</v>
      </c>
      <c r="R20" s="4">
        <f>G20*$C$11</f>
        <v>164.81152245520869</v>
      </c>
      <c r="S20" s="4">
        <f>H20*$C$12</f>
        <v>224.79492485005278</v>
      </c>
      <c r="T20" s="4">
        <f t="shared" si="1"/>
        <v>389.60644730526144</v>
      </c>
      <c r="V20" s="4">
        <f>POWER(1/(1+$B$15),$F20-1)</f>
        <v>0.58739460761628248</v>
      </c>
      <c r="X20" s="4">
        <f t="shared" si="2"/>
        <v>225450.51110311516</v>
      </c>
      <c r="Z20" s="4">
        <f t="shared" si="3"/>
        <v>228.85272623964789</v>
      </c>
      <c r="AJ20" s="5">
        <v>19</v>
      </c>
      <c r="AK20" s="5" cm="1">
        <f t="array" ref="AK20:AM20">MMULT(AK19:AM19,$AF$3:$AH$5)</f>
        <v>397.2143184582182</v>
      </c>
      <c r="AL20" s="5">
        <v>225.78498101835564</v>
      </c>
      <c r="AM20" s="5">
        <v>377.00070052342556</v>
      </c>
      <c r="AQ20" s="5">
        <f t="shared" si="7"/>
        <v>218467.87515202002</v>
      </c>
      <c r="AR20" s="5">
        <f t="shared" si="4"/>
        <v>225784.98101835564</v>
      </c>
      <c r="AS20" s="5">
        <f t="shared" si="5"/>
        <v>444252.85617037566</v>
      </c>
      <c r="AV20" s="5">
        <f>AK20*$C$11</f>
        <v>357.49288661239638</v>
      </c>
      <c r="AW20" s="5">
        <f>AL20*$C$12</f>
        <v>135.47098861101338</v>
      </c>
      <c r="AX20" s="5">
        <f t="shared" si="6"/>
        <v>492.96387522340979</v>
      </c>
      <c r="AZ20" s="5">
        <f>POWER(1/(1+$B$15),$F20-1)</f>
        <v>0.58739460761628248</v>
      </c>
      <c r="BB20" s="5">
        <f t="shared" si="8"/>
        <v>260951.73213261057</v>
      </c>
      <c r="BD20" s="5">
        <f t="shared" si="9"/>
        <v>289.56432205585685</v>
      </c>
    </row>
    <row r="21" spans="6:56">
      <c r="F21" s="4">
        <v>20</v>
      </c>
      <c r="G21" s="4" cm="1">
        <f t="array" ref="G21:I21">MMULT(G20:I20,$B$3:$D$5)</f>
        <v>166.64276159359989</v>
      </c>
      <c r="H21" s="4">
        <v>368.74397164798864</v>
      </c>
      <c r="I21" s="4">
        <v>464.61326675841156</v>
      </c>
      <c r="M21" s="4">
        <f>G21*$B$11</f>
        <v>8332.1380796799949</v>
      </c>
      <c r="N21" s="4">
        <f>H21*$B$12</f>
        <v>368743.97164798866</v>
      </c>
      <c r="O21" s="4">
        <f t="shared" si="0"/>
        <v>377076.10972766863</v>
      </c>
      <c r="R21" s="4">
        <f>G21*$C$11</f>
        <v>149.9784854342399</v>
      </c>
      <c r="S21" s="4">
        <f>H21*$C$12</f>
        <v>221.24638298879319</v>
      </c>
      <c r="T21" s="4">
        <f t="shared" si="1"/>
        <v>371.22486842303306</v>
      </c>
      <c r="V21" s="4">
        <f>POWER(1/(1+$B$15),$F21-1)</f>
        <v>0.57028602681192475</v>
      </c>
      <c r="X21" s="4">
        <f t="shared" si="2"/>
        <v>215041.23642228951</v>
      </c>
      <c r="Z21" s="4">
        <f t="shared" si="3"/>
        <v>211.70435526675107</v>
      </c>
      <c r="AJ21" s="5">
        <v>20</v>
      </c>
      <c r="AK21" s="5" cm="1">
        <f t="array" ref="AK21:AM21">MMULT(AK20:AM20,$AF$3:$AH$5)</f>
        <v>377.35360253530729</v>
      </c>
      <c r="AL21" s="5">
        <v>226.4121615211844</v>
      </c>
      <c r="AM21" s="5">
        <v>396.23423594350771</v>
      </c>
      <c r="AQ21" s="5">
        <f t="shared" si="7"/>
        <v>207544.48139441901</v>
      </c>
      <c r="AR21" s="5">
        <f t="shared" si="4"/>
        <v>226412.1615211844</v>
      </c>
      <c r="AS21" s="5">
        <f t="shared" si="5"/>
        <v>433956.64291560341</v>
      </c>
      <c r="AV21" s="5">
        <f>AK21*$C$11</f>
        <v>339.61824228177659</v>
      </c>
      <c r="AW21" s="5">
        <f>AL21*$C$12</f>
        <v>135.84729691271065</v>
      </c>
      <c r="AX21" s="5">
        <f t="shared" si="6"/>
        <v>475.46553919448723</v>
      </c>
      <c r="AZ21" s="5">
        <f>POWER(1/(1+$B$15),$F21-1)</f>
        <v>0.57028602681192475</v>
      </c>
      <c r="BB21" s="5">
        <f t="shared" si="8"/>
        <v>247479.40969698067</v>
      </c>
      <c r="BD21" s="5">
        <f t="shared" si="9"/>
        <v>271.15135323321363</v>
      </c>
    </row>
    <row r="22" spans="6:56">
      <c r="F22" s="4">
        <v>21</v>
      </c>
      <c r="G22" s="4" cm="1">
        <f t="array" ref="G22:I22">MMULT(G21:I21,$B$3:$D$5)</f>
        <v>151.64491305017589</v>
      </c>
      <c r="H22" s="4">
        <v>361.97176637714119</v>
      </c>
      <c r="I22" s="4">
        <v>486.38332057268298</v>
      </c>
      <c r="M22" s="4">
        <f>G22*$B$11</f>
        <v>7582.2456525087946</v>
      </c>
      <c r="N22" s="4">
        <f>H22*$B$12</f>
        <v>361971.76637714118</v>
      </c>
      <c r="O22" s="4">
        <f t="shared" si="0"/>
        <v>369554.01202964998</v>
      </c>
      <c r="R22" s="4">
        <f>G22*$C$11</f>
        <v>136.48042174515831</v>
      </c>
      <c r="S22" s="4">
        <f>H22*$C$12</f>
        <v>217.1830598262847</v>
      </c>
      <c r="T22" s="4">
        <f t="shared" si="1"/>
        <v>353.66348157144301</v>
      </c>
      <c r="V22" s="4">
        <f>POWER(1/(1+$B$15),$F22-1)</f>
        <v>0.55367575418633475</v>
      </c>
      <c r="X22" s="4">
        <f t="shared" si="2"/>
        <v>204613.09632310228</v>
      </c>
      <c r="Z22" s="4">
        <f t="shared" si="3"/>
        <v>195.81489488723361</v>
      </c>
      <c r="AJ22" s="5">
        <v>21</v>
      </c>
      <c r="AK22" s="5" cm="1">
        <f t="array" ref="AK22:AM22">MMULT(AK21:AM21,$AF$3:$AH$5)</f>
        <v>358.48592240854191</v>
      </c>
      <c r="AL22" s="5">
        <v>226.41216152118437</v>
      </c>
      <c r="AM22" s="5">
        <v>415.10191607027309</v>
      </c>
      <c r="AQ22" s="5">
        <f t="shared" si="7"/>
        <v>197167.25732469806</v>
      </c>
      <c r="AR22" s="5">
        <f t="shared" si="4"/>
        <v>226412.16152118437</v>
      </c>
      <c r="AS22" s="5">
        <f t="shared" si="5"/>
        <v>423579.41884588241</v>
      </c>
      <c r="AV22" s="5">
        <f>AK22*$C$11</f>
        <v>322.63733016768771</v>
      </c>
      <c r="AW22" s="5">
        <f>AL22*$C$12</f>
        <v>135.84729691271062</v>
      </c>
      <c r="AX22" s="5">
        <f t="shared" si="6"/>
        <v>458.48462708039835</v>
      </c>
      <c r="AZ22" s="5">
        <f>POWER(1/(1+$B$15),$F22-1)</f>
        <v>0.55367575418633475</v>
      </c>
      <c r="BB22" s="5">
        <f t="shared" si="8"/>
        <v>234525.65418730333</v>
      </c>
      <c r="BD22" s="5">
        <f t="shared" si="9"/>
        <v>253.85182168157999</v>
      </c>
    </row>
    <row r="23" spans="6:56">
      <c r="F23" s="4">
        <v>22</v>
      </c>
      <c r="G23" s="4" cm="1">
        <f t="array" ref="G23:I23">MMULT(G22:I22,$B$3:$D$5)</f>
        <v>137.99687087566005</v>
      </c>
      <c r="H23" s="4">
        <v>354.48832197179644</v>
      </c>
      <c r="I23" s="4">
        <v>507.51480715254354</v>
      </c>
      <c r="M23" s="4">
        <f>G23*$B$11</f>
        <v>6899.8435437830021</v>
      </c>
      <c r="N23" s="4">
        <f>H23*$B$12</f>
        <v>354488.32197179645</v>
      </c>
      <c r="O23" s="4">
        <f t="shared" si="0"/>
        <v>361388.16551557946</v>
      </c>
      <c r="R23" s="4">
        <f>G23*$C$11</f>
        <v>124.19718378809405</v>
      </c>
      <c r="S23" s="4">
        <f>H23*$C$12</f>
        <v>212.69299318307785</v>
      </c>
      <c r="T23" s="4">
        <f t="shared" si="1"/>
        <v>336.89017697117191</v>
      </c>
      <c r="V23" s="4">
        <f>POWER(1/(1+$B$15),$F23-1)</f>
        <v>0.53754927590906287</v>
      </c>
      <c r="X23" s="4">
        <f t="shared" si="2"/>
        <v>194263.9466950043</v>
      </c>
      <c r="Z23" s="4">
        <f t="shared" si="3"/>
        <v>181.09507069172952</v>
      </c>
      <c r="AJ23" s="5">
        <v>22</v>
      </c>
      <c r="AK23" s="5" cm="1">
        <f t="array" ref="AK23:AM23">MMULT(AK22:AM22,$AF$3:$AH$5)</f>
        <v>340.56162628811478</v>
      </c>
      <c r="AL23" s="5">
        <v>225.84613111738142</v>
      </c>
      <c r="AM23" s="5">
        <v>433.59224259450315</v>
      </c>
      <c r="AQ23" s="5">
        <f t="shared" si="7"/>
        <v>187308.89445846312</v>
      </c>
      <c r="AR23" s="5">
        <f t="shared" si="4"/>
        <v>225846.13111738142</v>
      </c>
      <c r="AS23" s="5">
        <f t="shared" si="5"/>
        <v>413155.02557584457</v>
      </c>
      <c r="AV23" s="5">
        <f>AK23*$C$11</f>
        <v>306.5054636593033</v>
      </c>
      <c r="AW23" s="5">
        <f>AL23*$C$12</f>
        <v>135.50767867042885</v>
      </c>
      <c r="AX23" s="5">
        <f t="shared" si="6"/>
        <v>442.01314232973215</v>
      </c>
      <c r="AZ23" s="5">
        <f>POWER(1/(1+$B$15),$F23-1)</f>
        <v>0.53754927590906287</v>
      </c>
      <c r="BB23" s="5">
        <f t="shared" si="8"/>
        <v>222091.1848364856</v>
      </c>
      <c r="BD23" s="5">
        <f t="shared" si="9"/>
        <v>237.60384460163706</v>
      </c>
    </row>
    <row r="24" spans="6:56">
      <c r="F24" s="4">
        <v>23</v>
      </c>
      <c r="G24" s="4" cm="1">
        <f t="array" ref="G24:I24">MMULT(G23:I23,$B$3:$D$5)</f>
        <v>125.57715249685064</v>
      </c>
      <c r="H24" s="4">
        <v>346.4236868345028</v>
      </c>
      <c r="I24" s="4">
        <v>527.9991606686466</v>
      </c>
      <c r="M24" s="4">
        <f>G24*$B$11</f>
        <v>6278.8576248425325</v>
      </c>
      <c r="N24" s="4">
        <f>H24*$B$12</f>
        <v>346423.68683450279</v>
      </c>
      <c r="O24" s="4">
        <f t="shared" si="0"/>
        <v>352702.54445934534</v>
      </c>
      <c r="R24" s="4">
        <f>G24*$C$11</f>
        <v>113.01943724716558</v>
      </c>
      <c r="S24" s="4">
        <f>H24*$C$12</f>
        <v>207.85421210070169</v>
      </c>
      <c r="T24" s="4">
        <f t="shared" si="1"/>
        <v>320.87364934786729</v>
      </c>
      <c r="V24" s="4">
        <f>POWER(1/(1+$B$15),$F24-1)</f>
        <v>0.52189250088258532</v>
      </c>
      <c r="X24" s="4">
        <f t="shared" si="2"/>
        <v>184072.81299553899</v>
      </c>
      <c r="Z24" s="4">
        <f t="shared" si="3"/>
        <v>167.4615513254802</v>
      </c>
      <c r="AJ24" s="5">
        <v>23</v>
      </c>
      <c r="AK24" s="5" cm="1">
        <f t="array" ref="AK24:AM24">MMULT(AK23:AM23,$AF$3:$AH$5)</f>
        <v>323.53354497370901</v>
      </c>
      <c r="AL24" s="5">
        <v>224.77067335015576</v>
      </c>
      <c r="AM24" s="5">
        <v>451.69578167613452</v>
      </c>
      <c r="AQ24" s="5">
        <f t="shared" si="7"/>
        <v>177943.44973553997</v>
      </c>
      <c r="AR24" s="5">
        <f t="shared" si="4"/>
        <v>224770.67335015576</v>
      </c>
      <c r="AS24" s="5">
        <f t="shared" si="5"/>
        <v>402714.12308569573</v>
      </c>
      <c r="AV24" s="5">
        <f>AK24*$C$11</f>
        <v>291.18019047633811</v>
      </c>
      <c r="AW24" s="5">
        <f>AL24*$C$12</f>
        <v>134.86240401009346</v>
      </c>
      <c r="AX24" s="5">
        <f t="shared" si="6"/>
        <v>426.04259448643154</v>
      </c>
      <c r="AZ24" s="5">
        <f>POWER(1/(1+$B$15),$F24-1)</f>
        <v>0.52189250088258532</v>
      </c>
      <c r="BB24" s="5">
        <f t="shared" si="8"/>
        <v>210173.48083793104</v>
      </c>
      <c r="BD24" s="5">
        <f t="shared" si="9"/>
        <v>222.34843511902892</v>
      </c>
    </row>
    <row r="25" spans="6:56">
      <c r="F25" s="4">
        <v>24</v>
      </c>
      <c r="G25" s="4" cm="1">
        <f t="array" ref="G25:I25">MMULT(G24:I24,$B$3:$D$5)</f>
        <v>114.27520877213409</v>
      </c>
      <c r="H25" s="4">
        <v>337.89290316755722</v>
      </c>
      <c r="I25" s="4">
        <v>547.83188806030876</v>
      </c>
      <c r="M25" s="4">
        <f>G25*$B$11</f>
        <v>5713.7604386067051</v>
      </c>
      <c r="N25" s="4">
        <f>H25*$B$12</f>
        <v>337892.9031675572</v>
      </c>
      <c r="O25" s="4">
        <f t="shared" si="0"/>
        <v>343606.66360616393</v>
      </c>
      <c r="R25" s="4">
        <f>G25*$C$11</f>
        <v>102.84768789492068</v>
      </c>
      <c r="S25" s="4">
        <f>H25*$C$12</f>
        <v>202.73574190053432</v>
      </c>
      <c r="T25" s="4">
        <f t="shared" si="1"/>
        <v>305.583429795455</v>
      </c>
      <c r="V25" s="4">
        <f>POWER(1/(1+$B$15),$F25-1)</f>
        <v>0.50669174842969444</v>
      </c>
      <c r="X25" s="4">
        <f t="shared" si="2"/>
        <v>174102.66115470105</v>
      </c>
      <c r="Z25" s="4">
        <f t="shared" si="3"/>
        <v>154.83660233420187</v>
      </c>
      <c r="AJ25" s="5">
        <v>24</v>
      </c>
      <c r="AK25" s="5" cm="1">
        <f t="array" ref="AK25:AM25">MMULT(AK24:AM24,$AF$3:$AH$5)</f>
        <v>307.35686772502356</v>
      </c>
      <c r="AL25" s="5">
        <v>223.23814603185923</v>
      </c>
      <c r="AM25" s="5">
        <v>469.40498624311647</v>
      </c>
      <c r="AQ25" s="5">
        <f t="shared" si="7"/>
        <v>169046.27724876296</v>
      </c>
      <c r="AR25" s="5">
        <f t="shared" si="4"/>
        <v>223238.14603185924</v>
      </c>
      <c r="AS25" s="5">
        <f t="shared" si="5"/>
        <v>392284.42328062223</v>
      </c>
      <c r="AV25" s="5">
        <f>AK25*$C$11</f>
        <v>276.62118095252123</v>
      </c>
      <c r="AW25" s="5">
        <f>AL25*$C$12</f>
        <v>133.94288761911554</v>
      </c>
      <c r="AX25" s="5">
        <f t="shared" si="6"/>
        <v>410.56406857163677</v>
      </c>
      <c r="AZ25" s="5">
        <f>POWER(1/(1+$B$15),$F25-1)</f>
        <v>0.50669174842969444</v>
      </c>
      <c r="BB25" s="5">
        <f t="shared" si="8"/>
        <v>198767.28031379281</v>
      </c>
      <c r="BD25" s="5">
        <f t="shared" si="9"/>
        <v>208.02942574697158</v>
      </c>
    </row>
    <row r="26" spans="6:56">
      <c r="F26" s="4">
        <v>25</v>
      </c>
      <c r="G26" s="4" cm="1">
        <f t="array" ref="G26:I26">MMULT(G25:I25,$B$3:$D$5)</f>
        <v>103.99043998264203</v>
      </c>
      <c r="H26" s="4">
        <v>328.99752262322869</v>
      </c>
      <c r="I26" s="4">
        <v>567.01203739412927</v>
      </c>
      <c r="M26" s="4">
        <f>G26*$B$11</f>
        <v>5199.5219991321019</v>
      </c>
      <c r="N26" s="4">
        <f>H26*$B$12</f>
        <v>328997.52262322867</v>
      </c>
      <c r="O26" s="4">
        <f t="shared" si="0"/>
        <v>334197.04462236079</v>
      </c>
      <c r="R26" s="4">
        <f>G26*$C$11</f>
        <v>93.591395984377826</v>
      </c>
      <c r="S26" s="4">
        <f>H26*$C$12</f>
        <v>197.39851357393721</v>
      </c>
      <c r="T26" s="4">
        <f t="shared" si="1"/>
        <v>290.98990955831505</v>
      </c>
      <c r="V26" s="4">
        <f>POWER(1/(1+$B$15),$F26-1)</f>
        <v>0.49193373633950915</v>
      </c>
      <c r="X26" s="4">
        <f t="shared" si="2"/>
        <v>164402.80083469962</v>
      </c>
      <c r="Z26" s="4">
        <f t="shared" si="3"/>
        <v>143.14775344611778</v>
      </c>
      <c r="AJ26" s="5">
        <v>25</v>
      </c>
      <c r="AK26" s="5" cm="1">
        <f t="array" ref="AK26:AM26">MMULT(AK25:AM25,$AF$3:$AH$5)</f>
        <v>291.98902433877237</v>
      </c>
      <c r="AL26" s="5">
        <v>221.29694476201695</v>
      </c>
      <c r="AM26" s="5">
        <v>486.71403089920989</v>
      </c>
      <c r="AQ26" s="5">
        <f t="shared" si="7"/>
        <v>160593.96338632482</v>
      </c>
      <c r="AR26" s="5">
        <f t="shared" si="4"/>
        <v>221296.94476201694</v>
      </c>
      <c r="AS26" s="5">
        <f t="shared" si="5"/>
        <v>381890.90814834175</v>
      </c>
      <c r="AV26" s="5">
        <f>AK26*$C$11</f>
        <v>262.79012190489516</v>
      </c>
      <c r="AW26" s="5">
        <f>AL26*$C$12</f>
        <v>132.77816685721015</v>
      </c>
      <c r="AX26" s="5">
        <f t="shared" si="6"/>
        <v>395.56828876210534</v>
      </c>
      <c r="AZ26" s="5">
        <f>POWER(1/(1+$B$15),$F26-1)</f>
        <v>0.49193373633950915</v>
      </c>
      <c r="BB26" s="5">
        <f t="shared" si="8"/>
        <v>187865.02131950206</v>
      </c>
      <c r="BD26" s="5">
        <f t="shared" si="9"/>
        <v>194.59338626816836</v>
      </c>
    </row>
    <row r="27" spans="6:56">
      <c r="F27" s="4">
        <v>26</v>
      </c>
      <c r="G27" s="4" cm="1">
        <f t="array" ref="G27:I27">MMULT(G26:I26,$B$3:$D$5)</f>
        <v>94.631300384204252</v>
      </c>
      <c r="H27" s="4">
        <v>319.8269772908522</v>
      </c>
      <c r="I27" s="4">
        <v>585.54172232494352</v>
      </c>
      <c r="M27" s="4">
        <f>G27*$B$11</f>
        <v>4731.565019210213</v>
      </c>
      <c r="N27" s="4">
        <f>H27*$B$12</f>
        <v>319826.97729085217</v>
      </c>
      <c r="O27" s="4">
        <f t="shared" si="0"/>
        <v>324558.54231006239</v>
      </c>
      <c r="R27" s="4">
        <f>G27*$C$11</f>
        <v>85.168170345783835</v>
      </c>
      <c r="S27" s="4">
        <f>H27*$C$12</f>
        <v>191.8961863745113</v>
      </c>
      <c r="T27" s="4">
        <f t="shared" si="1"/>
        <v>277.06435672029511</v>
      </c>
      <c r="V27" s="4">
        <f>POWER(1/(1+$B$15),$F27-1)</f>
        <v>0.47760556926165937</v>
      </c>
      <c r="X27" s="4">
        <f t="shared" si="2"/>
        <v>155010.96735873169</v>
      </c>
      <c r="Z27" s="4">
        <f t="shared" si="3"/>
        <v>132.32747981351201</v>
      </c>
      <c r="AJ27" s="5">
        <v>26</v>
      </c>
      <c r="AK27" s="5" cm="1">
        <f t="array" ref="AK27:AM27">MMULT(AK26:AM26,$AF$3:$AH$5)</f>
        <v>277.38957312183373</v>
      </c>
      <c r="AL27" s="5">
        <v>218.99176825407926</v>
      </c>
      <c r="AM27" s="5">
        <v>503.61865862408621</v>
      </c>
      <c r="AQ27" s="5">
        <f t="shared" si="7"/>
        <v>152564.26521700856</v>
      </c>
      <c r="AR27" s="5">
        <f t="shared" si="4"/>
        <v>218991.76825407927</v>
      </c>
      <c r="AS27" s="5">
        <f t="shared" si="5"/>
        <v>371556.03347108781</v>
      </c>
      <c r="AV27" s="5">
        <f>AK27*$C$11</f>
        <v>249.65061580965036</v>
      </c>
      <c r="AW27" s="5">
        <f>AL27*$C$12</f>
        <v>131.39506095244755</v>
      </c>
      <c r="AX27" s="5">
        <f t="shared" si="6"/>
        <v>381.04567676209791</v>
      </c>
      <c r="AZ27" s="5">
        <f>POWER(1/(1+$B$15),$F27-1)</f>
        <v>0.47760556926165937</v>
      </c>
      <c r="BB27" s="5">
        <f t="shared" si="8"/>
        <v>177457.23087856304</v>
      </c>
      <c r="BD27" s="5">
        <f t="shared" si="9"/>
        <v>181.98953736465603</v>
      </c>
    </row>
    <row r="28" spans="6:56">
      <c r="F28" s="4">
        <v>27</v>
      </c>
      <c r="G28" s="4" cm="1">
        <f t="array" ref="G28:I28">MMULT(G27:I27,$B$3:$D$5)</f>
        <v>86.114483349625871</v>
      </c>
      <c r="H28" s="4">
        <v>310.45981945320392</v>
      </c>
      <c r="I28" s="4">
        <v>603.42569719717017</v>
      </c>
      <c r="M28" s="4">
        <f>G28*$B$11</f>
        <v>4305.724167481294</v>
      </c>
      <c r="N28" s="4">
        <f>H28*$B$12</f>
        <v>310459.81945320393</v>
      </c>
      <c r="O28" s="4">
        <f t="shared" si="0"/>
        <v>314765.54362068523</v>
      </c>
      <c r="R28" s="4">
        <f>G28*$C$11</f>
        <v>77.503035014663283</v>
      </c>
      <c r="S28" s="4">
        <f>H28*$C$12</f>
        <v>186.27589167192235</v>
      </c>
      <c r="T28" s="4">
        <f t="shared" si="1"/>
        <v>263.77892668658563</v>
      </c>
      <c r="V28" s="4">
        <f>POWER(1/(1+$B$15),$F28-1)</f>
        <v>0.46369472743850421</v>
      </c>
      <c r="X28" s="4">
        <f t="shared" si="2"/>
        <v>145955.12295622623</v>
      </c>
      <c r="Z28" s="4">
        <f t="shared" si="3"/>
        <v>122.31289751395751</v>
      </c>
      <c r="AJ28" s="5">
        <v>27</v>
      </c>
      <c r="AK28" s="5" cm="1">
        <f t="array" ref="AK28:AM28">MMULT(AK27:AM27,$AF$3:$AH$5)</f>
        <v>263.52009446574203</v>
      </c>
      <c r="AL28" s="5">
        <v>216.3638670350303</v>
      </c>
      <c r="AM28" s="5">
        <v>520.11603849922687</v>
      </c>
      <c r="AQ28" s="5">
        <f t="shared" si="7"/>
        <v>144936.05195615813</v>
      </c>
      <c r="AR28" s="5">
        <f t="shared" si="4"/>
        <v>216363.8670350303</v>
      </c>
      <c r="AS28" s="5">
        <f t="shared" si="5"/>
        <v>361299.9189911884</v>
      </c>
      <c r="AV28" s="5">
        <f>AK28*$C$11</f>
        <v>237.16808501916785</v>
      </c>
      <c r="AW28" s="5">
        <f>AL28*$C$12</f>
        <v>129.81832022101818</v>
      </c>
      <c r="AX28" s="5">
        <f t="shared" si="6"/>
        <v>366.98640524018606</v>
      </c>
      <c r="AZ28" s="5">
        <f>POWER(1/(1+$B$15),$F28-1)</f>
        <v>0.46369472743850421</v>
      </c>
      <c r="BB28" s="5">
        <f t="shared" si="8"/>
        <v>167532.86746017277</v>
      </c>
      <c r="BD28" s="5">
        <f t="shared" si="9"/>
        <v>170.16966115148452</v>
      </c>
    </row>
    <row r="29" spans="6:56">
      <c r="F29" s="4">
        <v>28</v>
      </c>
      <c r="G29" s="4" cm="1">
        <f t="array" ref="G29:I29">MMULT(G28:I28,$B$3:$D$5)</f>
        <v>78.364179848159552</v>
      </c>
      <c r="H29" s="4">
        <v>300.96484231501756</v>
      </c>
      <c r="I29" s="4">
        <v>620.67097783682289</v>
      </c>
      <c r="M29" s="4">
        <f>G29*$B$11</f>
        <v>3918.2089924079773</v>
      </c>
      <c r="N29" s="4">
        <f>H29*$B$12</f>
        <v>300964.84231501754</v>
      </c>
      <c r="O29" s="4">
        <f t="shared" si="0"/>
        <v>304883.05130742548</v>
      </c>
      <c r="R29" s="4">
        <f>G29*$C$11</f>
        <v>70.527761863343599</v>
      </c>
      <c r="S29" s="4">
        <f>H29*$C$12</f>
        <v>180.57890538901054</v>
      </c>
      <c r="T29" s="4">
        <f t="shared" si="1"/>
        <v>251.10666725235416</v>
      </c>
      <c r="V29" s="4">
        <f>POWER(1/(1+$B$15),$F29-1)</f>
        <v>0.45018905576553808</v>
      </c>
      <c r="X29" s="4">
        <f t="shared" si="2"/>
        <v>137255.01298700599</v>
      </c>
      <c r="Z29" s="4">
        <f t="shared" si="3"/>
        <v>113.04547342676848</v>
      </c>
      <c r="AJ29" s="5">
        <v>28</v>
      </c>
      <c r="AK29" s="5" cm="1">
        <f t="array" ref="AK29:AM29">MMULT(AK28:AM28,$AF$3:$AH$5)</f>
        <v>250.34408974245491</v>
      </c>
      <c r="AL29" s="5">
        <v>213.45127651725105</v>
      </c>
      <c r="AM29" s="5">
        <v>536.20463374029327</v>
      </c>
      <c r="AQ29" s="5">
        <f t="shared" si="7"/>
        <v>137689.24935835021</v>
      </c>
      <c r="AR29" s="5">
        <f t="shared" si="4"/>
        <v>213451.27651725104</v>
      </c>
      <c r="AS29" s="5">
        <f t="shared" si="5"/>
        <v>351140.52587560122</v>
      </c>
      <c r="AV29" s="5">
        <f>AK29*$C$11</f>
        <v>225.30968076820943</v>
      </c>
      <c r="AW29" s="5">
        <f>AL29*$C$12</f>
        <v>128.07076591035062</v>
      </c>
      <c r="AX29" s="5">
        <f t="shared" si="6"/>
        <v>353.38044667856002</v>
      </c>
      <c r="AZ29" s="5">
        <f>POWER(1/(1+$B$15),$F29-1)</f>
        <v>0.45018905576553808</v>
      </c>
      <c r="BB29" s="5">
        <f t="shared" si="8"/>
        <v>158079.62178495139</v>
      </c>
      <c r="BD29" s="5">
        <f t="shared" si="9"/>
        <v>159.08800961622501</v>
      </c>
    </row>
    <row r="30" spans="6:56">
      <c r="F30" s="4">
        <v>29</v>
      </c>
      <c r="G30" s="4" cm="1">
        <f t="array" ref="G30:I30">MMULT(G29:I29,$B$3:$D$5)</f>
        <v>71.311403661825196</v>
      </c>
      <c r="H30" s="4">
        <v>291.40209278863784</v>
      </c>
      <c r="I30" s="4">
        <v>637.28650354953697</v>
      </c>
      <c r="M30" s="4">
        <f>G30*$B$11</f>
        <v>3565.5701830912599</v>
      </c>
      <c r="N30" s="4">
        <f>H30*$B$12</f>
        <v>291402.09278863785</v>
      </c>
      <c r="O30" s="4">
        <f t="shared" si="0"/>
        <v>294967.66297172912</v>
      </c>
      <c r="R30" s="4">
        <f>G30*$C$11</f>
        <v>64.180263295642675</v>
      </c>
      <c r="S30" s="4">
        <f>H30*$C$12</f>
        <v>174.8412556731827</v>
      </c>
      <c r="T30" s="4">
        <f t="shared" si="1"/>
        <v>239.02151896882538</v>
      </c>
      <c r="V30" s="4">
        <f>POWER(1/(1+$B$15),$F30-1)</f>
        <v>0.43707675317042538</v>
      </c>
      <c r="X30" s="4">
        <f t="shared" si="2"/>
        <v>128923.50842195167</v>
      </c>
      <c r="Z30" s="4">
        <f t="shared" si="3"/>
        <v>104.47074944875743</v>
      </c>
      <c r="AJ30" s="5">
        <v>29</v>
      </c>
      <c r="AK30" s="5" cm="1">
        <f t="array" ref="AK30:AM30">MMULT(AK29:AM29,$AF$3:$AH$5)</f>
        <v>237.82688525533214</v>
      </c>
      <c r="AL30" s="5">
        <v>210.28903538366211</v>
      </c>
      <c r="AM30" s="5">
        <v>551.88407936100498</v>
      </c>
      <c r="AQ30" s="5">
        <f t="shared" si="7"/>
        <v>130804.78689043268</v>
      </c>
      <c r="AR30" s="5">
        <f t="shared" si="4"/>
        <v>210289.03538366212</v>
      </c>
      <c r="AS30" s="5">
        <f t="shared" si="5"/>
        <v>341093.8222740948</v>
      </c>
      <c r="AV30" s="5">
        <f>AK30*$C$11</f>
        <v>214.04419672979893</v>
      </c>
      <c r="AW30" s="5">
        <f>AL30*$C$12</f>
        <v>126.17342123019726</v>
      </c>
      <c r="AX30" s="5">
        <f t="shared" si="6"/>
        <v>340.21761795999618</v>
      </c>
      <c r="AZ30" s="5">
        <f>POWER(1/(1+$B$15),$F30-1)</f>
        <v>0.43707675317042538</v>
      </c>
      <c r="BB30" s="5">
        <f t="shared" si="8"/>
        <v>149084.18036605147</v>
      </c>
      <c r="BD30" s="5">
        <f t="shared" si="9"/>
        <v>148.70121182933133</v>
      </c>
    </row>
    <row r="31" spans="6:56">
      <c r="F31" s="4">
        <v>30</v>
      </c>
      <c r="G31" s="4" cm="1">
        <f t="array" ref="G31:I31">MMULT(G30:I30,$B$3:$D$5)</f>
        <v>64.893377332260926</v>
      </c>
      <c r="H31" s="4">
        <v>281.82378640553367</v>
      </c>
      <c r="I31" s="4">
        <v>653.28283626220536</v>
      </c>
      <c r="M31" s="4">
        <f>G31*$B$11</f>
        <v>3244.6688666130462</v>
      </c>
      <c r="N31" s="4">
        <f>H31*$B$12</f>
        <v>281823.78640553367</v>
      </c>
      <c r="O31" s="4">
        <f t="shared" si="0"/>
        <v>285068.45527214673</v>
      </c>
      <c r="R31" s="4">
        <f>G31*$C$11</f>
        <v>58.404039599034832</v>
      </c>
      <c r="S31" s="4">
        <f>H31*$C$12</f>
        <v>169.0942718433202</v>
      </c>
      <c r="T31" s="4">
        <f t="shared" si="1"/>
        <v>227.49831144235503</v>
      </c>
      <c r="V31" s="4">
        <f>POWER(1/(1+$B$15),$F31-1)</f>
        <v>0.42434636230138384</v>
      </c>
      <c r="X31" s="4">
        <f t="shared" si="2"/>
        <v>120967.76200161022</v>
      </c>
      <c r="Z31" s="4">
        <f t="shared" si="3"/>
        <v>96.538080890270649</v>
      </c>
      <c r="AJ31" s="5">
        <v>30</v>
      </c>
      <c r="AK31" s="5" cm="1">
        <f t="array" ref="AK31:AM31">MMULT(AK30:AM30,$AF$3:$AH$5)</f>
        <v>225.93554099256554</v>
      </c>
      <c r="AL31" s="5">
        <v>206.90939017213896</v>
      </c>
      <c r="AM31" s="5">
        <v>567.15506883529474</v>
      </c>
      <c r="AQ31" s="5">
        <f t="shared" si="7"/>
        <v>124264.54754591105</v>
      </c>
      <c r="AR31" s="5">
        <f t="shared" si="4"/>
        <v>206909.39017213896</v>
      </c>
      <c r="AS31" s="5">
        <f t="shared" si="5"/>
        <v>331173.93771804997</v>
      </c>
      <c r="AV31" s="5">
        <f>AK31*$C$11</f>
        <v>203.34198689330898</v>
      </c>
      <c r="AW31" s="5">
        <f>AL31*$C$12</f>
        <v>124.14563410328337</v>
      </c>
      <c r="AX31" s="5">
        <f t="shared" si="6"/>
        <v>327.48762099659234</v>
      </c>
      <c r="AZ31" s="5">
        <f>POWER(1/(1+$B$15),$F31-1)</f>
        <v>0.42434636230138384</v>
      </c>
      <c r="BB31" s="5">
        <f t="shared" si="8"/>
        <v>140532.45575967955</v>
      </c>
      <c r="BD31" s="5">
        <f t="shared" si="9"/>
        <v>138.96818066863824</v>
      </c>
    </row>
    <row r="32" spans="6:56">
      <c r="F32" s="4">
        <v>31</v>
      </c>
      <c r="G32" s="4" cm="1">
        <f t="array" ref="G32:I32">MMULT(G31:I31,$B$3:$D$5)</f>
        <v>59.052973372357442</v>
      </c>
      <c r="H32" s="4">
        <v>272.27513349851529</v>
      </c>
      <c r="I32" s="4">
        <v>668.67189312912728</v>
      </c>
      <c r="M32" s="4">
        <f>G32*$B$11</f>
        <v>2952.6486686178723</v>
      </c>
      <c r="N32" s="4">
        <f>H32*$B$12</f>
        <v>272275.13349851529</v>
      </c>
      <c r="O32" s="4">
        <f t="shared" si="0"/>
        <v>275227.78216713318</v>
      </c>
      <c r="R32" s="4">
        <f>G32*$C$11</f>
        <v>53.147676035121698</v>
      </c>
      <c r="S32" s="4">
        <f>H32*$C$12</f>
        <v>163.36508009910918</v>
      </c>
      <c r="T32" s="4">
        <f t="shared" si="1"/>
        <v>216.51275613423087</v>
      </c>
      <c r="V32" s="4">
        <f>POWER(1/(1+$B$15),$F32-1)</f>
        <v>0.41198675951590663</v>
      </c>
      <c r="X32" s="4">
        <f t="shared" si="2"/>
        <v>113390.20210378703</v>
      </c>
      <c r="Z32" s="4">
        <f t="shared" si="3"/>
        <v>89.200388793599515</v>
      </c>
      <c r="AJ32" s="5">
        <v>31</v>
      </c>
      <c r="AK32" s="5" cm="1">
        <f t="array" ref="AK32:AM32">MMULT(AK31:AM31,$AF$3:$AH$5)</f>
        <v>214.63876394293726</v>
      </c>
      <c r="AL32" s="5">
        <v>203.34198689330896</v>
      </c>
      <c r="AM32" s="5">
        <v>582.01924916375299</v>
      </c>
      <c r="AQ32" s="5">
        <f t="shared" si="7"/>
        <v>118051.32016861549</v>
      </c>
      <c r="AR32" s="5">
        <f t="shared" si="4"/>
        <v>203341.98689330896</v>
      </c>
      <c r="AS32" s="5">
        <f t="shared" si="5"/>
        <v>321393.30706192448</v>
      </c>
      <c r="AV32" s="5">
        <f>AK32*$C$11</f>
        <v>193.17488754864354</v>
      </c>
      <c r="AW32" s="5">
        <f>AL32*$C$12</f>
        <v>122.00519213598537</v>
      </c>
      <c r="AX32" s="5">
        <f t="shared" si="6"/>
        <v>315.18007968462894</v>
      </c>
      <c r="AZ32" s="5">
        <f>POWER(1/(1+$B$15),$F32-1)</f>
        <v>0.41198675951590663</v>
      </c>
      <c r="BB32" s="5">
        <f t="shared" si="8"/>
        <v>132409.78710654302</v>
      </c>
      <c r="BD32" s="5">
        <f t="shared" si="9"/>
        <v>129.85001969323551</v>
      </c>
    </row>
    <row r="33" spans="6:56">
      <c r="F33" s="4">
        <v>32</v>
      </c>
      <c r="G33" s="4" cm="1">
        <f t="array" ref="G33:I33">MMULT(G32:I32,$B$3:$D$5)</f>
        <v>53.738205768845276</v>
      </c>
      <c r="H33" s="4">
        <v>262.79508495965456</v>
      </c>
      <c r="I33" s="4">
        <v>683.46670927150024</v>
      </c>
      <c r="M33" s="4">
        <f>G33*$B$11</f>
        <v>2686.9102884422637</v>
      </c>
      <c r="N33" s="4">
        <f>H33*$B$12</f>
        <v>262795.08495965454</v>
      </c>
      <c r="O33" s="4">
        <f t="shared" si="0"/>
        <v>265481.99524809682</v>
      </c>
      <c r="R33" s="4">
        <f>G33*$C$11</f>
        <v>48.36438519196075</v>
      </c>
      <c r="S33" s="4">
        <f>H33*$C$12</f>
        <v>157.67705097579272</v>
      </c>
      <c r="T33" s="4">
        <f t="shared" si="1"/>
        <v>206.04143616775349</v>
      </c>
      <c r="V33" s="4">
        <f>POWER(1/(1+$B$15),$F33-1)</f>
        <v>0.39998714516107442</v>
      </c>
      <c r="X33" s="4">
        <f t="shared" si="2"/>
        <v>106189.38537095218</v>
      </c>
      <c r="Z33" s="4">
        <f t="shared" si="3"/>
        <v>82.41392583762746</v>
      </c>
      <c r="AJ33" s="5">
        <v>32</v>
      </c>
      <c r="AK33" s="5" cm="1">
        <f t="array" ref="AK33:AM33">MMULT(AK32:AM32,$AF$3:$AH$5)</f>
        <v>203.9068257457904</v>
      </c>
      <c r="AL33" s="5">
        <v>199.61405046693162</v>
      </c>
      <c r="AM33" s="5">
        <v>596.47912378727722</v>
      </c>
      <c r="AQ33" s="5">
        <f t="shared" si="7"/>
        <v>112148.75416018472</v>
      </c>
      <c r="AR33" s="5">
        <f t="shared" si="4"/>
        <v>199614.05046693163</v>
      </c>
      <c r="AS33" s="5">
        <f t="shared" si="5"/>
        <v>311762.80462711636</v>
      </c>
      <c r="AV33" s="5">
        <f>AK33*$C$11</f>
        <v>183.51614317121135</v>
      </c>
      <c r="AW33" s="5">
        <f>AL33*$C$12</f>
        <v>119.76843028015897</v>
      </c>
      <c r="AX33" s="5">
        <f t="shared" si="6"/>
        <v>303.28457345137031</v>
      </c>
      <c r="AZ33" s="5">
        <f>POWER(1/(1+$B$15),$F33-1)</f>
        <v>0.39998714516107442</v>
      </c>
      <c r="BB33" s="5">
        <f t="shared" si="8"/>
        <v>124701.11419021008</v>
      </c>
      <c r="BD33" s="5">
        <f t="shared" si="9"/>
        <v>121.30993070620779</v>
      </c>
    </row>
    <row r="34" spans="6:56">
      <c r="F34" s="4">
        <v>33</v>
      </c>
      <c r="G34" s="4" cm="1">
        <f t="array" ref="G34:I34">MMULT(G33:I33,$B$3:$D$5)</f>
        <v>48.901767249649204</v>
      </c>
      <c r="H34" s="4">
        <v>253.41700511549098</v>
      </c>
      <c r="I34" s="4">
        <v>697.68122763485985</v>
      </c>
      <c r="M34" s="4">
        <f>G34*$B$11</f>
        <v>2445.0883624824601</v>
      </c>
      <c r="N34" s="4">
        <f>H34*$B$12</f>
        <v>253417.00511549099</v>
      </c>
      <c r="O34" s="4">
        <f t="shared" si="0"/>
        <v>255862.09347797345</v>
      </c>
      <c r="R34" s="4">
        <f>G34*$C$11</f>
        <v>44.011590524684287</v>
      </c>
      <c r="S34" s="4">
        <f>H34*$C$12</f>
        <v>152.05020306929458</v>
      </c>
      <c r="T34" s="4">
        <f t="shared" si="1"/>
        <v>196.06179359397888</v>
      </c>
      <c r="V34" s="4">
        <f>POWER(1/(1+$B$15),$F34-1)</f>
        <v>0.38833703413696541</v>
      </c>
      <c r="X34" s="4">
        <f t="shared" si="2"/>
        <v>99360.726529311214</v>
      </c>
      <c r="Z34" s="4">
        <f t="shared" si="3"/>
        <v>76.138055431859641</v>
      </c>
      <c r="AJ34" s="5">
        <v>33</v>
      </c>
      <c r="AK34" s="5" cm="1">
        <f t="array" ref="AK34:AM34">MMULT(AK33:AM33,$AF$3:$AH$5)</f>
        <v>193.71148445850088</v>
      </c>
      <c r="AL34" s="5">
        <v>195.75055271595875</v>
      </c>
      <c r="AM34" s="5">
        <v>610.53796282553958</v>
      </c>
      <c r="AQ34" s="5">
        <f t="shared" si="7"/>
        <v>106541.31645217548</v>
      </c>
      <c r="AR34" s="5">
        <f t="shared" si="4"/>
        <v>195750.55271595874</v>
      </c>
      <c r="AS34" s="5">
        <f t="shared" si="5"/>
        <v>302291.86916813423</v>
      </c>
      <c r="AV34" s="5">
        <f>AK34*$C$11</f>
        <v>174.34033601265079</v>
      </c>
      <c r="AW34" s="5">
        <f>AL34*$C$12</f>
        <v>117.45033162957525</v>
      </c>
      <c r="AX34" s="5">
        <f t="shared" si="6"/>
        <v>291.79066764222603</v>
      </c>
      <c r="AZ34" s="5">
        <f>POWER(1/(1+$B$15),$F34-1)</f>
        <v>0.38833703413696541</v>
      </c>
      <c r="BB34" s="5">
        <f t="shared" si="8"/>
        <v>117391.12791647282</v>
      </c>
      <c r="BD34" s="5">
        <f t="shared" si="9"/>
        <v>113.31312246102705</v>
      </c>
    </row>
    <row r="35" spans="6:56">
      <c r="F35" s="4">
        <v>34</v>
      </c>
      <c r="G35" s="4" cm="1">
        <f t="array" ref="G35:I35">MMULT(G34:I34,$B$3:$D$5)</f>
        <v>44.500608197180775</v>
      </c>
      <c r="H35" s="4">
        <v>244.16927856719187</v>
      </c>
      <c r="I35" s="4">
        <v>711.33011323562744</v>
      </c>
      <c r="M35" s="4">
        <f>G35*$B$11</f>
        <v>2225.0304098590386</v>
      </c>
      <c r="N35" s="4">
        <f>H35*$B$12</f>
        <v>244169.27856719185</v>
      </c>
      <c r="O35" s="4">
        <f t="shared" si="0"/>
        <v>246394.30897705088</v>
      </c>
      <c r="R35" s="4">
        <f>G35*$C$11</f>
        <v>40.050547377462699</v>
      </c>
      <c r="S35" s="4">
        <f>H35*$C$12</f>
        <v>146.5015671403151</v>
      </c>
      <c r="T35" s="4">
        <f t="shared" si="1"/>
        <v>186.5521145177778</v>
      </c>
      <c r="V35" s="4">
        <f>POWER(1/(1+$B$15),$F35-1)</f>
        <v>0.37702624673491786</v>
      </c>
      <c r="X35" s="4">
        <f t="shared" si="2"/>
        <v>92897.121530461169</v>
      </c>
      <c r="Z35" s="4">
        <f t="shared" si="3"/>
        <v>70.335043557100349</v>
      </c>
      <c r="AJ35" s="5">
        <v>34</v>
      </c>
      <c r="AK35" s="5" cm="1">
        <f t="array" ref="AK35:AM35">MMULT(AK34:AM34,$AF$3:$AH$5)</f>
        <v>184.02591023557582</v>
      </c>
      <c r="AL35" s="5">
        <v>191.77436961391584</v>
      </c>
      <c r="AM35" s="5">
        <v>624.19972015050757</v>
      </c>
      <c r="AQ35" s="5">
        <f t="shared" si="7"/>
        <v>101214.2506295667</v>
      </c>
      <c r="AR35" s="5">
        <f t="shared" si="4"/>
        <v>191774.36961391583</v>
      </c>
      <c r="AS35" s="5">
        <f t="shared" si="5"/>
        <v>292988.62024348252</v>
      </c>
      <c r="AV35" s="5">
        <f>AK35*$C$11</f>
        <v>165.62331921201823</v>
      </c>
      <c r="AW35" s="5">
        <f>AL35*$C$12</f>
        <v>115.0646217683495</v>
      </c>
      <c r="AX35" s="5">
        <f t="shared" si="6"/>
        <v>280.68794098036773</v>
      </c>
      <c r="AZ35" s="5">
        <f>POWER(1/(1+$B$15),$F35-1)</f>
        <v>0.37702624673491786</v>
      </c>
      <c r="BB35" s="5">
        <f t="shared" si="8"/>
        <v>110464.39982644239</v>
      </c>
      <c r="BD35" s="5">
        <f t="shared" si="9"/>
        <v>105.82672089158018</v>
      </c>
    </row>
    <row r="36" spans="6:56">
      <c r="F36" s="4">
        <v>35</v>
      </c>
      <c r="G36" s="4" cm="1">
        <f t="array" ref="G36:I36">MMULT(G35:I35,$B$3:$D$5)</f>
        <v>40.495553459434504</v>
      </c>
      <c r="H36" s="4">
        <v>235.07585721263493</v>
      </c>
      <c r="I36" s="4">
        <v>724.42858932793069</v>
      </c>
      <c r="M36" s="4">
        <f>G36*$B$11</f>
        <v>2024.7776729717252</v>
      </c>
      <c r="N36" s="4">
        <f>H36*$B$12</f>
        <v>235075.85721263493</v>
      </c>
      <c r="O36" s="4">
        <f t="shared" si="0"/>
        <v>237100.63488560665</v>
      </c>
      <c r="R36" s="4">
        <f>G36*$C$11</f>
        <v>36.445998113491058</v>
      </c>
      <c r="S36" s="4">
        <f>H36*$C$12</f>
        <v>141.04551432758095</v>
      </c>
      <c r="T36" s="4">
        <f t="shared" si="1"/>
        <v>177.49151244107202</v>
      </c>
      <c r="V36" s="4">
        <f>POWER(1/(1+$B$15),$F36-1)</f>
        <v>0.36604489974263871</v>
      </c>
      <c r="X36" s="4">
        <f t="shared" si="2"/>
        <v>86789.478125617868</v>
      </c>
      <c r="Z36" s="4">
        <f t="shared" si="3"/>
        <v>64.969862876661523</v>
      </c>
      <c r="AJ36" s="5">
        <v>35</v>
      </c>
      <c r="AK36" s="5" cm="1">
        <f t="array" ref="AK36:AM36">MMULT(AK35:AM35,$AF$3:$AH$5)</f>
        <v>174.82461472379703</v>
      </c>
      <c r="AL36" s="5">
        <v>187.70642844028731</v>
      </c>
      <c r="AM36" s="5">
        <v>637.46895683591492</v>
      </c>
      <c r="AQ36" s="5">
        <f t="shared" si="7"/>
        <v>96153.538098088364</v>
      </c>
      <c r="AR36" s="5">
        <f t="shared" si="4"/>
        <v>187706.4284402873</v>
      </c>
      <c r="AS36" s="5">
        <f t="shared" si="5"/>
        <v>283859.96653837565</v>
      </c>
      <c r="AV36" s="5">
        <f>AK36*$C$11</f>
        <v>157.34215325141733</v>
      </c>
      <c r="AW36" s="5">
        <f>AL36*$C$12</f>
        <v>112.62385706417238</v>
      </c>
      <c r="AX36" s="5">
        <f t="shared" si="6"/>
        <v>269.9660103155897</v>
      </c>
      <c r="AZ36" s="5">
        <f>POWER(1/(1+$B$15),$F36-1)</f>
        <v>0.36604489974263871</v>
      </c>
      <c r="BB36" s="5">
        <f t="shared" si="8"/>
        <v>103905.49299248849</v>
      </c>
      <c r="BD36" s="5">
        <f t="shared" si="9"/>
        <v>98.819681179890196</v>
      </c>
    </row>
    <row r="37" spans="6:56">
      <c r="F37" s="4">
        <v>36</v>
      </c>
      <c r="G37" s="4" cm="1">
        <f t="array" ref="G37:I37">MMULT(G36:I36,$B$3:$D$5)</f>
        <v>36.850953648085401</v>
      </c>
      <c r="H37" s="4">
        <v>226.15675309416358</v>
      </c>
      <c r="I37" s="4">
        <v>736.99229325775116</v>
      </c>
      <c r="M37" s="4">
        <f>G37*$B$11</f>
        <v>1842.5476824042701</v>
      </c>
      <c r="N37" s="4">
        <f>H37*$B$12</f>
        <v>226156.75309416358</v>
      </c>
      <c r="O37" s="4">
        <f t="shared" si="0"/>
        <v>227999.30077656783</v>
      </c>
      <c r="R37" s="4">
        <f>G37*$C$11</f>
        <v>33.165858283276862</v>
      </c>
      <c r="S37" s="4">
        <f>H37*$C$12</f>
        <v>135.69405185649813</v>
      </c>
      <c r="T37" s="4">
        <f t="shared" si="1"/>
        <v>168.859910139775</v>
      </c>
      <c r="V37" s="4">
        <f>POWER(1/(1+$B$15),$F37-1)</f>
        <v>0.35538339780838712</v>
      </c>
      <c r="X37" s="4">
        <f t="shared" si="2"/>
        <v>81027.16620791312</v>
      </c>
      <c r="Z37" s="4">
        <f t="shared" si="3"/>
        <v>60.010008619092162</v>
      </c>
      <c r="AJ37" s="5">
        <v>36</v>
      </c>
      <c r="AK37" s="5" cm="1">
        <f t="array" ref="AK37:AM37">MMULT(AK36:AM36,$AF$3:$AH$5)</f>
        <v>166.08338398760716</v>
      </c>
      <c r="AL37" s="5">
        <v>183.56584545998683</v>
      </c>
      <c r="AM37" s="5">
        <v>650.35077055240527</v>
      </c>
      <c r="AQ37" s="5">
        <f t="shared" si="7"/>
        <v>91345.86119318394</v>
      </c>
      <c r="AR37" s="5">
        <f t="shared" si="4"/>
        <v>183565.84545998683</v>
      </c>
      <c r="AS37" s="5">
        <f t="shared" si="5"/>
        <v>274911.70665317075</v>
      </c>
      <c r="AV37" s="5">
        <f>AK37*$C$11</f>
        <v>149.47504558884646</v>
      </c>
      <c r="AW37" s="5">
        <f>AL37*$C$12</f>
        <v>110.1395072759921</v>
      </c>
      <c r="AX37" s="5">
        <f t="shared" si="6"/>
        <v>259.61455286483857</v>
      </c>
      <c r="AZ37" s="5">
        <f>POWER(1/(1+$B$15),$F37-1)</f>
        <v>0.35538339780838712</v>
      </c>
      <c r="BB37" s="5">
        <f t="shared" si="8"/>
        <v>97699.056407706405</v>
      </c>
      <c r="BD37" s="5">
        <f t="shared" si="9"/>
        <v>92.26270191761148</v>
      </c>
    </row>
    <row r="38" spans="6:56">
      <c r="F38" s="4">
        <v>37</v>
      </c>
      <c r="G38" s="4" cm="1">
        <f t="array" ref="G38:I38">MMULT(G37:I37,$B$3:$D$5)</f>
        <v>33.534367819757719</v>
      </c>
      <c r="H38" s="4">
        <v>217.42848219482138</v>
      </c>
      <c r="I38" s="4">
        <v>749.03714998542102</v>
      </c>
      <c r="M38" s="4">
        <f>G38*$B$11</f>
        <v>1676.7183909878859</v>
      </c>
      <c r="N38" s="4">
        <f>H38*$B$12</f>
        <v>217428.48219482138</v>
      </c>
      <c r="O38" s="4">
        <f t="shared" si="0"/>
        <v>219105.20058580927</v>
      </c>
      <c r="R38" s="4">
        <f>G38*$C$11</f>
        <v>30.180931037781949</v>
      </c>
      <c r="S38" s="4">
        <f>H38*$C$12</f>
        <v>130.45708931689282</v>
      </c>
      <c r="T38" s="4">
        <f t="shared" si="1"/>
        <v>160.63802035467478</v>
      </c>
      <c r="V38" s="4">
        <f>POWER(1/(1+$B$15),$F38-1)</f>
        <v>0.34503242505668652</v>
      </c>
      <c r="X38" s="4">
        <f t="shared" si="2"/>
        <v>75598.398700653503</v>
      </c>
      <c r="Z38" s="4">
        <f t="shared" si="3"/>
        <v>55.42532571927881</v>
      </c>
      <c r="AJ38" s="5">
        <v>37</v>
      </c>
      <c r="AK38" s="5" cm="1">
        <f t="array" ref="AK38:AM38">MMULT(AK37:AM37,$AF$3:$AH$5)</f>
        <v>157.7792147882268</v>
      </c>
      <c r="AL38" s="5">
        <v>179.37005470661569</v>
      </c>
      <c r="AM38" s="5">
        <v>662.85073050515678</v>
      </c>
      <c r="AQ38" s="5">
        <f t="shared" si="7"/>
        <v>86778.568133524735</v>
      </c>
      <c r="AR38" s="5">
        <f t="shared" si="4"/>
        <v>179370.05470661569</v>
      </c>
      <c r="AS38" s="5">
        <f t="shared" si="5"/>
        <v>266148.62284014042</v>
      </c>
      <c r="AV38" s="5">
        <f>AK38*$C$11</f>
        <v>142.00129330940413</v>
      </c>
      <c r="AW38" s="5">
        <f>AL38*$C$12</f>
        <v>107.62203282396941</v>
      </c>
      <c r="AX38" s="5">
        <f t="shared" si="6"/>
        <v>249.62332613337355</v>
      </c>
      <c r="AZ38" s="5">
        <f>POWER(1/(1+$B$15),$F38-1)</f>
        <v>0.34503242505668652</v>
      </c>
      <c r="BB38" s="5">
        <f t="shared" si="8"/>
        <v>91829.904764031075</v>
      </c>
      <c r="BD38" s="5">
        <f t="shared" si="9"/>
        <v>86.128141566514032</v>
      </c>
    </row>
    <row r="39" spans="6:56">
      <c r="F39" s="4">
        <v>38</v>
      </c>
      <c r="G39" s="4" cm="1">
        <f t="array" ref="G39:I39">MMULT(G38:I38,$B$3:$D$5)</f>
        <v>30.516274715979524</v>
      </c>
      <c r="H39" s="4">
        <v>208.90446383246336</v>
      </c>
      <c r="I39" s="4">
        <v>760.57926145155727</v>
      </c>
      <c r="M39" s="4">
        <f>G39*$B$11</f>
        <v>1525.8137357989763</v>
      </c>
      <c r="N39" s="4">
        <f>H39*$B$12</f>
        <v>208904.46383246337</v>
      </c>
      <c r="O39" s="4">
        <f t="shared" si="0"/>
        <v>210430.27756826236</v>
      </c>
      <c r="R39" s="4">
        <f>G39*$C$11</f>
        <v>27.46464724438157</v>
      </c>
      <c r="S39" s="4">
        <f>H39*$C$12</f>
        <v>125.34267829947801</v>
      </c>
      <c r="T39" s="4">
        <f t="shared" si="1"/>
        <v>152.80732554385958</v>
      </c>
      <c r="V39" s="4">
        <f>POWER(1/(1+$B$15),$F39-1)</f>
        <v>0.33498293694823933</v>
      </c>
      <c r="X39" s="4">
        <f t="shared" si="2"/>
        <v>70490.55240264973</v>
      </c>
      <c r="Z39" s="4">
        <f t="shared" si="3"/>
        <v>51.187846697887792</v>
      </c>
      <c r="AJ39" s="5">
        <v>38</v>
      </c>
      <c r="AK39" s="5" cm="1">
        <f t="array" ref="AK39:AM39">MMULT(AK38:AM38,$AF$3:$AH$5)</f>
        <v>149.89025404881545</v>
      </c>
      <c r="AL39" s="5">
        <v>175.13492841493169</v>
      </c>
      <c r="AM39" s="5">
        <v>674.97481753625209</v>
      </c>
      <c r="AQ39" s="5">
        <f t="shared" si="7"/>
        <v>82439.639726848502</v>
      </c>
      <c r="AR39" s="5">
        <f t="shared" si="4"/>
        <v>175134.9284149317</v>
      </c>
      <c r="AS39" s="5">
        <f t="shared" si="5"/>
        <v>257574.56814178021</v>
      </c>
      <c r="AV39" s="5">
        <f>AK39*$C$11</f>
        <v>134.90122864393391</v>
      </c>
      <c r="AW39" s="5">
        <f>AL39*$C$12</f>
        <v>105.08095704895901</v>
      </c>
      <c r="AX39" s="5">
        <f t="shared" si="6"/>
        <v>239.98218569289293</v>
      </c>
      <c r="AZ39" s="5">
        <f>POWER(1/(1+$B$15),$F39-1)</f>
        <v>0.33498293694823933</v>
      </c>
      <c r="BB39" s="5">
        <f t="shared" si="8"/>
        <v>86283.085319307938</v>
      </c>
      <c r="BD39" s="5">
        <f t="shared" si="9"/>
        <v>80.389937378663021</v>
      </c>
    </row>
    <row r="40" spans="6:56">
      <c r="F40" s="4">
        <v>39</v>
      </c>
      <c r="G40" s="4" cm="1">
        <f t="array" ref="G40:I40">MMULT(G39:I39,$B$3:$D$5)</f>
        <v>27.769809991541369</v>
      </c>
      <c r="H40" s="4">
        <v>200.59537987095877</v>
      </c>
      <c r="I40" s="4">
        <v>771.63481013750004</v>
      </c>
      <c r="M40" s="4">
        <f>G40*$B$11</f>
        <v>1388.4904995770685</v>
      </c>
      <c r="N40" s="4">
        <f>H40*$B$12</f>
        <v>200595.37987095877</v>
      </c>
      <c r="O40" s="4">
        <f t="shared" si="0"/>
        <v>201983.87037053585</v>
      </c>
      <c r="R40" s="4">
        <f>G40*$C$11</f>
        <v>24.992828992387231</v>
      </c>
      <c r="S40" s="4">
        <f>H40*$C$12</f>
        <v>120.35722792257525</v>
      </c>
      <c r="T40" s="4">
        <f t="shared" si="1"/>
        <v>145.35005691496247</v>
      </c>
      <c r="V40" s="4">
        <f>POWER(1/(1+$B$15),$F40-1)</f>
        <v>0.32522615237693137</v>
      </c>
      <c r="X40" s="4">
        <f t="shared" si="2"/>
        <v>65690.437002810242</v>
      </c>
      <c r="Z40" s="4">
        <f t="shared" si="3"/>
        <v>47.271639758221227</v>
      </c>
      <c r="AJ40" s="5">
        <v>39</v>
      </c>
      <c r="AK40" s="5" cm="1">
        <f t="array" ref="AK40:AM40">MMULT(AK39:AM39,$AF$3:$AH$5)</f>
        <v>142.39574134637468</v>
      </c>
      <c r="AL40" s="5">
        <v>170.87488961564955</v>
      </c>
      <c r="AM40" s="5">
        <v>686.72936903797495</v>
      </c>
      <c r="AQ40" s="5">
        <f t="shared" si="7"/>
        <v>78317.657740506067</v>
      </c>
      <c r="AR40" s="5">
        <f t="shared" si="4"/>
        <v>170874.88961564956</v>
      </c>
      <c r="AS40" s="5">
        <f t="shared" si="5"/>
        <v>249192.54735615564</v>
      </c>
      <c r="AV40" s="5">
        <f>AK40*$C$11</f>
        <v>128.15616721173723</v>
      </c>
      <c r="AW40" s="5">
        <f>AL40*$C$12</f>
        <v>102.52493376938973</v>
      </c>
      <c r="AX40" s="5">
        <f t="shared" si="6"/>
        <v>230.68110098112697</v>
      </c>
      <c r="AZ40" s="5">
        <f>POWER(1/(1+$B$15),$F40-1)</f>
        <v>0.32522615237693137</v>
      </c>
      <c r="BB40" s="5">
        <f t="shared" si="8"/>
        <v>81043.933377648762</v>
      </c>
      <c r="BD40" s="5">
        <f t="shared" si="9"/>
        <v>75.023526898166295</v>
      </c>
    </row>
    <row r="41" spans="6:56">
      <c r="F41" s="4">
        <v>40</v>
      </c>
      <c r="G41" s="4" cm="1">
        <f t="array" ref="G41:I41">MMULT(G40:I40,$B$3:$D$5)</f>
        <v>25.270527092302647</v>
      </c>
      <c r="H41" s="4">
        <v>192.50949757681872</v>
      </c>
      <c r="I41" s="4">
        <v>782.21997533087881</v>
      </c>
      <c r="M41" s="4">
        <f>G41*$B$11</f>
        <v>1263.5263546151323</v>
      </c>
      <c r="N41" s="4">
        <f>H41*$B$12</f>
        <v>192509.49757681871</v>
      </c>
      <c r="O41" s="4">
        <f t="shared" si="0"/>
        <v>193773.02393143385</v>
      </c>
      <c r="R41" s="4">
        <f>G41*$C$11</f>
        <v>22.743474383072382</v>
      </c>
      <c r="S41" s="4">
        <f>H41*$C$12</f>
        <v>115.50569854609122</v>
      </c>
      <c r="T41" s="4">
        <f t="shared" si="1"/>
        <v>138.24917292916359</v>
      </c>
      <c r="V41" s="4">
        <f>POWER(1/(1+$B$15),$F41-1)</f>
        <v>0.31575354599702077</v>
      </c>
      <c r="X41" s="4">
        <f t="shared" si="2"/>
        <v>61184.519424915808</v>
      </c>
      <c r="Z41" s="4">
        <f t="shared" si="3"/>
        <v>43.652666583538732</v>
      </c>
      <c r="AJ41" s="5">
        <v>40</v>
      </c>
      <c r="AK41" s="5" cm="1">
        <f t="array" ref="AK41:AM41">MMULT(AK40:AM40,$AF$3:$AH$5)</f>
        <v>135.27595427905592</v>
      </c>
      <c r="AL41" s="5">
        <v>166.6030173752583</v>
      </c>
      <c r="AM41" s="5">
        <v>698.12102834568486</v>
      </c>
      <c r="AQ41" s="5">
        <f t="shared" si="7"/>
        <v>74401.774853480762</v>
      </c>
      <c r="AR41" s="5">
        <f t="shared" si="4"/>
        <v>166603.01737525829</v>
      </c>
      <c r="AS41" s="5">
        <f t="shared" si="5"/>
        <v>241004.79222873907</v>
      </c>
      <c r="AV41" s="5">
        <f>AK41*$C$11</f>
        <v>121.74835885115033</v>
      </c>
      <c r="AW41" s="5">
        <f>AL41*$C$12</f>
        <v>99.961810425154979</v>
      </c>
      <c r="AX41" s="5">
        <f t="shared" si="6"/>
        <v>221.71016927630529</v>
      </c>
      <c r="AZ41" s="5">
        <f>POWER(1/(1+$B$15),$F41-1)</f>
        <v>0.31575354599702077</v>
      </c>
      <c r="BB41" s="5">
        <f t="shared" si="8"/>
        <v>76098.117748499601</v>
      </c>
      <c r="BD41" s="5">
        <f t="shared" si="9"/>
        <v>70.005772132593123</v>
      </c>
    </row>
    <row r="42" spans="6:56">
      <c r="F42" s="4">
        <v>41</v>
      </c>
      <c r="G42" s="4" cm="1">
        <f t="array" ref="G42:I42">MMULT(G41:I41,$B$3:$D$5)</f>
        <v>22.996179653995409</v>
      </c>
      <c r="H42" s="4">
        <v>184.65295959443895</v>
      </c>
      <c r="I42" s="4">
        <v>792.35086075156585</v>
      </c>
      <c r="M42" s="4">
        <f>G42*$B$11</f>
        <v>1149.8089826997705</v>
      </c>
      <c r="N42" s="4">
        <f>H42*$B$12</f>
        <v>184652.95959443896</v>
      </c>
      <c r="O42" s="4">
        <f t="shared" si="0"/>
        <v>185802.76857713872</v>
      </c>
      <c r="R42" s="4">
        <f>G42*$C$11</f>
        <v>20.696561688595867</v>
      </c>
      <c r="S42" s="4">
        <f>H42*$C$12</f>
        <v>110.79177575666337</v>
      </c>
      <c r="T42" s="4">
        <f t="shared" si="1"/>
        <v>131.48833744525925</v>
      </c>
      <c r="V42" s="4">
        <f>POWER(1/(1+$B$15),$F42-1)</f>
        <v>0.30655684077380652</v>
      </c>
      <c r="X42" s="4">
        <f t="shared" si="2"/>
        <v>56959.109742034336</v>
      </c>
      <c r="Z42" s="4">
        <f t="shared" si="3"/>
        <v>40.308649325818877</v>
      </c>
      <c r="AJ42" s="5">
        <v>41</v>
      </c>
      <c r="AK42" s="5" cm="1">
        <f t="array" ref="AK42:AM42">MMULT(AK41:AM41,$AF$3:$AH$5)</f>
        <v>128.51215656510311</v>
      </c>
      <c r="AL42" s="5">
        <v>162.33114513486706</v>
      </c>
      <c r="AM42" s="5">
        <v>709.15669830002889</v>
      </c>
      <c r="AQ42" s="5">
        <f t="shared" si="7"/>
        <v>70681.68611080671</v>
      </c>
      <c r="AR42" s="5">
        <f t="shared" si="4"/>
        <v>162331.14513486705</v>
      </c>
      <c r="AS42" s="5">
        <f t="shared" si="5"/>
        <v>233012.83124567376</v>
      </c>
      <c r="AV42" s="5">
        <f>AK42*$C$11</f>
        <v>115.66094090859281</v>
      </c>
      <c r="AW42" s="5">
        <f>AL42*$C$12</f>
        <v>97.398687080920226</v>
      </c>
      <c r="AX42" s="5">
        <f t="shared" si="6"/>
        <v>213.05962798951305</v>
      </c>
      <c r="AZ42" s="5">
        <f>POWER(1/(1+$B$15),$F42-1)</f>
        <v>0.30655684077380652</v>
      </c>
      <c r="BB42" s="5">
        <f t="shared" si="8"/>
        <v>71431.677406433853</v>
      </c>
      <c r="BD42" s="5">
        <f t="shared" si="9"/>
        <v>65.314886452907601</v>
      </c>
    </row>
    <row r="43" spans="6:56">
      <c r="F43" s="4">
        <v>42</v>
      </c>
      <c r="G43" s="4" cm="1">
        <f t="array" ref="G43:I43">MMULT(G42:I42,$B$3:$D$5)</f>
        <v>20.926523485135821</v>
      </c>
      <c r="H43" s="4">
        <v>177.03004419049668</v>
      </c>
      <c r="I43" s="4">
        <v>802.0434323243677</v>
      </c>
      <c r="M43" s="4">
        <f>G43*$B$11</f>
        <v>1046.3261742567911</v>
      </c>
      <c r="N43" s="4">
        <f>H43*$B$12</f>
        <v>177030.04419049667</v>
      </c>
      <c r="O43" s="4">
        <f t="shared" si="0"/>
        <v>178076.37036475347</v>
      </c>
      <c r="R43" s="4">
        <f>G43*$C$11</f>
        <v>18.833871136622239</v>
      </c>
      <c r="S43" s="4">
        <f>H43*$C$12</f>
        <v>106.218026514298</v>
      </c>
      <c r="T43" s="4">
        <f t="shared" si="1"/>
        <v>125.05189765092024</v>
      </c>
      <c r="V43" s="4">
        <f>POWER(1/(1+$B$15),$F43-1)</f>
        <v>0.2976280007512685</v>
      </c>
      <c r="X43" s="4">
        <f t="shared" si="2"/>
        <v>53000.514092704012</v>
      </c>
      <c r="Z43" s="4">
        <f t="shared" si="3"/>
        <v>37.218946287995642</v>
      </c>
      <c r="AJ43" s="5">
        <v>42</v>
      </c>
      <c r="AK43" s="5" cm="1">
        <f t="array" ref="AK43:AM43">MMULT(AK42:AM42,$AF$3:$AH$5)</f>
        <v>122.08654873684794</v>
      </c>
      <c r="AL43" s="5">
        <v>158.0699525750768</v>
      </c>
      <c r="AM43" s="5">
        <v>719.84349868807431</v>
      </c>
      <c r="AQ43" s="5">
        <f t="shared" si="7"/>
        <v>67147.601805266371</v>
      </c>
      <c r="AR43" s="5">
        <f t="shared" si="4"/>
        <v>158069.95257507681</v>
      </c>
      <c r="AS43" s="5">
        <f t="shared" si="5"/>
        <v>225217.55438034318</v>
      </c>
      <c r="AV43" s="5">
        <f>AK43*$C$11</f>
        <v>109.87789386316315</v>
      </c>
      <c r="AW43" s="5">
        <f>AL43*$C$12</f>
        <v>94.841971545046079</v>
      </c>
      <c r="AX43" s="5">
        <f t="shared" si="6"/>
        <v>204.71986540820922</v>
      </c>
      <c r="AZ43" s="5">
        <f>POWER(1/(1+$B$15),$F43-1)</f>
        <v>0.2976280007512685</v>
      </c>
      <c r="BB43" s="5">
        <f t="shared" si="8"/>
        <v>67031.050444311637</v>
      </c>
      <c r="BD43" s="5">
        <f t="shared" si="9"/>
        <v>60.930364255514078</v>
      </c>
    </row>
    <row r="44" spans="6:56">
      <c r="F44" s="4">
        <v>43</v>
      </c>
      <c r="G44" s="4" cm="1">
        <f t="array" ref="G44:I44">MMULT(G43:I43,$B$3:$D$5)</f>
        <v>19.043136371473597</v>
      </c>
      <c r="H44" s="4">
        <v>169.64339862493134</v>
      </c>
      <c r="I44" s="4">
        <v>811.3134650035953</v>
      </c>
      <c r="M44" s="4">
        <f>G44*$B$11</f>
        <v>952.15681857367986</v>
      </c>
      <c r="N44" s="4">
        <f>H44*$B$12</f>
        <v>169643.39862493135</v>
      </c>
      <c r="O44" s="4">
        <f t="shared" si="0"/>
        <v>170595.55544350503</v>
      </c>
      <c r="R44" s="4">
        <f>G44*$C$11</f>
        <v>17.138822734326236</v>
      </c>
      <c r="S44" s="4">
        <f>H44*$C$12</f>
        <v>101.7860391749588</v>
      </c>
      <c r="T44" s="4">
        <f t="shared" si="1"/>
        <v>118.92486190928504</v>
      </c>
      <c r="V44" s="4">
        <f>POWER(1/(1+$B$15),$F44-1)</f>
        <v>0.28895922403035773</v>
      </c>
      <c r="X44" s="4">
        <f t="shared" si="2"/>
        <v>49295.159323983084</v>
      </c>
      <c r="Z44" s="4">
        <f t="shared" si="3"/>
        <v>34.364435815224454</v>
      </c>
      <c r="AJ44" s="5">
        <v>43</v>
      </c>
      <c r="AK44" s="5" cm="1">
        <f t="array" ref="AK44:AM44">MMULT(AK43:AM43,$AF$3:$AH$5)</f>
        <v>115.98222130000555</v>
      </c>
      <c r="AL44" s="5">
        <v>153.82905140842837</v>
      </c>
      <c r="AM44" s="5">
        <v>730.1887272915651</v>
      </c>
      <c r="AQ44" s="5">
        <f t="shared" si="7"/>
        <v>63790.221715003048</v>
      </c>
      <c r="AR44" s="5">
        <f t="shared" si="4"/>
        <v>153829.05140842838</v>
      </c>
      <c r="AS44" s="5">
        <f t="shared" si="5"/>
        <v>217619.27312343143</v>
      </c>
      <c r="AV44" s="5">
        <f>AK44*$C$11</f>
        <v>104.383999170005</v>
      </c>
      <c r="AW44" s="5">
        <f>AL44*$C$12</f>
        <v>92.297430845057022</v>
      </c>
      <c r="AX44" s="5">
        <f t="shared" si="6"/>
        <v>196.68143001506201</v>
      </c>
      <c r="AZ44" s="5">
        <f>POWER(1/(1+$B$15),$F44-1)</f>
        <v>0.28895922403035773</v>
      </c>
      <c r="BB44" s="5">
        <f t="shared" si="8"/>
        <v>62883.09629579723</v>
      </c>
      <c r="BD44" s="5">
        <f t="shared" si="9"/>
        <v>56.832913398333424</v>
      </c>
    </row>
    <row r="45" spans="6:56">
      <c r="F45" s="4">
        <v>44</v>
      </c>
      <c r="G45" s="4" cm="1">
        <f t="array" ref="G45:I45">MMULT(G44:I44,$B$3:$D$5)</f>
        <v>17.329254098040973</v>
      </c>
      <c r="H45" s="4">
        <v>162.49424823968792</v>
      </c>
      <c r="I45" s="4">
        <v>820.17649766227134</v>
      </c>
      <c r="M45" s="4">
        <f>G45*$B$11</f>
        <v>866.4627049020487</v>
      </c>
      <c r="N45" s="4">
        <f>H45*$B$12</f>
        <v>162494.24823968791</v>
      </c>
      <c r="O45" s="4">
        <f t="shared" si="0"/>
        <v>163360.71094458996</v>
      </c>
      <c r="R45" s="4">
        <f>G45*$C$11</f>
        <v>15.596328688236877</v>
      </c>
      <c r="S45" s="4">
        <f>H45*$C$12</f>
        <v>97.496548943812755</v>
      </c>
      <c r="T45" s="4">
        <f t="shared" si="1"/>
        <v>113.09287763204964</v>
      </c>
      <c r="V45" s="4">
        <f>POWER(1/(1+$B$15),$F45-1)</f>
        <v>0.28054293595180363</v>
      </c>
      <c r="X45" s="4">
        <f t="shared" si="2"/>
        <v>45829.693467569203</v>
      </c>
      <c r="Z45" s="4">
        <f t="shared" si="3"/>
        <v>31.727407926133267</v>
      </c>
      <c r="AJ45" s="5">
        <v>44</v>
      </c>
      <c r="AK45" s="5" cm="1">
        <f t="array" ref="AK45:AM45">MMULT(AK44:AM44,$AF$3:$AH$5)</f>
        <v>110.18311023500526</v>
      </c>
      <c r="AL45" s="5">
        <v>149.61706547700712</v>
      </c>
      <c r="AM45" s="5">
        <v>740.19982428798664</v>
      </c>
      <c r="AQ45" s="5">
        <f t="shared" si="7"/>
        <v>60600.710629252892</v>
      </c>
      <c r="AR45" s="5">
        <f t="shared" si="4"/>
        <v>149617.06547700713</v>
      </c>
      <c r="AS45" s="5">
        <f t="shared" si="5"/>
        <v>210217.77610626002</v>
      </c>
      <c r="AV45" s="5">
        <f>AK45*$C$11</f>
        <v>99.164799211504729</v>
      </c>
      <c r="AW45" s="5">
        <f>AL45*$C$12</f>
        <v>89.770239286204273</v>
      </c>
      <c r="AX45" s="5">
        <f t="shared" si="6"/>
        <v>188.935038497709</v>
      </c>
      <c r="AZ45" s="5">
        <f>POWER(1/(1+$B$15),$F45-1)</f>
        <v>0.28054293595180363</v>
      </c>
      <c r="BB45" s="5">
        <f t="shared" si="8"/>
        <v>58975.112098109101</v>
      </c>
      <c r="BD45" s="5">
        <f t="shared" si="9"/>
        <v>53.004390404314329</v>
      </c>
    </row>
    <row r="46" spans="6:56">
      <c r="F46" s="4">
        <v>45</v>
      </c>
      <c r="G46" s="4" cm="1">
        <f t="array" ref="G46:I46">MMULT(G45:I45,$B$3:$D$5)</f>
        <v>15.769621229217286</v>
      </c>
      <c r="H46" s="4">
        <v>155.58258361456637</v>
      </c>
      <c r="I46" s="4">
        <v>828.6477951562166</v>
      </c>
      <c r="M46" s="4">
        <f>G46*$B$11</f>
        <v>788.48106146086434</v>
      </c>
      <c r="N46" s="4">
        <f>H46*$B$12</f>
        <v>155582.58361456636</v>
      </c>
      <c r="O46" s="4">
        <f t="shared" si="0"/>
        <v>156371.06467602722</v>
      </c>
      <c r="R46" s="4">
        <f>G46*$C$11</f>
        <v>14.192659106295558</v>
      </c>
      <c r="S46" s="4">
        <f>H46*$C$12</f>
        <v>93.349550168739825</v>
      </c>
      <c r="T46" s="4">
        <f t="shared" si="1"/>
        <v>107.54220927503539</v>
      </c>
      <c r="V46" s="4">
        <f>POWER(1/(1+$B$15),$F46-1)</f>
        <v>0.27237178247747929</v>
      </c>
      <c r="X46" s="4">
        <f t="shared" si="2"/>
        <v>42591.065613710729</v>
      </c>
      <c r="Z46" s="4">
        <f t="shared" si="3"/>
        <v>29.291463231807494</v>
      </c>
      <c r="AJ46" s="5">
        <v>45</v>
      </c>
      <c r="AK46" s="5" cm="1">
        <f t="array" ref="AK46:AM46">MMULT(AK45:AM45,$AF$3:$AH$5)</f>
        <v>104.67395472325499</v>
      </c>
      <c r="AL46" s="5">
        <v>145.44170551020693</v>
      </c>
      <c r="AM46" s="5">
        <v>749.8843397665371</v>
      </c>
      <c r="AQ46" s="5">
        <f t="shared" si="7"/>
        <v>57570.675097790248</v>
      </c>
      <c r="AR46" s="5">
        <f t="shared" si="4"/>
        <v>145441.70551020693</v>
      </c>
      <c r="AS46" s="5">
        <f t="shared" si="5"/>
        <v>203012.38060799718</v>
      </c>
      <c r="AV46" s="5">
        <f>AK46*$C$11</f>
        <v>94.206559250929502</v>
      </c>
      <c r="AW46" s="5">
        <f>AL46*$C$12</f>
        <v>87.265023306124149</v>
      </c>
      <c r="AX46" s="5">
        <f t="shared" si="6"/>
        <v>181.47158255705364</v>
      </c>
      <c r="AZ46" s="5">
        <f>POWER(1/(1+$B$15),$F46-1)</f>
        <v>0.27237178247747929</v>
      </c>
      <c r="BB46" s="5">
        <f t="shared" si="8"/>
        <v>55294.843971196642</v>
      </c>
      <c r="BD46" s="5">
        <f t="shared" si="9"/>
        <v>49.427738410073736</v>
      </c>
    </row>
    <row r="47" spans="6:56">
      <c r="F47" s="4">
        <v>46</v>
      </c>
      <c r="G47" s="4" cm="1">
        <f t="array" ref="G47:I47">MMULT(G46:I46,$B$3:$D$5)</f>
        <v>14.350355318587731</v>
      </c>
      <c r="H47" s="4">
        <v>148.90732791988327</v>
      </c>
      <c r="I47" s="4">
        <v>836.74231676152931</v>
      </c>
      <c r="M47" s="4">
        <f>G47*$B$11</f>
        <v>717.51776592938654</v>
      </c>
      <c r="N47" s="4">
        <f>H47*$B$12</f>
        <v>148907.32791988328</v>
      </c>
      <c r="O47" s="4">
        <f t="shared" si="0"/>
        <v>149624.84568581267</v>
      </c>
      <c r="R47" s="4">
        <f>G47*$C$11</f>
        <v>12.915319786728958</v>
      </c>
      <c r="S47" s="4">
        <f>H47*$C$12</f>
        <v>89.344396751929963</v>
      </c>
      <c r="T47" s="4">
        <f t="shared" si="1"/>
        <v>102.25971653865892</v>
      </c>
      <c r="V47" s="4">
        <f>POWER(1/(1+$B$15),$F47-1)</f>
        <v>0.26443862376454297</v>
      </c>
      <c r="X47" s="4">
        <f t="shared" si="2"/>
        <v>39566.588274138419</v>
      </c>
      <c r="Z47" s="4">
        <f t="shared" si="3"/>
        <v>27.041418708035238</v>
      </c>
      <c r="AJ47" s="5">
        <v>46</v>
      </c>
      <c r="AK47" s="5" cm="1">
        <f t="array" ref="AK47:AM47">MMULT(AK46:AM46,$AF$3:$AH$5)</f>
        <v>99.440256987092241</v>
      </c>
      <c r="AL47" s="5">
        <v>141.30983887639422</v>
      </c>
      <c r="AM47" s="5">
        <v>759.24990413651255</v>
      </c>
      <c r="AQ47" s="5">
        <f t="shared" si="7"/>
        <v>54692.14134290073</v>
      </c>
      <c r="AR47" s="5">
        <f t="shared" si="4"/>
        <v>141309.83887639423</v>
      </c>
      <c r="AS47" s="5">
        <f t="shared" si="5"/>
        <v>196001.98021929496</v>
      </c>
      <c r="AV47" s="5">
        <f>AK47*$C$11</f>
        <v>89.496231288383015</v>
      </c>
      <c r="AW47" s="5">
        <f>AL47*$C$12</f>
        <v>84.785903325836529</v>
      </c>
      <c r="AX47" s="5">
        <f t="shared" si="6"/>
        <v>174.28213461421956</v>
      </c>
      <c r="AZ47" s="5">
        <f>POWER(1/(1+$B$15),$F47-1)</f>
        <v>0.26443862376454297</v>
      </c>
      <c r="BB47" s="5">
        <f t="shared" si="8"/>
        <v>51830.493904315532</v>
      </c>
      <c r="BD47" s="5">
        <f t="shared" si="9"/>
        <v>46.086927824131038</v>
      </c>
    </row>
    <row r="48" spans="6:56">
      <c r="F48" s="4">
        <v>47</v>
      </c>
      <c r="G48" s="4" cm="1">
        <f t="array" ref="G48:I48">MMULT(G47:I47,$B$3:$D$5)</f>
        <v>13.058823339914836</v>
      </c>
      <c r="H48" s="4">
        <v>142.46648639619025</v>
      </c>
      <c r="I48" s="4">
        <v>844.47469026389524</v>
      </c>
      <c r="M48" s="4">
        <f>G48*$B$11</f>
        <v>652.94116699574181</v>
      </c>
      <c r="N48" s="4">
        <f>H48*$B$12</f>
        <v>142466.48639619024</v>
      </c>
      <c r="O48" s="4">
        <f t="shared" si="0"/>
        <v>143119.42756318598</v>
      </c>
      <c r="R48" s="4">
        <f>G48*$C$11</f>
        <v>11.752941005923352</v>
      </c>
      <c r="S48" s="4">
        <f>H48*$C$12</f>
        <v>85.479891837714149</v>
      </c>
      <c r="T48" s="4">
        <f t="shared" si="1"/>
        <v>97.232832843637496</v>
      </c>
      <c r="V48" s="4">
        <f>POWER(1/(1+$B$15),$F48-1)</f>
        <v>0.25673652792674079</v>
      </c>
      <c r="X48" s="4">
        <f t="shared" si="2"/>
        <v>36743.984911435051</v>
      </c>
      <c r="Z48" s="4">
        <f t="shared" si="3"/>
        <v>24.963219904756656</v>
      </c>
      <c r="AJ48" s="5">
        <v>47</v>
      </c>
      <c r="AK48" s="5" cm="1">
        <f t="array" ref="AK48:AM48">MMULT(AK47:AM47,$AF$3:$AH$5)</f>
        <v>94.468244137737628</v>
      </c>
      <c r="AL48" s="5">
        <v>137.22755464218727</v>
      </c>
      <c r="AM48" s="5">
        <v>768.30420122007411</v>
      </c>
      <c r="AQ48" s="5">
        <f t="shared" si="7"/>
        <v>51957.534275755694</v>
      </c>
      <c r="AR48" s="5">
        <f t="shared" si="4"/>
        <v>137227.55464218729</v>
      </c>
      <c r="AS48" s="5">
        <f t="shared" si="5"/>
        <v>189185.08891794298</v>
      </c>
      <c r="AV48" s="5">
        <f>AK48*$C$11</f>
        <v>85.021419723963874</v>
      </c>
      <c r="AW48" s="5">
        <f>AL48*$C$12</f>
        <v>82.336532785312357</v>
      </c>
      <c r="AX48" s="5">
        <f t="shared" si="6"/>
        <v>167.35795250927623</v>
      </c>
      <c r="AZ48" s="5">
        <f>POWER(1/(1+$B$15),$F48-1)</f>
        <v>0.25673652792674079</v>
      </c>
      <c r="BB48" s="5">
        <f t="shared" si="8"/>
        <v>48570.722864304407</v>
      </c>
      <c r="BD48" s="5">
        <f t="shared" si="9"/>
        <v>42.966899648159952</v>
      </c>
    </row>
    <row r="49" spans="1:56">
      <c r="F49" s="4">
        <v>48</v>
      </c>
      <c r="G49" s="4" cm="1">
        <f t="array" ref="G49:I49">MMULT(G48:I48,$B$3:$D$5)</f>
        <v>11.883529239322501</v>
      </c>
      <c r="H49" s="4">
        <v>136.25727971017477</v>
      </c>
      <c r="I49" s="4">
        <v>851.859191050503</v>
      </c>
      <c r="M49" s="4">
        <f>G49*$B$11</f>
        <v>594.17646196612509</v>
      </c>
      <c r="N49" s="4">
        <f>H49*$B$12</f>
        <v>136257.27971017477</v>
      </c>
      <c r="O49" s="4">
        <f t="shared" si="0"/>
        <v>136851.4561721409</v>
      </c>
      <c r="R49" s="4">
        <f>G49*$C$11</f>
        <v>10.695176315390251</v>
      </c>
      <c r="S49" s="4">
        <f>H49*$C$12</f>
        <v>81.754367826104854</v>
      </c>
      <c r="T49" s="4">
        <f t="shared" si="1"/>
        <v>92.44954414149511</v>
      </c>
      <c r="V49" s="4">
        <f>POWER(1/(1+$B$15),$F49-1)</f>
        <v>0.24925876497741822</v>
      </c>
      <c r="X49" s="4">
        <f t="shared" si="2"/>
        <v>34111.424950829118</v>
      </c>
      <c r="Z49" s="4">
        <f t="shared" si="3"/>
        <v>23.043859195434383</v>
      </c>
      <c r="AJ49" s="5">
        <v>48</v>
      </c>
      <c r="AK49" s="5" cm="1">
        <f t="array" ref="AK49:AM49">MMULT(AK48:AM48,$AF$3:$AH$5)</f>
        <v>89.744831930850737</v>
      </c>
      <c r="AL49" s="5">
        <v>133.20022423421003</v>
      </c>
      <c r="AM49" s="5">
        <v>777.05494383493817</v>
      </c>
      <c r="AQ49" s="5">
        <f t="shared" si="7"/>
        <v>49359.657561967906</v>
      </c>
      <c r="AR49" s="5">
        <f t="shared" si="4"/>
        <v>133200.22423421004</v>
      </c>
      <c r="AS49" s="5">
        <f t="shared" si="5"/>
        <v>182559.88179617794</v>
      </c>
      <c r="AV49" s="5">
        <f>AK49*$C$11</f>
        <v>80.770348737765659</v>
      </c>
      <c r="AW49" s="5">
        <f>AL49*$C$12</f>
        <v>79.920134540526007</v>
      </c>
      <c r="AX49" s="5">
        <f t="shared" si="6"/>
        <v>160.69048327829165</v>
      </c>
      <c r="AZ49" s="5">
        <f>POWER(1/(1+$B$15),$F49-1)</f>
        <v>0.24925876497741822</v>
      </c>
      <c r="BB49" s="5">
        <f t="shared" si="8"/>
        <v>45504.650670938769</v>
      </c>
      <c r="BD49" s="5">
        <f t="shared" si="9"/>
        <v>40.053511405571449</v>
      </c>
    </row>
    <row r="50" spans="1:56">
      <c r="F50" s="4">
        <v>49</v>
      </c>
      <c r="G50" s="4" cm="1">
        <f t="array" ref="G50:I50">MMULT(G49:I49,$B$3:$D$5)</f>
        <v>10.814011607783476</v>
      </c>
      <c r="H50" s="4">
        <v>130.2762627714186</v>
      </c>
      <c r="I50" s="4">
        <v>858.90972562079821</v>
      </c>
      <c r="M50" s="4">
        <f>G50*$B$11</f>
        <v>540.70058038917375</v>
      </c>
      <c r="N50" s="4">
        <f>H50*$B$12</f>
        <v>130276.26277141859</v>
      </c>
      <c r="O50" s="4">
        <f t="shared" si="0"/>
        <v>130816.96335180778</v>
      </c>
      <c r="R50" s="4">
        <f>G50*$C$11</f>
        <v>9.7326104470051291</v>
      </c>
      <c r="S50" s="4">
        <f>H50*$C$12</f>
        <v>78.165757662851163</v>
      </c>
      <c r="T50" s="4">
        <f t="shared" si="1"/>
        <v>87.898368109856293</v>
      </c>
      <c r="V50" s="4">
        <f>POWER(1/(1+$B$15),$F50-1)</f>
        <v>0.24199880094894971</v>
      </c>
      <c r="X50" s="4">
        <f t="shared" si="2"/>
        <v>31657.54827492018</v>
      </c>
      <c r="Z50" s="4">
        <f t="shared" si="3"/>
        <v>21.27129968795462</v>
      </c>
      <c r="AJ50" s="5">
        <v>49</v>
      </c>
      <c r="AK50" s="5" cm="1">
        <f t="array" ref="AK50:AM50">MMULT(AK49:AM49,$AF$3:$AH$5)</f>
        <v>85.25759033430819</v>
      </c>
      <c r="AL50" s="5">
        <v>129.23255798042504</v>
      </c>
      <c r="AM50" s="5">
        <v>785.50985168526563</v>
      </c>
      <c r="AQ50" s="5">
        <f t="shared" si="7"/>
        <v>46891.674683869503</v>
      </c>
      <c r="AR50" s="5">
        <f t="shared" si="4"/>
        <v>129232.55798042504</v>
      </c>
      <c r="AS50" s="5">
        <f t="shared" si="5"/>
        <v>176124.23266429454</v>
      </c>
      <c r="AV50" s="5">
        <f>AK50*$C$11</f>
        <v>76.731831300877374</v>
      </c>
      <c r="AW50" s="5">
        <f>AL50*$C$12</f>
        <v>77.539534788255025</v>
      </c>
      <c r="AX50" s="5">
        <f t="shared" si="6"/>
        <v>154.27136608913241</v>
      </c>
      <c r="AZ50" s="5">
        <f>POWER(1/(1+$B$15),$F50-1)</f>
        <v>0.24199880094894971</v>
      </c>
      <c r="BB50" s="5">
        <f t="shared" si="8"/>
        <v>42621.853122813118</v>
      </c>
      <c r="BD50" s="5">
        <f t="shared" si="9"/>
        <v>37.333485614326506</v>
      </c>
    </row>
    <row r="51" spans="1:56">
      <c r="F51" s="4">
        <v>50</v>
      </c>
      <c r="G51" s="4" cm="1">
        <f t="array" ref="G51:I51">MMULT(G50:I50,$B$3:$D$5)</f>
        <v>9.8407505630829633</v>
      </c>
      <c r="H51" s="4">
        <v>124.5194304453925</v>
      </c>
      <c r="I51" s="4">
        <v>865.63981899152486</v>
      </c>
      <c r="M51" s="4">
        <f>G51*$B$11</f>
        <v>492.03752815414816</v>
      </c>
      <c r="N51" s="4">
        <f>H51*$B$12</f>
        <v>124519.4304453925</v>
      </c>
      <c r="O51" s="4">
        <f t="shared" si="0"/>
        <v>125011.46797354665</v>
      </c>
      <c r="R51" s="4">
        <f>G51*$C$11</f>
        <v>8.8566755067746676</v>
      </c>
      <c r="S51" s="4">
        <f>H51*$C$12</f>
        <v>74.711658267235492</v>
      </c>
      <c r="T51" s="4">
        <f t="shared" si="1"/>
        <v>83.568333774010156</v>
      </c>
      <c r="V51" s="4">
        <f>POWER(1/(1+$B$15),$F51-1)</f>
        <v>0.23495029218344632</v>
      </c>
      <c r="X51" s="4">
        <f t="shared" si="2"/>
        <v>29371.480926666329</v>
      </c>
      <c r="Z51" s="4">
        <f t="shared" si="3"/>
        <v>19.634404437487451</v>
      </c>
      <c r="AJ51" s="5">
        <v>50</v>
      </c>
      <c r="AK51" s="5" cm="1">
        <f t="array" ref="AK51:AM51">MMULT(AK50:AM50,$AF$3:$AH$5)</f>
        <v>80.994710817592775</v>
      </c>
      <c r="AL51" s="5">
        <v>125.32865779143303</v>
      </c>
      <c r="AM51" s="5">
        <v>793.67663139097306</v>
      </c>
      <c r="AQ51" s="5">
        <f t="shared" si="7"/>
        <v>44547.090949676029</v>
      </c>
      <c r="AR51" s="5">
        <f t="shared" si="4"/>
        <v>125328.65779143303</v>
      </c>
      <c r="AS51" s="5">
        <f t="shared" si="5"/>
        <v>169875.74874110904</v>
      </c>
      <c r="AV51" s="5">
        <f>AK51*$C$11</f>
        <v>72.895239735833499</v>
      </c>
      <c r="AW51" s="5">
        <f>AL51*$C$12</f>
        <v>75.197194674859816</v>
      </c>
      <c r="AX51" s="5">
        <f t="shared" si="6"/>
        <v>148.09243441069333</v>
      </c>
      <c r="AZ51" s="5">
        <f>POWER(1/(1+$B$15),$F51-1)</f>
        <v>0.23495029218344632</v>
      </c>
      <c r="BB51" s="5">
        <f t="shared" si="8"/>
        <v>39912.356801605281</v>
      </c>
      <c r="BD51" s="5">
        <f t="shared" si="9"/>
        <v>34.79436073495026</v>
      </c>
    </row>
    <row r="52" spans="1:56">
      <c r="N52" s="4" t="s">
        <v>17</v>
      </c>
      <c r="O52" s="4">
        <f>SUM(O2:O51)</f>
        <v>13587188.544438247</v>
      </c>
      <c r="S52" s="4" t="s">
        <v>16</v>
      </c>
      <c r="T52" s="4">
        <f>SUM(T2:T51)</f>
        <v>17732.413990876365</v>
      </c>
      <c r="U52" s="4" t="s">
        <v>23</v>
      </c>
      <c r="W52" s="4" t="s">
        <v>22</v>
      </c>
      <c r="X52" s="4">
        <f>SUM(X2:X51)</f>
        <v>7573928.3943191869</v>
      </c>
      <c r="Y52" s="4" t="s">
        <v>21</v>
      </c>
      <c r="Z52" s="4">
        <f>SUM(Z2:Z51)</f>
        <v>11996.603041156899</v>
      </c>
      <c r="AR52" s="5" t="s">
        <v>17</v>
      </c>
      <c r="AS52" s="5">
        <f>SUM(AS2:AS51)</f>
        <v>18800424.244107779</v>
      </c>
      <c r="AW52" s="5" t="s">
        <v>16</v>
      </c>
      <c r="AX52" s="5">
        <f>SUM(AX2:AX51)</f>
        <v>21803.081828310129</v>
      </c>
      <c r="AY52" s="5" t="s">
        <v>23</v>
      </c>
      <c r="BA52" s="5" t="s">
        <v>22</v>
      </c>
      <c r="BB52" s="5">
        <f>SUM(BB2:BB51)</f>
        <v>11343537.843132192</v>
      </c>
      <c r="BC52" s="5" t="s">
        <v>21</v>
      </c>
      <c r="BD52" s="5">
        <f>SUM(BD2:BD51)</f>
        <v>14016.065214363218</v>
      </c>
    </row>
    <row r="53" spans="1:56">
      <c r="N53" s="4" t="s">
        <v>18</v>
      </c>
      <c r="O53" s="4">
        <f>O52/G2</f>
        <v>13587.188544438246</v>
      </c>
      <c r="S53" s="4" t="s">
        <v>19</v>
      </c>
      <c r="T53" s="4">
        <f>T52/G2</f>
        <v>17.732413990876363</v>
      </c>
      <c r="U53" s="4" t="s">
        <v>24</v>
      </c>
      <c r="W53" s="4" t="s">
        <v>25</v>
      </c>
      <c r="X53" s="4">
        <f>X52/G2</f>
        <v>7573.9283943191867</v>
      </c>
      <c r="Y53" s="4" t="s">
        <v>26</v>
      </c>
      <c r="Z53" s="4">
        <f>Z52/G2</f>
        <v>11.996603041156899</v>
      </c>
      <c r="AR53" s="5" t="s">
        <v>18</v>
      </c>
      <c r="AS53" s="5">
        <f>AS52/AK2</f>
        <v>18800.42424410778</v>
      </c>
      <c r="AW53" s="5" t="s">
        <v>19</v>
      </c>
      <c r="AX53" s="5">
        <f>AX52/AK2</f>
        <v>21.80308182831013</v>
      </c>
      <c r="AY53" s="5" t="s">
        <v>24</v>
      </c>
      <c r="BA53" s="5" t="s">
        <v>25</v>
      </c>
      <c r="BB53" s="5">
        <f>BB52/AK2</f>
        <v>11343.537843132191</v>
      </c>
      <c r="BC53" s="5" t="s">
        <v>26</v>
      </c>
      <c r="BD53" s="5">
        <f>BD52/AK2</f>
        <v>14.016065214363218</v>
      </c>
    </row>
    <row r="57" spans="1:56">
      <c r="A57" t="s">
        <v>28</v>
      </c>
      <c r="B57" t="s">
        <v>31</v>
      </c>
      <c r="C57" t="s">
        <v>32</v>
      </c>
      <c r="D57" t="s">
        <v>33</v>
      </c>
      <c r="E57" t="s">
        <v>34</v>
      </c>
    </row>
    <row r="58" spans="1:56">
      <c r="A58" t="s">
        <v>29</v>
      </c>
      <c r="B58">
        <f>X53</f>
        <v>7573.9283943191867</v>
      </c>
      <c r="C58">
        <f>Z53</f>
        <v>11.996603041156899</v>
      </c>
      <c r="D58">
        <f>B59-B58</f>
        <v>3769.6094488130047</v>
      </c>
      <c r="E58">
        <f>C59-C58</f>
        <v>2.0194621732063194</v>
      </c>
    </row>
    <row r="59" spans="1:56">
      <c r="A59" t="s">
        <v>30</v>
      </c>
      <c r="B59">
        <f>BB53</f>
        <v>11343.537843132191</v>
      </c>
      <c r="C59">
        <f>BD53</f>
        <v>14.016065214363218</v>
      </c>
    </row>
    <row r="61" spans="1:56">
      <c r="A61" t="s">
        <v>35</v>
      </c>
      <c r="B61">
        <f>D58/E58</f>
        <v>1866.6402861252707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5B83-DE26-AD44-AD8F-AD69435D6102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CCF6-B4D4-8B48-A71C-FCC8E82437CF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transition matrix (iphone)</vt:lpstr>
      <vt:lpstr>transition matrix (生老病死)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Lee</dc:creator>
  <cp:lastModifiedBy>aiting yang</cp:lastModifiedBy>
  <dcterms:created xsi:type="dcterms:W3CDTF">2024-10-28T03:43:03Z</dcterms:created>
  <dcterms:modified xsi:type="dcterms:W3CDTF">2024-11-01T14:45:38Z</dcterms:modified>
</cp:coreProperties>
</file>