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ehaas/Documents/Python/MyNotebooks/CapStatement/temp_source_spreadsheets/"/>
    </mc:Choice>
  </mc:AlternateContent>
  <xr:revisionPtr revIDLastSave="0" documentId="13_ncr:1_{57F94DDB-5494-DE45-8DC4-D31EFB6E5495}" xr6:coauthVersionLast="46" xr6:coauthVersionMax="46" xr10:uidLastSave="{00000000-0000-0000-0000-000000000000}"/>
  <bookViews>
    <workbookView xWindow="-2440" yWindow="460" windowWidth="25200" windowHeight="1366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sp_combos!$B$1:$B$77</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8" i="7" l="1"/>
  <c r="AC80" i="7" l="1"/>
  <c r="AC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C58" i="7" l="1"/>
  <c r="J58" i="7"/>
  <c r="C53" i="8"/>
  <c r="C54" i="8"/>
  <c r="C55" i="8"/>
  <c r="C56" i="8"/>
  <c r="J56" i="8"/>
  <c r="AC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C46" i="7"/>
  <c r="C83" i="8"/>
  <c r="C81" i="8"/>
  <c r="C82" i="8"/>
  <c r="C80" i="8"/>
  <c r="C78" i="8"/>
  <c r="AB42" i="7" l="1"/>
  <c r="J40" i="7"/>
  <c r="AC40" i="7" l="1"/>
  <c r="AC45" i="7"/>
  <c r="J45" i="7"/>
  <c r="AC44" i="7"/>
  <c r="J44" i="7"/>
  <c r="AC43" i="7"/>
  <c r="J43" i="7"/>
  <c r="J77" i="8"/>
  <c r="J76" i="8"/>
  <c r="J74" i="8"/>
  <c r="J66" i="8"/>
  <c r="J73" i="8"/>
  <c r="J72" i="8"/>
  <c r="AB94" i="7"/>
  <c r="AC94" i="7"/>
  <c r="J94" i="7"/>
  <c r="AB93" i="7"/>
  <c r="AC93" i="7"/>
  <c r="J93" i="7"/>
  <c r="AC92" i="7"/>
  <c r="AB92" i="7"/>
  <c r="J92" i="7"/>
  <c r="AC91" i="7"/>
  <c r="AB91" i="7"/>
  <c r="J91" i="7"/>
  <c r="AC90" i="7"/>
  <c r="AB90" i="7"/>
  <c r="J90" i="7"/>
  <c r="AC89" i="7"/>
  <c r="AB89" i="7"/>
  <c r="J89" i="7"/>
  <c r="AC88" i="7"/>
  <c r="AB88" i="7"/>
  <c r="J88" i="7"/>
  <c r="AC87" i="7"/>
  <c r="AB87" i="7"/>
  <c r="J87" i="7"/>
  <c r="AC86" i="7"/>
  <c r="AB86" i="7"/>
  <c r="J86" i="7"/>
  <c r="AB85" i="7"/>
  <c r="AB84" i="7"/>
  <c r="AB83" i="7"/>
  <c r="AB82" i="7"/>
  <c r="AB81" i="7"/>
  <c r="J85" i="7"/>
  <c r="AC85" i="7"/>
  <c r="J84" i="7"/>
  <c r="AC84" i="7"/>
  <c r="J83" i="7"/>
  <c r="AC83" i="7"/>
  <c r="J82" i="7"/>
  <c r="AC82" i="7"/>
  <c r="J81" i="7"/>
  <c r="AC81" i="7"/>
  <c r="Z79" i="7"/>
  <c r="AB79" i="7"/>
  <c r="AA79" i="7"/>
  <c r="J79" i="7"/>
  <c r="C71" i="8"/>
  <c r="AC78" i="7"/>
  <c r="J78" i="7"/>
  <c r="AC77" i="7"/>
  <c r="AB77" i="7"/>
  <c r="AA77" i="7"/>
  <c r="Z77" i="7"/>
  <c r="J77" i="7"/>
  <c r="J67" i="8"/>
  <c r="AC76" i="7"/>
  <c r="J76" i="7"/>
  <c r="AC6" i="7"/>
  <c r="J6" i="7"/>
  <c r="AC75" i="7"/>
  <c r="AB75" i="7"/>
  <c r="AA75" i="7"/>
  <c r="Z75" i="7"/>
  <c r="J75" i="7"/>
  <c r="AC74" i="7"/>
  <c r="J74" i="7"/>
  <c r="AC73" i="7"/>
  <c r="J73" i="7"/>
  <c r="AC72" i="7"/>
  <c r="J72" i="7"/>
  <c r="C57" i="8"/>
  <c r="AC62" i="7"/>
  <c r="J62" i="7"/>
  <c r="AC59" i="7"/>
  <c r="J59" i="7"/>
  <c r="J60" i="8"/>
  <c r="C60" i="8"/>
  <c r="AC66" i="7"/>
  <c r="J66" i="7"/>
  <c r="J65" i="8"/>
  <c r="J49" i="8"/>
  <c r="J44" i="8"/>
  <c r="J62" i="8"/>
  <c r="J64" i="8"/>
  <c r="AB61" i="7"/>
  <c r="AC71" i="7"/>
  <c r="AB71" i="7"/>
  <c r="AA71" i="7"/>
  <c r="Z71" i="7"/>
  <c r="J71" i="7"/>
  <c r="AC70" i="7"/>
  <c r="J70" i="7"/>
  <c r="AC69" i="7"/>
  <c r="J69" i="7"/>
  <c r="AC68" i="7"/>
  <c r="J68" i="7"/>
  <c r="J2" i="7"/>
  <c r="AC2" i="7"/>
  <c r="J3" i="7"/>
  <c r="AC3" i="7"/>
  <c r="J4" i="7"/>
  <c r="AC4" i="7"/>
  <c r="J59" i="8"/>
  <c r="C59" i="8"/>
  <c r="AC65" i="7"/>
  <c r="J65" i="7"/>
  <c r="J51" i="8"/>
  <c r="C51" i="8"/>
  <c r="AC54" i="7"/>
  <c r="J54" i="7"/>
  <c r="J48" i="8"/>
  <c r="J47" i="8"/>
  <c r="J42" i="8"/>
  <c r="J46" i="8"/>
  <c r="J43" i="8"/>
  <c r="J41" i="8"/>
  <c r="J45" i="8"/>
  <c r="AC51" i="7"/>
  <c r="J51" i="7"/>
  <c r="AC50" i="7"/>
  <c r="J50" i="7"/>
  <c r="AC49" i="7"/>
  <c r="J49" i="7"/>
  <c r="AC64" i="7"/>
  <c r="AB64" i="7"/>
  <c r="Z64" i="7"/>
  <c r="J64" i="7"/>
  <c r="J67" i="7"/>
  <c r="AC67" i="7"/>
  <c r="AC61" i="7"/>
  <c r="J61" i="7"/>
  <c r="AC57" i="7"/>
  <c r="J57" i="7"/>
  <c r="AC53" i="7"/>
  <c r="AB53" i="7"/>
  <c r="AA53" i="7"/>
  <c r="Z53" i="7"/>
  <c r="J53" i="7"/>
  <c r="AC48" i="7"/>
  <c r="AB48" i="7"/>
  <c r="AA48" i="7"/>
  <c r="Z48" i="7"/>
  <c r="J48" i="7"/>
  <c r="AC42" i="7"/>
  <c r="AA42" i="7"/>
  <c r="Z42" i="7"/>
  <c r="J42" i="7"/>
  <c r="AC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C63" i="7"/>
  <c r="J63" i="7"/>
  <c r="AC60" i="7"/>
  <c r="J60" i="7"/>
  <c r="AC55" i="7"/>
  <c r="J55" i="7"/>
  <c r="AC52" i="7"/>
  <c r="J52" i="7"/>
  <c r="AC41" i="7"/>
  <c r="J41" i="7"/>
  <c r="AC37" i="7"/>
  <c r="AC27" i="7"/>
  <c r="AC26" i="7"/>
  <c r="AC18" i="7"/>
  <c r="AC17" i="7"/>
  <c r="AC14" i="7"/>
  <c r="AC13" i="7"/>
  <c r="AC10" i="7"/>
  <c r="AC21" i="7"/>
  <c r="AB17" i="7"/>
  <c r="AB26" i="7"/>
  <c r="AB27" i="7"/>
  <c r="J32" i="8"/>
  <c r="J31" i="8"/>
  <c r="J30" i="8"/>
  <c r="J29" i="8"/>
  <c r="J39" i="8"/>
  <c r="J38" i="8"/>
  <c r="AC5" i="7" l="1"/>
  <c r="AB5" i="7"/>
  <c r="AA5" i="7"/>
  <c r="Z5" i="7"/>
  <c r="J5" i="7"/>
  <c r="AC39" i="7"/>
  <c r="AC38" i="7"/>
  <c r="AC36" i="7"/>
  <c r="AC35" i="7"/>
  <c r="AC34" i="7"/>
  <c r="AC33" i="7"/>
  <c r="AC32" i="7"/>
  <c r="AC31" i="7"/>
  <c r="AC30" i="7"/>
  <c r="AC29" i="7"/>
  <c r="AC28" i="7"/>
  <c r="AC25" i="7"/>
  <c r="AC24" i="7"/>
  <c r="AC23" i="7"/>
  <c r="AC22" i="7"/>
  <c r="AC20" i="7"/>
  <c r="AC19" i="7"/>
  <c r="AC16" i="7"/>
  <c r="AC15" i="7"/>
  <c r="AC12" i="7"/>
  <c r="AC11" i="7"/>
  <c r="AC9" i="7"/>
  <c r="AC8" i="7"/>
  <c r="AC7" i="7"/>
  <c r="Z37" i="7"/>
  <c r="J39" i="7"/>
  <c r="J38" i="7"/>
  <c r="AB37" i="7"/>
  <c r="AA37" i="7"/>
  <c r="J37" i="7"/>
  <c r="J36" i="7"/>
  <c r="J35" i="7"/>
  <c r="AB18" i="7"/>
  <c r="AB10" i="7"/>
  <c r="AB13" i="7"/>
  <c r="AA18" i="7"/>
  <c r="AA10" i="7"/>
  <c r="AA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<sst xmlns="http://schemas.openxmlformats.org/spreadsheetml/2006/main" count="2001" uniqueCount="543">
  <si>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</si>
  <si>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</si>
  <si>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</si>
  <si>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</si>
  <si>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</si>
  <si>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</si>
  <si>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</si>
  <si>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</si>
  <si>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</si>
  <si>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</si>
  <si>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</si>
  <si>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</si>
  <si>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</si>
  <si>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</si>
  <si>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</si>
  <si>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</si>
  <si>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</si>
  <si>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</si>
  <si>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</si>
  <si>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</si>
  <si>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</si>
  <si>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</si>
  <si>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</si>
  <si>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</si>
  <si>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</si>
  <si>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</si>
  <si>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</si>
  <si>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</si>
  <si>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</si>
  <si>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</si>
  <si>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</si>
  <si>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</si>
  <si>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</si>
  <si>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</si>
  <si>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</si>
  <si>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</si>
  <si>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</si>
  <si>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</si>
  <si>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</si>
  <si>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</si>
  <si>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</si>
  <si>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</si>
  <si>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</si>
  <si>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</si>
  <si>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</si>
  <si>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</si>
  <si>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</si>
  <si>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</si>
  <si>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</si>
  <si>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</si>
  <si>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</si>
  <si>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</si>
  <si>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</si>
  <si>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</si>
  <si>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</si>
  <si>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</si>
  <si>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</si>
  <si>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</si>
  <si>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</si>
  <si>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</si>
  <si>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</si>
  <si>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</si>
  <si>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</si>
  <si>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</si>
  <si>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</si>
  <si>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</si>
  <si>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</si>
  <si>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</si>
  <si>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</si>
  <si>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</si>
  <si>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</si>
  <si>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</si>
  <si>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</si>
  <si>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</si>
  <si>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</si>
  <si>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</si>
  <si>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</si>
  <si>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</si>
  <si>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</si>
  <si>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</si>
  <si>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</si>
  <si>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</si>
  <si>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</si>
  <si>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</si>
  <si>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</si>
  <si>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</si>
  <si>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</si>
  <si>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</si>
  <si>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</si>
  <si>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</si>
  <si>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</si>
  <si>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</si>
  <si>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</si>
  <si>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</si>
  <si>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</si>
  <si>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</si>
  <si>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</si>
  <si>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</si>
  <si>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</si>
  <si>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</si>
  <si>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</si>
  <si>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</si>
  <si>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</si>
  <si>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</si>
  <si>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</si>
  <si>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</si>
  <si>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</si>
  <si>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</si>
  <si>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</si>
  <si>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</si>
  <si>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</si>
  <si>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</si>
  <si>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</si>
  <si>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</si>
  <si>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</si>
  <si>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</si>
  <si>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</si>
  <si>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</si>
  <si>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</si>
  <si>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</si>
  <si>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</si>
  <si>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</si>
  <si>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</si>
  <si>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</si>
  <si>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</si>
  <si>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</si>
  <si>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</si>
  <si>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</si>
  <si>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</si>
  <si>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</si>
  <si>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</si>
  <si>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</si>
  <si>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</si>
  <si>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</si>
  <si>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</si>
  <si>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</si>
  <si>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</si>
  <si>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</si>
  <si>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</si>
  <si>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</si>
  <si>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</si>
  <si>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</si>
  <si>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</si>
  <si>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</si>
  <si>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</si>
  <si>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</si>
  <si>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</si>
  <si>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</si>
  <si>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</si>
  <si>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</si>
  <si>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</si>
  <si>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</si>
  <si>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</si>
  <si>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</si>
  <si>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</si>
  <si>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</si>
  <si>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</si>
  <si>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</si>
  <si>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</si>
  <si>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</si>
  <si>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</si>
  <si>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</si>
  <si>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</si>
  <si>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</si>
  <si>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</si>
  <si>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</si>
  <si>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</si>
  <si>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</si>
  <si>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</si>
  <si>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</si>
  <si>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</si>
  <si>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</si>
  <si>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</si>
  <si>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</si>
  <si>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</si>
  <si>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</si>
  <si>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</si>
  <si>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</si>
  <si>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</si>
  <si>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</si>
  <si>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</si>
  <si>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</si>
  <si>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</si>
  <si>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</si>
  <si>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</si>
  <si>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</si>
  <si>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</si>
  <si>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</si>
  <si>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</si>
  <si>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</si>
  <si>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</si>
  <si>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</si>
  <si>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</si>
  <si>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</si>
  <si>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</si>
  <si>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</si>
  <si>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</si>
  <si>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</si>
  <si>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</si>
  <si>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</si>
  <si>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</si>
  <si>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</si>
  <si>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</si>
  <si>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</si>
  <si>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</si>
  <si>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</si>
  <si>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</si>
  <si>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</si>
  <si>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</si>
  <si>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</si>
  <si>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</si>
  <si>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</si>
  <si>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</si>
  <si>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</si>
  <si>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</si>
  <si>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</si>
  <si>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</si>
  <si>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</si>
  <si>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</si>
  <si>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</si>
  <si>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</si>
  <si>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</si>
  <si>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</si>
  <si>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</si>
  <si>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</si>
  <si>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</si>
  <si>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</si>
  <si>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</si>
  <si>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</si>
  <si>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</si>
  <si>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</si>
  <si>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</si>
  <si>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</si>
  <si>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</si>
  <si>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</si>
  <si>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</si>
  <si>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</si>
  <si>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</si>
  <si>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</si>
  <si>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</si>
  <si>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</si>
  <si>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</si>
  <si>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</si>
  <si>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</si>
  <si>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</si>
  <si>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</si>
  <si>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</si>
  <si>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</si>
  <si>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</si>
  <si>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</si>
  <si>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</si>
  <si>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</si>
  <si>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</si>
  <si>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</si>
  <si>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</si>
  <si>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</si>
  <si>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</si>
  <si>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</si>
  <si>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</si>
  <si>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</si>
  <si>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</si>
  <si>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</si>
  <si>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</si>
  <si>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</si>
  <si>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</si>
  <si>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</si>
  <si>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</si>
  <si>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</si>
  <si>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</si>
  <si>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</si>
  <si>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</si>
  <si>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</si>
  <si>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</si>
  <si>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</si>
  <si>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</si>
  <si>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</si>
  <si>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</si>
  <si>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</si>
  <si>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</si>
  <si>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</si>
  <si>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</si>
  <si>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</si>
  <si>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</si>
  <si>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</si>
  <si>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</si>
  <si>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</si>
  <si>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</si>
  <si>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</si>
  <si>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</si>
  <si>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</si>
  <si>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</si>
  <si>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</si>
  <si>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</si>
  <si>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</si>
  <si>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</si>
  <si>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</si>
  <si>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</si>
  <si>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</si>
  <si>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</si>
  <si>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</si>
  <si>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</si>
  <si>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</si>
  <si>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</si>
  <si>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</si>
  <si>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</si>
  <si>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</si>
  <si>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</si>
  <si>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</si>
  <si>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</si>
  <si>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</si>
  <si>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</si>
  <si>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</si>
  <si>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</si>
  <si>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</si>
  <si>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</si>
  <si>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</si>
  <si>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</si>
  <si>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</si>
  <si>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</si>
  <si>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</si>
  <si>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</si>
  <si>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</si>
  <si>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</si>
  <si>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</si>
  <si>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</si>
  <si>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</si>
  <si>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</si>
  <si>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</si>
  <si>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</si>
  <si>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</si>
  <si>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</si>
  <si>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</si>
  <si>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</si>
  <si>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</si>
  <si>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</si>
  <si>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</si>
  <si>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</si>
  <si>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</si>
  <si>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</si>
  <si>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</si>
  <si>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</si>
  <si>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</si>
  <si>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</si>
  <si>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</si>
  <si>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</si>
  <si>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</si>
  <si>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</si>
  <si>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</si>
  <si>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</si>
  <si>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</si>
  <si>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</si>
  <si>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</si>
  <si>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</si>
  <si>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</si>
  <si>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</si>
  <si>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</si>
  <si>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</si>
  <si>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</si>
  <si>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</si>
  <si>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</si>
  <si>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</si>
  <si>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</si>
  <si>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</si>
  <si>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</si>
  <si>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</si>
  <si>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</si>
  <si>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</si>
  <si>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</si>
  <si>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</si>
  <si>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</si>
  <si>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</si>
  <si>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</si>
  <si>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</si>
  <si>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</si>
  <si>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</si>
  <si>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</si>
  <si>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</si>
  <si>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</si>
  <si>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</si>
  <si>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</si>
  <si>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</si>
  <si>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</si>
  <si>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</si>
  <si>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</si>
  <si>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</si>
  <si>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</si>
  <si>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</si>
  <si>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</si>
  <si>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</si>
  <si>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</si>
  <si>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</si>
  <si>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</si>
  <si>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</si>
  <si>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</si>
  <si>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</si>
  <si>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</si>
  <si>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</si>
  <si>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</si>
  <si>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</si>
  <si>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</si>
  <si>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</si>
  <si>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</si>
  <si>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</si>
  <si>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</si>
  <si>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</si>
  <si>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</si>
  <si>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</si>
  <si>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</si>
  <si>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</si>
  <si>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</si>
  <si>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</si>
  <si>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</si>
  <si>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</si>
  <si>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</si>
  <si>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</si>
  <si>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</si>
  <si>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</si>
  <si>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</si>
  <si>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</si>
  <si>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</si>
  <si>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</si>
  <si>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</si>
  <si>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</si>
  <si>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</si>
  <si>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</si>
  <si>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</si>
  <si>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</si>
  <si>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</si>
  <si>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</si>
  <si>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</si>
  <si>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</si>
  <si>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</si>
  <si>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</si>
  <si>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</si>
  <si>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</si>
  <si>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</si>
  <si>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</si>
  <si>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</si>
  <si>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</si>
  <si>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</si>
  <si>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</si>
  <si>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</si>
  <si>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</si>
  <si>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</si>
  <si>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</si>
  <si>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</si>
  <si>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</si>
  <si>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</si>
  <si>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</si>
  <si>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</si>
  <si>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</si>
  <si>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</si>
  <si>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</si>
  <si>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</si>
  <si>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</si>
  <si>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</si>
  <si>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</si>
  <si>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</si>
  <si>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</si>
  <si>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</si>
  <si>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</si>
  <si>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</si>
  <si>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</si>
  <si>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</si>
  <si>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</si>
  <si>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</si>
  <si>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</si>
  <si>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</si>
  <si>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</si>
  <si>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</si>
  <si>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</si>
  <si>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</si>
  <si>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</si>
  <si>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</si>
  <si>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</si>
  <si>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</si>
  <si>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</si>
  <si>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</si>
  <si>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</si>
  <si>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</si>
  <si>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</si>
  <si>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</si>
  <si>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</si>
  <si>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</si>
  <si>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</si>
  <si>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</si>
  <si>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</si>
  <si>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</si>
  <si>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</si>
  <si>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</si>
  <si>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</si>
  <si>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</si>
  <si>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</si>
  <si>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</si>
  <si>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</si>
  <si>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</si>
  <si>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</si>
  <si>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</si>
  <si>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</si>
  <si>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</si>
  <si>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</si>
  <si>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</si>
  <si>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</si>
  <si>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</si>
  <si>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</si>
  <si>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</si>
  <si>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</si>
  <si>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</si>
  <si>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</si>
  <si>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</si>
  <si>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</si>
  <si>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</si>
  <si>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</si>
  <si>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</si>
  <si>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</si>
  <si>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</si>
  <si>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</si>
  <si>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</si>
  <si>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</si>
  <si>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</si>
  <si>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</si>
  <si>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</si>
  <si>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</si>
  <si>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</si>
  <si>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</si>
  <si>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</si>
  <si>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</si>
  <si>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</si>
  <si>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</si>
  <si>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</si>
  <si>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</si>
  <si>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</si>
  <si>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</si>
  <si>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</si>
  <si>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Resourcse is used in a MedicationRequest, then the READ  **SHALL**  be supported.</t>
  </si>
  <si>
    <t>https://build.fhir.org/ig/HL7/US-Core-R4</t>
  </si>
  <si>
    <t>test</t>
  </si>
  <si>
    <t>http://hl7.org/fhir/us/core/ImplementationGuide/test|3.1.1</t>
  </si>
  <si>
    <t>profile_conf</t>
  </si>
  <si>
    <t>http://example.org/fhir/my-allergyintolerance</t>
  </si>
  <si>
    <t>HL7 FHIR® US Core Implementation Guide STU3 Release 3.1.1</t>
  </si>
  <si>
    <t>format</t>
  </si>
  <si>
    <t>json,xml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</si>
</sst>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zoomScale="120" zoomScaleNormal="120" workbookViewId="0">
      <selection activeCell="B2" sqref="B2"/>
    </sheetView>
  </sheetViews>
  <sheetFormatPr baseColWidth="10" defaultColWidth="8.83203125" defaultRowHeight="15" x14ac:dyDescent="0.2"/>
  <cols>
    <col min="1" max="1" width="26" customWidth="1"/>
  </cols>
  <sheetData>
    <row r="1" spans="1:2" s="1" customFormat="1" x14ac:dyDescent="0.2">
      <c r="A1" s="1" t="s">
        <v>10</v>
      </c>
      <c r="B1" s="1" t="s">
        <v>1</v>
      </c>
    </row>
    <row r="2" spans="1:2" x14ac:dyDescent="0.2">
      <c r="A2" t="s">
        <v>526</v>
      </c>
      <c r="B2" s="14"/>
    </row>
    <row r="3" spans="1:2" x14ac:dyDescent="0.2">
      <c r="A3" t="s">
        <v>527</v>
      </c>
      <c r="B3" t="s">
        <v>535</v>
      </c>
    </row>
    <row r="4" spans="1:2" x14ac:dyDescent="0.2">
      <c r="A4" t="s">
        <v>520</v>
      </c>
      <c r="B4" t="s">
        <v>521</v>
      </c>
    </row>
    <row r="5" spans="1:2" x14ac:dyDescent="0.2">
      <c r="A5" t="s">
        <v>522</v>
      </c>
      <c r="B5" t="s">
        <v>523</v>
      </c>
    </row>
    <row r="6" spans="1:2" x14ac:dyDescent="0.2">
      <c r="A6" t="s">
        <v>75</v>
      </c>
      <c r="B6" s="14" t="s">
        <v>524</v>
      </c>
    </row>
    <row r="7" spans="1:2" x14ac:dyDescent="0.2">
      <c r="A7" t="s">
        <v>528</v>
      </c>
      <c r="B7" t="s">
        <v>66</v>
      </c>
    </row>
    <row r="8" spans="1:2" x14ac:dyDescent="0.2">
      <c r="A8" t="s">
        <v>529</v>
      </c>
      <c r="B8" t="s">
        <v>525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I36" zoomScale="110" zoomScaleNormal="110" workbookViewId="0">
      <selection activeCell="J57" sqref="J57"/>
    </sheetView>
  </sheetViews>
  <sheetFormatPr baseColWidth="10" defaultColWidth="8.83203125" defaultRowHeight="15" x14ac:dyDescent="0.2"/>
  <cols>
    <col min="1" max="1" width="8.83203125" style="1"/>
    <col min="2" max="2" width="21.1640625" style="1" customWidth="1"/>
    <col min="3" max="3" width="96.5" style="1" customWidth="1"/>
    <col min="4" max="4" width="56"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331</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507</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356</v>
      </c>
      <c r="J37" s="5" t="s">
        <v>497</v>
      </c>
    </row>
    <row r="38" spans="1:10" s="1" customFormat="1" x14ac:dyDescent="0.2">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193</v>
      </c>
      <c r="C51" s="1" t="str">
        <f t="shared" si="2"/>
        <v>http://hl7.org/fhir/us/core/StructureDefinition/us-core-goal</v>
      </c>
      <c r="D51" s="1" t="s">
        <v>451</v>
      </c>
      <c r="E51" s="1" t="s">
        <v>78</v>
      </c>
      <c r="F51" s="1" t="s">
        <v>159</v>
      </c>
      <c r="H51" s="5" t="s">
        <v>223</v>
      </c>
      <c r="I51" s="5" t="s">
        <v>452</v>
      </c>
      <c r="J51" s="5" t="str">
        <f>"Fetches a bundle of all "&amp;B51&amp;" resources for the specified "&amp;SUBSTITUTE(D51,","," and ")</f>
        <v>Fetches a bundle of all Goal resources for the specified patient and target-date</v>
      </c>
    </row>
    <row r="52" spans="1:10" s="1" customFormat="1" x14ac:dyDescent="0.2">
      <c r="A52" s="1">
        <v>67</v>
      </c>
      <c r="B52" s="1" t="s">
        <v>194</v>
      </c>
      <c r="C52" s="1" t="str">
        <f t="shared" si="2"/>
        <v>http://hl7.org/fhir/us/core/StructureDefinition/us-core-medicationrequest</v>
      </c>
      <c r="D52" s="1" t="s">
        <v>476</v>
      </c>
      <c r="E52" s="1" t="s">
        <v>13</v>
      </c>
      <c r="F52" s="1" t="s">
        <v>116</v>
      </c>
      <c r="G52" s="1" t="s">
        <v>509</v>
      </c>
      <c r="H52" s="5" t="s">
        <v>480</v>
      </c>
      <c r="I52" s="5" t="s">
        <v>510</v>
      </c>
      <c r="J52" s="5" t="s">
        <v>514</v>
      </c>
    </row>
    <row r="53" spans="1:10" s="1" customFormat="1" x14ac:dyDescent="0.2">
      <c r="A53" s="1">
        <v>68</v>
      </c>
      <c r="B53" s="1" t="s">
        <v>194</v>
      </c>
      <c r="C53" s="1" t="str">
        <f t="shared" si="2"/>
        <v>http://hl7.org/fhir/us/core/StructureDefinition/us-core-medicationrequest</v>
      </c>
      <c r="D53" s="1" t="s">
        <v>477</v>
      </c>
      <c r="E53" s="1" t="s">
        <v>13</v>
      </c>
      <c r="F53" s="1" t="s">
        <v>116</v>
      </c>
      <c r="G53" s="1" t="s">
        <v>509</v>
      </c>
      <c r="H53" s="5" t="s">
        <v>199</v>
      </c>
      <c r="I53" s="5" t="s">
        <v>511</v>
      </c>
      <c r="J53" s="5" t="s">
        <v>515</v>
      </c>
    </row>
    <row r="54" spans="1:10" s="1" customFormat="1" x14ac:dyDescent="0.2">
      <c r="A54" s="1">
        <v>69</v>
      </c>
      <c r="B54" s="1" t="s">
        <v>194</v>
      </c>
      <c r="C54" s="1" t="str">
        <f t="shared" si="2"/>
        <v>http://hl7.org/fhir/us/core/StructureDefinition/us-core-medicationrequest</v>
      </c>
      <c r="D54" s="1" t="s">
        <v>479</v>
      </c>
      <c r="E54" s="1" t="s">
        <v>78</v>
      </c>
      <c r="F54" s="1" t="s">
        <v>116</v>
      </c>
      <c r="G54" s="1" t="s">
        <v>509</v>
      </c>
      <c r="H54" s="5" t="s">
        <v>199</v>
      </c>
      <c r="I54" s="5" t="s">
        <v>512</v>
      </c>
      <c r="J54" s="5" t="s">
        <v>516</v>
      </c>
    </row>
    <row r="55" spans="1:10" s="1" customFormat="1" x14ac:dyDescent="0.2">
      <c r="A55" s="1">
        <v>70</v>
      </c>
      <c r="B55" s="1" t="s">
        <v>194</v>
      </c>
      <c r="C55" s="1" t="str">
        <f t="shared" si="2"/>
        <v>http://hl7.org/fhir/us/core/StructureDefinition/us-core-medicationrequest</v>
      </c>
      <c r="D55" s="1" t="s">
        <v>478</v>
      </c>
      <c r="E55" s="1" t="s">
        <v>78</v>
      </c>
      <c r="F55" s="1" t="s">
        <v>234</v>
      </c>
      <c r="G55" s="1" t="s">
        <v>509</v>
      </c>
      <c r="H55" s="5" t="s">
        <v>249</v>
      </c>
      <c r="I55" s="5" t="s">
        <v>513</v>
      </c>
      <c r="J55" s="5" t="s">
        <v>517</v>
      </c>
    </row>
    <row r="56" spans="1:10" s="1" customFormat="1" x14ac:dyDescent="0.2">
      <c r="A56" s="1">
        <v>73</v>
      </c>
      <c r="B56" s="1" t="s">
        <v>488</v>
      </c>
      <c r="C56" s="1" t="str">
        <f t="shared" si="2"/>
        <v>http://hl7.org/fhir/us/core/StructureDefinition/us-core-!medicationstatement</v>
      </c>
      <c r="D56" s="1" t="s">
        <v>126</v>
      </c>
      <c r="E56" s="1" t="s">
        <v>78</v>
      </c>
      <c r="F56" s="1" t="s">
        <v>116</v>
      </c>
      <c r="H56" s="5" t="s">
        <v>201</v>
      </c>
      <c r="I56" s="5" t="s">
        <v>448</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488</v>
      </c>
      <c r="C57" s="1" t="str">
        <f t="shared" si="2"/>
        <v>http://hl7.org/fhir/us/core/StructureDefinition/us-core-!medicationstatement</v>
      </c>
      <c r="D57" s="1" t="s">
        <v>251</v>
      </c>
      <c r="E57" s="1" t="s">
        <v>78</v>
      </c>
      <c r="F57" s="1" t="s">
        <v>159</v>
      </c>
      <c r="H57" s="5" t="s">
        <v>250</v>
      </c>
      <c r="I57" s="5" t="s">
        <v>449</v>
      </c>
      <c r="J57" s="5" t="s">
        <v>252</v>
      </c>
    </row>
    <row r="58" spans="1:10" s="1" customFormat="1" x14ac:dyDescent="0.2">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x14ac:dyDescent="0.2">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x14ac:dyDescent="0.2">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196</v>
      </c>
      <c r="C61" s="1" t="s">
        <v>458</v>
      </c>
      <c r="D61" s="1" t="s">
        <v>256</v>
      </c>
      <c r="E61" s="1" t="s">
        <v>78</v>
      </c>
      <c r="F61" s="1" t="s">
        <v>116</v>
      </c>
      <c r="G61" s="1" t="s">
        <v>464</v>
      </c>
      <c r="H61" s="5" t="s">
        <v>307</v>
      </c>
      <c r="I61" s="5" t="s">
        <v>465</v>
      </c>
      <c r="J61" s="5" t="s">
        <v>352</v>
      </c>
    </row>
    <row r="62" spans="1:10" s="1" customFormat="1" x14ac:dyDescent="0.2">
      <c r="A62" s="1">
        <v>81</v>
      </c>
      <c r="B62" s="1" t="s">
        <v>196</v>
      </c>
      <c r="C62" s="1" t="s">
        <v>458</v>
      </c>
      <c r="D62" s="1" t="s">
        <v>155</v>
      </c>
      <c r="E62" s="1" t="s">
        <v>13</v>
      </c>
      <c r="F62" s="1" t="s">
        <v>116</v>
      </c>
      <c r="G62" s="1" t="s">
        <v>464</v>
      </c>
      <c r="H62" s="5" t="s">
        <v>238</v>
      </c>
      <c r="I62" s="5" t="s">
        <v>466</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196</v>
      </c>
      <c r="C63" s="1" t="s">
        <v>458</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196</v>
      </c>
      <c r="C64" s="11" t="s">
        <v>458</v>
      </c>
      <c r="D64" s="1" t="s">
        <v>208</v>
      </c>
      <c r="E64" s="1" t="s">
        <v>13</v>
      </c>
      <c r="F64" s="1" t="s">
        <v>234</v>
      </c>
      <c r="G64" s="1" t="s">
        <v>464</v>
      </c>
      <c r="H64" s="5" t="s">
        <v>243</v>
      </c>
      <c r="I64" s="5" t="s">
        <v>467</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196</v>
      </c>
      <c r="C65" s="11" t="s">
        <v>458</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351</v>
      </c>
      <c r="C66" s="1" t="s">
        <v>458</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253</v>
      </c>
      <c r="C68" s="11" t="s">
        <v>255</v>
      </c>
      <c r="D68" s="1" t="s">
        <v>208</v>
      </c>
      <c r="E68" s="1" t="s">
        <v>78</v>
      </c>
      <c r="F68" s="1" t="s">
        <v>234</v>
      </c>
      <c r="G68" s="1" t="s">
        <v>358</v>
      </c>
      <c r="H68" s="5" t="s">
        <v>260</v>
      </c>
      <c r="I68" s="5" t="s">
        <v>453</v>
      </c>
      <c r="J68" s="5" t="s">
        <v>264</v>
      </c>
    </row>
    <row r="69" spans="1:16" s="1" customFormat="1" x14ac:dyDescent="0.2">
      <c r="A69" s="1">
        <v>90</v>
      </c>
      <c r="B69" s="1" t="s">
        <v>253</v>
      </c>
      <c r="C69" s="11" t="s">
        <v>255</v>
      </c>
      <c r="D69" s="1" t="s">
        <v>256</v>
      </c>
      <c r="E69" s="1" t="s">
        <v>78</v>
      </c>
      <c r="F69" s="1" t="s">
        <v>116</v>
      </c>
      <c r="G69" s="1" t="s">
        <v>358</v>
      </c>
      <c r="H69" s="5" t="s">
        <v>258</v>
      </c>
      <c r="I69" s="5" t="s">
        <v>263</v>
      </c>
      <c r="J69" s="5" t="s">
        <v>265</v>
      </c>
    </row>
    <row r="70" spans="1:16" s="1" customFormat="1" x14ac:dyDescent="0.2">
      <c r="A70" s="1">
        <v>91</v>
      </c>
      <c r="B70" s="1" t="s">
        <v>253</v>
      </c>
      <c r="C70" s="11" t="s">
        <v>255</v>
      </c>
      <c r="D70" s="1" t="s">
        <v>257</v>
      </c>
      <c r="E70" s="1" t="s">
        <v>78</v>
      </c>
      <c r="F70" s="1" t="s">
        <v>234</v>
      </c>
      <c r="G70" s="1" t="s">
        <v>358</v>
      </c>
      <c r="H70" s="5" t="s">
        <v>259</v>
      </c>
      <c r="I70" s="5" t="s">
        <v>454</v>
      </c>
      <c r="J70" s="5" t="s">
        <v>266</v>
      </c>
    </row>
    <row r="71" spans="1:16" s="1" customFormat="1" x14ac:dyDescent="0.2">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6" x14ac:dyDescent="0.2">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196</v>
      </c>
      <c r="C73" s="1" t="s">
        <v>350</v>
      </c>
      <c r="D73" s="1" t="s">
        <v>256</v>
      </c>
      <c r="E73" s="1" t="s">
        <v>78</v>
      </c>
      <c r="F73" s="1" t="s">
        <v>116</v>
      </c>
      <c r="G73" s="1" t="s">
        <v>468</v>
      </c>
      <c r="H73" s="5" t="s">
        <v>306</v>
      </c>
      <c r="I73" s="5" t="s">
        <v>469</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196</v>
      </c>
      <c r="C74" s="1" t="s">
        <v>350</v>
      </c>
      <c r="D74" s="1" t="s">
        <v>155</v>
      </c>
      <c r="E74" s="1" t="s">
        <v>13</v>
      </c>
      <c r="F74" s="1" t="s">
        <v>116</v>
      </c>
      <c r="G74" s="1" t="s">
        <v>468</v>
      </c>
      <c r="H74" s="5" t="s">
        <v>305</v>
      </c>
      <c r="I74" s="5" t="s">
        <v>470</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196</v>
      </c>
      <c r="C75" s="1" t="s">
        <v>350</v>
      </c>
      <c r="D75" s="1" t="s">
        <v>157</v>
      </c>
      <c r="E75" s="1" t="s">
        <v>13</v>
      </c>
      <c r="F75" s="1" t="s">
        <v>116</v>
      </c>
      <c r="G75" s="1" t="s">
        <v>468</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196</v>
      </c>
      <c r="C76" s="1" t="s">
        <v>350</v>
      </c>
      <c r="D76" s="1" t="s">
        <v>208</v>
      </c>
      <c r="E76" s="1" t="s">
        <v>13</v>
      </c>
      <c r="F76" s="1" t="s">
        <v>234</v>
      </c>
      <c r="G76" s="1" t="s">
        <v>468</v>
      </c>
      <c r="H76" s="5" t="s">
        <v>311</v>
      </c>
      <c r="I76" s="5" t="s">
        <v>471</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x14ac:dyDescent="0.2">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x14ac:dyDescent="0.2">
      <c r="A82" s="1">
        <v>111</v>
      </c>
      <c r="B82" s="1" t="s">
        <v>191</v>
      </c>
      <c r="C82" s="1" t="str">
        <f t="shared" si="3"/>
        <v>http://hl7.org/fhir/us/core/StructureDefinition/us-core-documentreference</v>
      </c>
      <c r="D82" s="1" t="s">
        <v>128</v>
      </c>
      <c r="E82" s="1" t="s">
        <v>13</v>
      </c>
      <c r="F82" s="1" t="s">
        <v>116</v>
      </c>
      <c r="H82" s="5" t="s">
        <v>329</v>
      </c>
      <c r="I82" s="5" t="s">
        <v>430</v>
      </c>
      <c r="J82" s="5" t="s">
        <v>326</v>
      </c>
    </row>
    <row r="83" spans="1:10" s="1" customFormat="1" ht="20.25" customHeight="1" x14ac:dyDescent="0.2">
      <c r="A83" s="1">
        <v>112</v>
      </c>
      <c r="B83" s="1" t="s">
        <v>191</v>
      </c>
      <c r="C83" s="1" t="str">
        <f t="shared" si="3"/>
        <v>http://hl7.org/fhir/us/core/StructureDefinition/us-core-documentreference</v>
      </c>
      <c r="D83" s="1" t="s">
        <v>328</v>
      </c>
      <c r="E83" s="1" t="s">
        <v>78</v>
      </c>
      <c r="F83" s="1" t="s">
        <v>234</v>
      </c>
      <c r="H83" s="5" t="s">
        <v>330</v>
      </c>
      <c r="I83" s="5" t="s">
        <v>429</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271</v>
      </c>
      <c r="C84" s="1" t="s">
        <v>482</v>
      </c>
      <c r="D84" s="1" t="s">
        <v>128</v>
      </c>
      <c r="E84" s="1" t="s">
        <v>78</v>
      </c>
      <c r="F84" s="1" t="s">
        <v>116</v>
      </c>
      <c r="H84" s="5" t="s">
        <v>428</v>
      </c>
      <c r="I84" s="5" t="s">
        <v>431</v>
      </c>
      <c r="J84" s="5" t="s">
        <v>432</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opLeftCell="A5" workbookViewId="0">
      <selection activeCell="A6" sqref="A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536</v>
      </c>
    </row>
    <row r="3" spans="1:2" s="1" customFormat="1" x14ac:dyDescent="0.2">
      <c r="A3" s="1" t="s">
        <v>74</v>
      </c>
      <c r="B3" s="1" t="s">
        <v>518</v>
      </c>
    </row>
    <row r="4" spans="1:2" s="1" customFormat="1" x14ac:dyDescent="0.2">
      <c r="A4" s="1" t="s">
        <v>508</v>
      </c>
      <c r="B4" s="1" t="s">
        <v>519</v>
      </c>
    </row>
    <row r="5" spans="1:2" ht="139.5" customHeight="1" x14ac:dyDescent="0.2">
      <c r="A5" t="s">
        <v>3</v>
      </c>
      <c r="B5" s="2" t="s">
        <v>530</v>
      </c>
    </row>
    <row r="6" spans="1:2" x14ac:dyDescent="0.2">
      <c r="A6" t="s">
        <v>4</v>
      </c>
      <c r="B6" s="11" t="s">
        <v>537</v>
      </c>
    </row>
    <row r="7" spans="1:2" x14ac:dyDescent="0.2">
      <c r="A7" t="s">
        <v>5</v>
      </c>
      <c r="B7" t="s">
        <v>6</v>
      </c>
    </row>
    <row r="8" spans="1:2" ht="351.75" customHeight="1" x14ac:dyDescent="0.2">
      <c r="A8" t="s">
        <v>7</v>
      </c>
      <c r="B8" s="2" t="s">
        <v>504</v>
      </c>
    </row>
    <row r="9" spans="1:2" ht="103.5" customHeight="1" x14ac:dyDescent="0.2">
      <c r="A9" t="s">
        <v>8</v>
      </c>
      <c r="B9" s="3" t="s">
        <v>456</v>
      </c>
    </row>
    <row r="10" spans="1:2" x14ac:dyDescent="0.2">
      <c r="A10" s="1" t="s">
        <v>541</v>
      </c>
      <c r="B10" s="1" t="s">
        <v>542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C2"/>
  <sheetViews>
    <sheetView workbookViewId="0">
      <selection activeCell="A2" sqref="A2"/>
    </sheetView>
  </sheetViews>
  <sheetFormatPr baseColWidth="10" defaultColWidth="8.83203125" defaultRowHeight="15" x14ac:dyDescent="0.2"/>
  <cols>
    <col min="1" max="1" width="46.83203125" customWidth="1"/>
    <col min="2" max="2" width="48.5" bestFit="1" customWidth="1"/>
    <col min="3" max="3" width="22.5" bestFit="1" customWidth="1"/>
  </cols>
  <sheetData>
    <row r="1" spans="1:3" x14ac:dyDescent="0.2">
      <c r="A1" t="s">
        <v>27</v>
      </c>
      <c r="B1" t="s">
        <v>67</v>
      </c>
      <c r="C1" t="s">
        <v>66</v>
      </c>
    </row>
    <row r="2" spans="1:3" s="1" customFormat="1" x14ac:dyDescent="0.2">
      <c r="A2" s="1" t="s">
        <v>540</v>
      </c>
      <c r="B2" s="11" t="s">
        <v>537</v>
      </c>
      <c r="C2" s="1" t="s">
        <v>523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26" sqref="A26"/>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372</v>
      </c>
      <c r="B2" t="s">
        <v>373</v>
      </c>
      <c r="C2" t="s">
        <v>13</v>
      </c>
      <c r="D2" t="s">
        <v>267</v>
      </c>
      <c r="F2" s="1"/>
    </row>
    <row r="3" spans="1:6" x14ac:dyDescent="0.2">
      <c r="A3" t="s">
        <v>533</v>
      </c>
      <c r="B3" t="s">
        <v>374</v>
      </c>
      <c r="C3" t="s">
        <v>13</v>
      </c>
      <c r="D3" t="s">
        <v>197</v>
      </c>
      <c r="F3" s="1"/>
    </row>
    <row r="4" spans="1:6" x14ac:dyDescent="0.2">
      <c r="A4" s="1" t="s">
        <v>482</v>
      </c>
      <c r="B4" s="1" t="s">
        <v>498</v>
      </c>
      <c r="C4" s="1" t="s">
        <v>13</v>
      </c>
      <c r="D4" s="1" t="s">
        <v>271</v>
      </c>
      <c r="F4" s="1"/>
    </row>
    <row r="5" spans="1:6" x14ac:dyDescent="0.2">
      <c r="A5" s="1" t="s">
        <v>375</v>
      </c>
      <c r="B5" s="1" t="s">
        <v>376</v>
      </c>
      <c r="C5" s="1" t="s">
        <v>13</v>
      </c>
      <c r="D5" s="1" t="s">
        <v>293</v>
      </c>
      <c r="F5" s="1"/>
    </row>
    <row r="6" spans="1:6" x14ac:dyDescent="0.2">
      <c r="A6" s="1" t="s">
        <v>83</v>
      </c>
      <c r="B6" s="1" t="s">
        <v>403</v>
      </c>
      <c r="C6" s="1" t="s">
        <v>13</v>
      </c>
      <c r="D6" s="1" t="s">
        <v>24</v>
      </c>
      <c r="F6" s="1"/>
    </row>
    <row r="7" spans="1:6" x14ac:dyDescent="0.2">
      <c r="A7" s="1" t="s">
        <v>377</v>
      </c>
      <c r="B7" s="1" t="s">
        <v>378</v>
      </c>
      <c r="C7" s="1" t="s">
        <v>13</v>
      </c>
      <c r="D7" s="1" t="s">
        <v>172</v>
      </c>
      <c r="F7" s="1"/>
    </row>
    <row r="8" spans="1:6" x14ac:dyDescent="0.2">
      <c r="A8" s="1" t="s">
        <v>302</v>
      </c>
      <c r="B8" s="1" t="s">
        <v>379</v>
      </c>
      <c r="C8" s="1" t="s">
        <v>13</v>
      </c>
      <c r="D8" s="1" t="s">
        <v>196</v>
      </c>
      <c r="F8" s="1"/>
    </row>
    <row r="9" spans="1:6" x14ac:dyDescent="0.2">
      <c r="A9" s="1" t="s">
        <v>380</v>
      </c>
      <c r="B9" s="1" t="s">
        <v>381</v>
      </c>
      <c r="C9" s="1" t="s">
        <v>13</v>
      </c>
      <c r="D9" s="1" t="s">
        <v>191</v>
      </c>
      <c r="F9" s="1"/>
    </row>
    <row r="10" spans="1:6" x14ac:dyDescent="0.2">
      <c r="A10" s="1" t="s">
        <v>382</v>
      </c>
      <c r="B10" s="1" t="s">
        <v>383</v>
      </c>
      <c r="C10" s="1" t="s">
        <v>13</v>
      </c>
      <c r="D10" s="1" t="s">
        <v>194</v>
      </c>
      <c r="F10" s="1"/>
    </row>
    <row r="11" spans="1:6" x14ac:dyDescent="0.2">
      <c r="A11" s="1" t="s">
        <v>384</v>
      </c>
      <c r="B11" s="1" t="s">
        <v>385</v>
      </c>
      <c r="C11" s="1" t="s">
        <v>13</v>
      </c>
      <c r="D11" s="1" t="s">
        <v>148</v>
      </c>
      <c r="F11" s="1"/>
    </row>
    <row r="12" spans="1:6" x14ac:dyDescent="0.2">
      <c r="A12" s="1" t="s">
        <v>386</v>
      </c>
      <c r="B12" s="1" t="s">
        <v>404</v>
      </c>
      <c r="C12" s="1" t="s">
        <v>13</v>
      </c>
      <c r="D12" s="1" t="s">
        <v>25</v>
      </c>
      <c r="F12" s="1"/>
    </row>
    <row r="13" spans="1:6" x14ac:dyDescent="0.2">
      <c r="A13" s="1" t="s">
        <v>387</v>
      </c>
      <c r="B13" s="1" t="s">
        <v>388</v>
      </c>
      <c r="C13" s="1" t="s">
        <v>13</v>
      </c>
      <c r="D13" s="1" t="s">
        <v>286</v>
      </c>
      <c r="F13" s="1"/>
    </row>
    <row r="14" spans="1:6" x14ac:dyDescent="0.2">
      <c r="A14" s="11" t="s">
        <v>460</v>
      </c>
      <c r="B14" s="1" t="s">
        <v>462</v>
      </c>
      <c r="C14" s="1" t="s">
        <v>13</v>
      </c>
      <c r="D14" s="1" t="s">
        <v>196</v>
      </c>
      <c r="F14" s="1"/>
    </row>
    <row r="15" spans="1:6" x14ac:dyDescent="0.2">
      <c r="A15" s="1" t="s">
        <v>389</v>
      </c>
      <c r="B15" s="1" t="s">
        <v>390</v>
      </c>
      <c r="C15" s="1" t="s">
        <v>13</v>
      </c>
      <c r="D15" s="1" t="s">
        <v>195</v>
      </c>
      <c r="F15" s="1"/>
    </row>
    <row r="16" spans="1:6" x14ac:dyDescent="0.2">
      <c r="A16" s="1" t="s">
        <v>391</v>
      </c>
      <c r="B16" s="1" t="s">
        <v>392</v>
      </c>
      <c r="C16" s="1" t="s">
        <v>13</v>
      </c>
      <c r="D16" s="1" t="s">
        <v>393</v>
      </c>
      <c r="F16" s="1"/>
    </row>
    <row r="17" spans="1:6" x14ac:dyDescent="0.2">
      <c r="A17" s="1" t="s">
        <v>458</v>
      </c>
      <c r="B17" s="1" t="s">
        <v>457</v>
      </c>
      <c r="C17" s="1" t="s">
        <v>13</v>
      </c>
      <c r="D17" s="1" t="s">
        <v>196</v>
      </c>
      <c r="F17" s="1"/>
    </row>
    <row r="18" spans="1:6" x14ac:dyDescent="0.2">
      <c r="A18" s="1" t="s">
        <v>203</v>
      </c>
      <c r="B18" s="1" t="s">
        <v>394</v>
      </c>
      <c r="C18" s="1" t="s">
        <v>13</v>
      </c>
      <c r="D18" s="1" t="s">
        <v>192</v>
      </c>
      <c r="F18" s="1"/>
    </row>
    <row r="19" spans="1:6" x14ac:dyDescent="0.2">
      <c r="A19" s="1" t="s">
        <v>395</v>
      </c>
      <c r="B19" s="1" t="s">
        <v>396</v>
      </c>
      <c r="C19" s="1" t="s">
        <v>13</v>
      </c>
      <c r="D19" s="1" t="s">
        <v>296</v>
      </c>
      <c r="F19" s="1"/>
    </row>
    <row r="20" spans="1:6" x14ac:dyDescent="0.2">
      <c r="A20" s="1" t="s">
        <v>255</v>
      </c>
      <c r="B20" s="1" t="s">
        <v>397</v>
      </c>
      <c r="C20" s="1" t="s">
        <v>13</v>
      </c>
      <c r="D20" s="1" t="s">
        <v>253</v>
      </c>
      <c r="F20" s="1"/>
    </row>
    <row r="21" spans="1:6" x14ac:dyDescent="0.2">
      <c r="A21" s="1" t="s">
        <v>398</v>
      </c>
      <c r="B21" s="1" t="s">
        <v>399</v>
      </c>
      <c r="C21" s="1" t="s">
        <v>13</v>
      </c>
      <c r="D21" s="1" t="s">
        <v>193</v>
      </c>
      <c r="F21" s="1"/>
    </row>
    <row r="22" spans="1:6" x14ac:dyDescent="0.2">
      <c r="A22" s="1" t="s">
        <v>400</v>
      </c>
      <c r="B22" s="1" t="s">
        <v>401</v>
      </c>
      <c r="C22" s="1" t="s">
        <v>13</v>
      </c>
      <c r="D22" s="1" t="s">
        <v>272</v>
      </c>
      <c r="F22" s="1"/>
    </row>
    <row r="23" spans="1:6" x14ac:dyDescent="0.2">
      <c r="A23" s="11" t="s">
        <v>459</v>
      </c>
      <c r="B23" s="1" t="s">
        <v>461</v>
      </c>
      <c r="C23" s="1" t="s">
        <v>13</v>
      </c>
      <c r="D23" s="1" t="s">
        <v>196</v>
      </c>
      <c r="F23" s="1"/>
    </row>
    <row r="24" spans="1:6" s="1" customFormat="1" x14ac:dyDescent="0.2">
      <c r="A24" s="11" t="s">
        <v>496</v>
      </c>
      <c r="B24" s="1" t="s">
        <v>495</v>
      </c>
      <c r="C24" s="1" t="s">
        <v>13</v>
      </c>
      <c r="D24" s="1" t="s">
        <v>196</v>
      </c>
    </row>
    <row r="25" spans="1:6" x14ac:dyDescent="0.2">
      <c r="A25" s="1" t="s">
        <v>202</v>
      </c>
      <c r="B25" s="1" t="s">
        <v>402</v>
      </c>
      <c r="C25" s="1" t="s">
        <v>13</v>
      </c>
      <c r="D25" s="1" t="s">
        <v>192</v>
      </c>
      <c r="F25" s="1"/>
    </row>
    <row r="26" spans="1:6" x14ac:dyDescent="0.2">
      <c r="A26" s="1" t="s">
        <v>81</v>
      </c>
      <c r="B26" s="1" t="s">
        <v>405</v>
      </c>
      <c r="C26" s="1" t="s">
        <v>13</v>
      </c>
      <c r="D26" s="1" t="s">
        <v>23</v>
      </c>
      <c r="F26" s="1"/>
    </row>
    <row r="27" spans="1:6" x14ac:dyDescent="0.2">
      <c r="A27" s="1" t="s">
        <v>492</v>
      </c>
      <c r="B27" s="1" t="s">
        <v>493</v>
      </c>
      <c r="C27" s="1" t="s">
        <v>13</v>
      </c>
      <c r="D27" s="1" t="s">
        <v>490</v>
      </c>
    </row>
    <row r="28" spans="1:6" x14ac:dyDescent="0.2">
      <c r="A28" s="1" t="s">
        <v>531</v>
      </c>
      <c r="B28" s="1" t="s">
        <v>532</v>
      </c>
      <c r="C28" s="1" t="s">
        <v>13</v>
      </c>
      <c r="D28" s="1" t="s">
        <v>196</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workbookViewId="0">
      <pane xSplit="1" ySplit="1" topLeftCell="C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58.83203125" style="2" bestFit="1" customWidth="1"/>
    <col min="5" max="5" width="13.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26" width="27.1640625" style="1" bestFit="1" customWidth="1"/>
  </cols>
  <sheetData>
    <row r="1" spans="1:26" ht="25.5" customHeight="1" thickBot="1" x14ac:dyDescent="0.25">
      <c r="A1" t="s">
        <v>14</v>
      </c>
      <c r="B1" t="s">
        <v>15</v>
      </c>
      <c r="C1" s="2" t="s">
        <v>7</v>
      </c>
      <c r="D1" s="2" t="s">
        <v>43</v>
      </c>
      <c r="E1" s="2" t="s">
        <v>538</v>
      </c>
      <c r="F1" t="s">
        <v>16</v>
      </c>
      <c r="G1" s="1" t="s">
        <v>440</v>
      </c>
      <c r="H1" t="s">
        <v>17</v>
      </c>
      <c r="I1" s="1" t="s">
        <v>441</v>
      </c>
      <c r="J1" t="s">
        <v>18</v>
      </c>
      <c r="K1" s="1" t="s">
        <v>442</v>
      </c>
      <c r="L1" s="1" t="s">
        <v>433</v>
      </c>
      <c r="M1" s="1" t="s">
        <v>443</v>
      </c>
      <c r="N1" s="1" t="s">
        <v>434</v>
      </c>
      <c r="O1" s="1" t="s">
        <v>444</v>
      </c>
      <c r="P1" s="1" t="s">
        <v>438</v>
      </c>
      <c r="Q1" s="1" t="s">
        <v>445</v>
      </c>
      <c r="R1" s="1" t="s">
        <v>439</v>
      </c>
      <c r="S1" s="1" t="s">
        <v>446</v>
      </c>
      <c r="T1" t="s">
        <v>19</v>
      </c>
      <c r="U1" s="1" t="s">
        <v>447</v>
      </c>
      <c r="V1" s="4" t="s">
        <v>348</v>
      </c>
      <c r="W1" s="4" t="s">
        <v>349</v>
      </c>
      <c r="X1" s="4" t="s">
        <v>435</v>
      </c>
      <c r="Y1" s="4" t="s">
        <v>436</v>
      </c>
      <c r="Z1" t="s">
        <v>20</v>
      </c>
    </row>
    <row r="2" spans="1:26" ht="25.5" customHeight="1" thickTop="1" x14ac:dyDescent="0.25">
      <c r="A2" s="1" t="s">
        <v>23</v>
      </c>
      <c r="B2" t="s">
        <v>13</v>
      </c>
      <c r="C2" s="3"/>
      <c r="D2" s="1" t="s">
        <v>539</v>
      </c>
      <c r="E2" s="3" t="s">
        <v>78</v>
      </c>
      <c r="F2"/>
      <c r="H2"/>
      <c r="T2" t="s">
        <v>21</v>
      </c>
      <c r="U2" s="1" t="s">
        <v>78</v>
      </c>
      <c r="X2" s="17" t="s">
        <v>505</v>
      </c>
      <c r="Y2" s="17"/>
      <c r="Z2" t="s">
        <v>22</v>
      </c>
    </row>
    <row r="3" spans="1:26" ht="25.5" customHeight="1" x14ac:dyDescent="0.25">
      <c r="A3" s="1" t="s">
        <v>253</v>
      </c>
      <c r="B3" s="1" t="s">
        <v>13</v>
      </c>
      <c r="T3" s="1" t="s">
        <v>21</v>
      </c>
      <c r="U3" s="1" t="s">
        <v>78</v>
      </c>
      <c r="X3" s="17" t="s">
        <v>505</v>
      </c>
      <c r="Y3" s="17"/>
    </row>
    <row r="4" spans="1:26" ht="25.5" customHeight="1" x14ac:dyDescent="0.25">
      <c r="A4" s="1" t="s">
        <v>267</v>
      </c>
      <c r="B4" s="1" t="s">
        <v>13</v>
      </c>
      <c r="T4" s="1" t="s">
        <v>21</v>
      </c>
      <c r="U4" s="1" t="s">
        <v>78</v>
      </c>
      <c r="X4" s="17" t="s">
        <v>505</v>
      </c>
      <c r="Y4" s="17"/>
    </row>
    <row r="5" spans="1:26" ht="25.5" customHeight="1" x14ac:dyDescent="0.25">
      <c r="A5" s="1" t="s">
        <v>148</v>
      </c>
      <c r="B5" s="1" t="s">
        <v>13</v>
      </c>
      <c r="T5" s="1" t="s">
        <v>21</v>
      </c>
      <c r="U5" s="1" t="s">
        <v>78</v>
      </c>
      <c r="X5" s="17" t="s">
        <v>505</v>
      </c>
      <c r="Y5" s="17"/>
      <c r="Z5" t="s">
        <v>26</v>
      </c>
    </row>
    <row r="6" spans="1:26" ht="25.5" customHeight="1" x14ac:dyDescent="0.25">
      <c r="A6" s="1" t="s">
        <v>271</v>
      </c>
      <c r="B6" s="1" t="s">
        <v>13</v>
      </c>
      <c r="T6" s="1" t="s">
        <v>21</v>
      </c>
      <c r="U6" s="1" t="s">
        <v>78</v>
      </c>
      <c r="X6" s="17" t="s">
        <v>505</v>
      </c>
      <c r="Y6" s="17"/>
    </row>
    <row r="7" spans="1:26" ht="25.5" customHeight="1" x14ac:dyDescent="0.25">
      <c r="A7" s="1" t="s">
        <v>192</v>
      </c>
      <c r="B7" s="1" t="s">
        <v>13</v>
      </c>
      <c r="T7" s="1" t="s">
        <v>21</v>
      </c>
      <c r="U7" s="1" t="s">
        <v>78</v>
      </c>
      <c r="X7" s="17" t="s">
        <v>505</v>
      </c>
      <c r="Y7" s="17"/>
    </row>
    <row r="8" spans="1:26" ht="25.5" customHeight="1" x14ac:dyDescent="0.25">
      <c r="A8" s="1" t="s">
        <v>191</v>
      </c>
      <c r="B8" s="1" t="s">
        <v>13</v>
      </c>
      <c r="C8" s="2" t="s">
        <v>455</v>
      </c>
      <c r="T8" s="1" t="s">
        <v>21</v>
      </c>
      <c r="U8" s="1" t="s">
        <v>78</v>
      </c>
      <c r="X8" s="17" t="s">
        <v>505</v>
      </c>
      <c r="Y8" s="17"/>
    </row>
    <row r="9" spans="1:26" ht="25.5" customHeight="1" x14ac:dyDescent="0.25">
      <c r="A9" s="1" t="s">
        <v>25</v>
      </c>
      <c r="B9" s="1" t="s">
        <v>13</v>
      </c>
      <c r="T9" s="1" t="s">
        <v>21</v>
      </c>
      <c r="U9" s="1" t="s">
        <v>78</v>
      </c>
      <c r="X9" s="17" t="s">
        <v>505</v>
      </c>
      <c r="Y9" s="17"/>
    </row>
    <row r="10" spans="1:26" ht="25.5" customHeight="1" x14ac:dyDescent="0.25">
      <c r="A10" s="1" t="s">
        <v>193</v>
      </c>
      <c r="B10" s="1" t="s">
        <v>13</v>
      </c>
      <c r="T10" s="1" t="s">
        <v>21</v>
      </c>
      <c r="U10" s="1" t="s">
        <v>78</v>
      </c>
      <c r="X10" s="17" t="s">
        <v>505</v>
      </c>
      <c r="Y10" s="17"/>
    </row>
    <row r="11" spans="1:26" ht="25.5" customHeight="1" x14ac:dyDescent="0.25">
      <c r="A11" s="1" t="s">
        <v>172</v>
      </c>
      <c r="B11" s="1" t="s">
        <v>13</v>
      </c>
      <c r="T11" s="1" t="s">
        <v>21</v>
      </c>
      <c r="U11" s="1" t="s">
        <v>78</v>
      </c>
      <c r="X11" s="17" t="s">
        <v>505</v>
      </c>
      <c r="Y11" s="17"/>
    </row>
    <row r="12" spans="1:26" ht="25.5" customHeight="1" x14ac:dyDescent="0.25">
      <c r="A12" s="1" t="s">
        <v>272</v>
      </c>
      <c r="B12" s="1" t="s">
        <v>13</v>
      </c>
      <c r="T12" s="1" t="s">
        <v>21</v>
      </c>
      <c r="U12" s="1" t="s">
        <v>78</v>
      </c>
      <c r="X12" s="17"/>
      <c r="Y12" s="17"/>
    </row>
    <row r="13" spans="1:26" ht="25.5" customHeight="1" x14ac:dyDescent="0.25">
      <c r="A13" s="1" t="s">
        <v>393</v>
      </c>
      <c r="B13" s="1" t="s">
        <v>13</v>
      </c>
      <c r="C13" s="2" t="s">
        <v>534</v>
      </c>
      <c r="T13" s="1" t="s">
        <v>21</v>
      </c>
      <c r="U13" s="1" t="s">
        <v>78</v>
      </c>
      <c r="X13" s="17"/>
      <c r="Y13" s="17"/>
    </row>
    <row r="14" spans="1:26" ht="25.5" customHeight="1" x14ac:dyDescent="0.25">
      <c r="A14" s="1" t="s">
        <v>194</v>
      </c>
      <c r="B14" s="1" t="s">
        <v>13</v>
      </c>
      <c r="C14" s="2" t="s">
        <v>489</v>
      </c>
      <c r="T14" s="1" t="s">
        <v>21</v>
      </c>
      <c r="U14" s="1" t="s">
        <v>78</v>
      </c>
      <c r="W14" s="7" t="s">
        <v>224</v>
      </c>
      <c r="X14" s="17" t="s">
        <v>505</v>
      </c>
      <c r="Y14" s="17"/>
    </row>
    <row r="15" spans="1:26" ht="25.5" customHeight="1" x14ac:dyDescent="0.25">
      <c r="A15" s="1" t="s">
        <v>488</v>
      </c>
      <c r="B15" s="1" t="s">
        <v>13</v>
      </c>
      <c r="C15" s="2" t="s">
        <v>474</v>
      </c>
      <c r="T15" s="1" t="s">
        <v>21</v>
      </c>
      <c r="U15" s="1" t="s">
        <v>78</v>
      </c>
      <c r="W15" s="7" t="s">
        <v>437</v>
      </c>
      <c r="X15" s="17" t="s">
        <v>505</v>
      </c>
      <c r="Y15" s="17"/>
    </row>
    <row r="16" spans="1:26" ht="25.5" customHeight="1" x14ac:dyDescent="0.25">
      <c r="A16" s="1" t="s">
        <v>196</v>
      </c>
      <c r="B16" s="1" t="s">
        <v>13</v>
      </c>
      <c r="T16" s="1" t="s">
        <v>21</v>
      </c>
      <c r="U16" s="1" t="s">
        <v>78</v>
      </c>
      <c r="X16" s="17" t="s">
        <v>505</v>
      </c>
      <c r="Y16" s="17"/>
    </row>
    <row r="17" spans="1:25" ht="25.5" customHeight="1" x14ac:dyDescent="0.25">
      <c r="A17" s="1" t="s">
        <v>286</v>
      </c>
      <c r="B17" s="1" t="s">
        <v>13</v>
      </c>
      <c r="T17" s="1" t="s">
        <v>21</v>
      </c>
      <c r="U17" s="1" t="s">
        <v>78</v>
      </c>
      <c r="X17" s="17"/>
      <c r="Y17" s="17"/>
    </row>
    <row r="18" spans="1:25" ht="25.5" customHeight="1" x14ac:dyDescent="0.25">
      <c r="A18" s="1" t="s">
        <v>24</v>
      </c>
      <c r="B18" s="1" t="s">
        <v>13</v>
      </c>
      <c r="T18" s="1" t="s">
        <v>21</v>
      </c>
      <c r="U18" s="1" t="s">
        <v>78</v>
      </c>
      <c r="X18" s="17" t="s">
        <v>505</v>
      </c>
      <c r="Y18" s="17"/>
    </row>
    <row r="19" spans="1:25" ht="25.5" customHeight="1" x14ac:dyDescent="0.25">
      <c r="A19" s="1" t="s">
        <v>293</v>
      </c>
      <c r="B19" s="1" t="s">
        <v>13</v>
      </c>
      <c r="T19" s="1" t="s">
        <v>21</v>
      </c>
      <c r="U19" s="1" t="s">
        <v>78</v>
      </c>
      <c r="X19" s="17"/>
      <c r="Y19" s="17"/>
    </row>
    <row r="20" spans="1:25" ht="25.5" customHeight="1" x14ac:dyDescent="0.25">
      <c r="A20" s="1" t="s">
        <v>296</v>
      </c>
      <c r="B20" s="1" t="s">
        <v>13</v>
      </c>
      <c r="T20" s="1" t="s">
        <v>21</v>
      </c>
      <c r="U20" s="1" t="s">
        <v>78</v>
      </c>
      <c r="W20" s="1" t="s">
        <v>300</v>
      </c>
      <c r="X20" s="17"/>
      <c r="Y20" s="17"/>
    </row>
    <row r="21" spans="1:25" ht="25.5" customHeight="1" x14ac:dyDescent="0.25">
      <c r="A21" s="1" t="s">
        <v>195</v>
      </c>
      <c r="B21" s="1" t="s">
        <v>13</v>
      </c>
      <c r="T21" s="1" t="s">
        <v>21</v>
      </c>
      <c r="U21" s="1" t="s">
        <v>78</v>
      </c>
      <c r="X21" s="17" t="s">
        <v>505</v>
      </c>
      <c r="Y21" s="17"/>
    </row>
    <row r="22" spans="1:25" ht="25.5" customHeight="1" x14ac:dyDescent="0.2">
      <c r="A22" t="s">
        <v>490</v>
      </c>
      <c r="B22" s="1" t="s">
        <v>13</v>
      </c>
      <c r="C22" s="2" t="s">
        <v>491</v>
      </c>
      <c r="T22" s="1" t="s">
        <v>21</v>
      </c>
      <c r="U22" s="1" t="s">
        <v>78</v>
      </c>
    </row>
    <row r="23" spans="1:25" ht="25.5" customHeight="1" x14ac:dyDescent="0.2">
      <c r="A23" t="s">
        <v>501</v>
      </c>
      <c r="B23" s="1" t="s">
        <v>78</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406</v>
      </c>
      <c r="B2" t="s">
        <v>427</v>
      </c>
      <c r="C2" s="16" t="s">
        <v>191</v>
      </c>
      <c r="D2" t="s">
        <v>13</v>
      </c>
      <c r="E2" s="2" t="s">
        <v>463</v>
      </c>
    </row>
    <row r="3" spans="1:5" ht="64" x14ac:dyDescent="0.2">
      <c r="A3" t="s">
        <v>499</v>
      </c>
      <c r="B3" t="s">
        <v>500</v>
      </c>
      <c r="C3" t="s">
        <v>501</v>
      </c>
      <c r="D3" t="s">
        <v>78</v>
      </c>
      <c r="E3" s="2" t="s">
        <v>502</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
  <sheetViews>
    <sheetView workbookViewId="0">
      <pane xSplit="1" ySplit="1" topLeftCell="H2" activePane="bottomRight" state="frozen"/>
      <selection pane="topRight" activeCell="B1" sqref="B1"/>
      <selection pane="bottomLeft" activeCell="A2" sqref="A2"/>
      <selection pane="bottomRight" activeCell="I1" sqref="I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9" max="9" width="28.1640625" style="1" customWidth="1"/>
    <col min="15" max="15" width="17.33203125" customWidth="1"/>
    <col min="18" max="18" width="31.33203125" customWidth="1"/>
    <col min="19" max="19" width="31.33203125" style="1" customWidth="1"/>
    <col min="25" max="25" width="20.1640625" style="1" customWidth="1"/>
  </cols>
  <sheetData>
    <row r="1" spans="1:26" ht="16" x14ac:dyDescent="0.2">
      <c r="A1" t="s">
        <v>30</v>
      </c>
      <c r="B1" s="1" t="s">
        <v>407</v>
      </c>
      <c r="C1" s="1" t="s">
        <v>408</v>
      </c>
      <c r="D1" s="1" t="s">
        <v>409</v>
      </c>
      <c r="E1" s="1" t="s">
        <v>410</v>
      </c>
      <c r="F1" s="1" t="s">
        <v>411</v>
      </c>
      <c r="G1" s="2" t="s">
        <v>472</v>
      </c>
      <c r="H1" s="1" t="s">
        <v>412</v>
      </c>
      <c r="J1" s="1" t="s">
        <v>413</v>
      </c>
      <c r="K1" s="1" t="s">
        <v>414</v>
      </c>
      <c r="L1" s="1" t="s">
        <v>415</v>
      </c>
      <c r="M1" s="1" t="s">
        <v>416</v>
      </c>
      <c r="N1" s="1" t="s">
        <v>417</v>
      </c>
      <c r="O1" s="1" t="s">
        <v>418</v>
      </c>
      <c r="P1" s="1" t="s">
        <v>419</v>
      </c>
      <c r="Q1" s="1" t="s">
        <v>420</v>
      </c>
      <c r="R1" s="1" t="s">
        <v>421</v>
      </c>
      <c r="S1" s="1" t="s">
        <v>506</v>
      </c>
      <c r="T1" s="1" t="s">
        <v>422</v>
      </c>
      <c r="U1" s="1" t="s">
        <v>423</v>
      </c>
      <c r="V1" s="1" t="s">
        <v>424</v>
      </c>
      <c r="W1" s="1" t="s">
        <v>425</v>
      </c>
      <c r="X1" t="s">
        <v>426</v>
      </c>
      <c r="Y1" s="1" t="s">
        <v>494</v>
      </c>
      <c r="Z1" s="1" t="s">
        <v>503</v>
      </c>
    </row>
    <row r="2" spans="1:26" ht="64" x14ac:dyDescent="0.2">
      <c r="A2" t="s">
        <v>31</v>
      </c>
      <c r="B2" t="s">
        <v>34</v>
      </c>
      <c r="C2" s="1" t="s">
        <v>34</v>
      </c>
      <c r="D2" t="s">
        <v>34</v>
      </c>
      <c r="E2" t="s">
        <v>34</v>
      </c>
      <c r="F2" t="s">
        <v>34</v>
      </c>
      <c r="G2" s="2" t="s">
        <v>473</v>
      </c>
      <c r="H2" t="s">
        <v>13</v>
      </c>
      <c r="J2" t="s">
        <v>13</v>
      </c>
      <c r="K2" t="s">
        <v>34</v>
      </c>
      <c r="L2" t="s">
        <v>34</v>
      </c>
      <c r="M2" t="s">
        <v>34</v>
      </c>
      <c r="N2" t="s">
        <v>34</v>
      </c>
      <c r="O2" t="s">
        <v>34</v>
      </c>
      <c r="P2" t="s">
        <v>34</v>
      </c>
      <c r="Q2" t="s">
        <v>34</v>
      </c>
      <c r="R2" t="s">
        <v>34</v>
      </c>
      <c r="T2" t="s">
        <v>34</v>
      </c>
      <c r="U2" t="s">
        <v>34</v>
      </c>
      <c r="V2" t="s">
        <v>34</v>
      </c>
      <c r="W2" t="s">
        <v>34</v>
      </c>
      <c r="X2" t="s">
        <v>34</v>
      </c>
      <c r="Y2" s="1" t="s">
        <v>34</v>
      </c>
    </row>
    <row r="3" spans="1:26" x14ac:dyDescent="0.2">
      <c r="A3" t="s">
        <v>32</v>
      </c>
      <c r="B3" t="s">
        <v>13</v>
      </c>
      <c r="C3" s="1" t="s">
        <v>13</v>
      </c>
      <c r="D3" t="s">
        <v>13</v>
      </c>
      <c r="E3" t="s">
        <v>13</v>
      </c>
      <c r="F3" t="s">
        <v>13</v>
      </c>
      <c r="H3" t="s">
        <v>13</v>
      </c>
      <c r="J3" t="s">
        <v>13</v>
      </c>
      <c r="K3" t="s">
        <v>13</v>
      </c>
      <c r="L3" t="s">
        <v>13</v>
      </c>
      <c r="M3" t="s">
        <v>13</v>
      </c>
      <c r="N3" t="s">
        <v>13</v>
      </c>
      <c r="O3" t="s">
        <v>34</v>
      </c>
      <c r="P3" t="s">
        <v>13</v>
      </c>
      <c r="Q3" t="s">
        <v>13</v>
      </c>
      <c r="R3" t="s">
        <v>13</v>
      </c>
      <c r="S3" s="2"/>
      <c r="T3" t="s">
        <v>13</v>
      </c>
      <c r="U3" t="s">
        <v>13</v>
      </c>
      <c r="V3" t="s">
        <v>13</v>
      </c>
      <c r="W3" t="s">
        <v>13</v>
      </c>
      <c r="X3" t="s">
        <v>13</v>
      </c>
      <c r="Y3" s="1" t="s">
        <v>34</v>
      </c>
    </row>
    <row r="4" spans="1:26" x14ac:dyDescent="0.2">
      <c r="A4" t="s">
        <v>33</v>
      </c>
      <c r="B4" t="s">
        <v>13</v>
      </c>
      <c r="C4" t="s">
        <v>13</v>
      </c>
      <c r="D4" t="s">
        <v>13</v>
      </c>
      <c r="E4" t="s">
        <v>13</v>
      </c>
      <c r="F4" t="s">
        <v>13</v>
      </c>
      <c r="H4" t="s">
        <v>13</v>
      </c>
      <c r="J4" t="s">
        <v>13</v>
      </c>
      <c r="K4" t="s">
        <v>13</v>
      </c>
      <c r="L4" t="s">
        <v>13</v>
      </c>
      <c r="M4" t="s">
        <v>13</v>
      </c>
      <c r="N4" t="s">
        <v>13</v>
      </c>
      <c r="O4" t="s">
        <v>13</v>
      </c>
      <c r="P4" t="s">
        <v>13</v>
      </c>
      <c r="Q4" t="s">
        <v>13</v>
      </c>
      <c r="R4" t="s">
        <v>13</v>
      </c>
      <c r="T4" t="s">
        <v>13</v>
      </c>
      <c r="U4" t="s">
        <v>13</v>
      </c>
      <c r="V4" t="s">
        <v>13</v>
      </c>
      <c r="W4" t="s">
        <v>13</v>
      </c>
      <c r="X4" t="s">
        <v>13</v>
      </c>
      <c r="Y4" s="1" t="s">
        <v>13</v>
      </c>
    </row>
    <row r="5" spans="1:26" x14ac:dyDescent="0.2">
      <c r="A5" t="s">
        <v>35</v>
      </c>
      <c r="B5" t="s">
        <v>78</v>
      </c>
      <c r="C5" s="1" t="s">
        <v>78</v>
      </c>
      <c r="D5" t="s">
        <v>78</v>
      </c>
      <c r="E5" t="s">
        <v>78</v>
      </c>
      <c r="F5" t="s">
        <v>78</v>
      </c>
      <c r="H5" t="s">
        <v>78</v>
      </c>
      <c r="J5" t="s">
        <v>78</v>
      </c>
      <c r="K5" t="s">
        <v>78</v>
      </c>
      <c r="L5" t="s">
        <v>78</v>
      </c>
      <c r="M5" t="s">
        <v>78</v>
      </c>
      <c r="N5" t="s">
        <v>78</v>
      </c>
      <c r="O5" t="s">
        <v>78</v>
      </c>
      <c r="P5" t="s">
        <v>78</v>
      </c>
      <c r="Q5" t="s">
        <v>78</v>
      </c>
      <c r="R5" t="s">
        <v>78</v>
      </c>
      <c r="T5" t="s">
        <v>78</v>
      </c>
      <c r="U5" t="s">
        <v>78</v>
      </c>
      <c r="V5" t="s">
        <v>78</v>
      </c>
      <c r="W5" t="s">
        <v>78</v>
      </c>
      <c r="X5" t="s">
        <v>78</v>
      </c>
      <c r="Y5" s="1" t="s">
        <v>78</v>
      </c>
    </row>
    <row r="6" spans="1:26" x14ac:dyDescent="0.2">
      <c r="A6" t="s">
        <v>36</v>
      </c>
      <c r="B6" s="1" t="s">
        <v>34</v>
      </c>
      <c r="C6" s="1" t="s">
        <v>34</v>
      </c>
      <c r="D6" s="1" t="s">
        <v>34</v>
      </c>
      <c r="E6" s="1" t="s">
        <v>34</v>
      </c>
      <c r="F6" s="1" t="s">
        <v>34</v>
      </c>
      <c r="H6" s="1" t="s">
        <v>34</v>
      </c>
      <c r="J6" s="1" t="s">
        <v>34</v>
      </c>
      <c r="K6" s="1" t="s">
        <v>34</v>
      </c>
      <c r="L6" s="1" t="s">
        <v>34</v>
      </c>
      <c r="M6" s="1" t="s">
        <v>34</v>
      </c>
      <c r="N6" s="1" t="s">
        <v>34</v>
      </c>
      <c r="O6" s="1" t="s">
        <v>34</v>
      </c>
      <c r="P6" s="1" t="s">
        <v>34</v>
      </c>
      <c r="Q6" s="1" t="s">
        <v>34</v>
      </c>
      <c r="R6" s="1" t="s">
        <v>34</v>
      </c>
      <c r="T6" s="1" t="s">
        <v>34</v>
      </c>
      <c r="U6" s="1" t="s">
        <v>34</v>
      </c>
      <c r="V6" s="1" t="s">
        <v>34</v>
      </c>
      <c r="W6" s="1" t="s">
        <v>34</v>
      </c>
      <c r="X6" t="s">
        <v>34</v>
      </c>
      <c r="Y6" s="1" t="s">
        <v>34</v>
      </c>
    </row>
    <row r="7" spans="1:26" x14ac:dyDescent="0.2">
      <c r="A7" t="s">
        <v>37</v>
      </c>
      <c r="B7" t="s">
        <v>34</v>
      </c>
      <c r="C7" s="1" t="s">
        <v>34</v>
      </c>
      <c r="D7" t="s">
        <v>34</v>
      </c>
      <c r="E7" t="s">
        <v>34</v>
      </c>
      <c r="F7" t="s">
        <v>34</v>
      </c>
      <c r="H7" t="s">
        <v>34</v>
      </c>
      <c r="J7" t="s">
        <v>34</v>
      </c>
      <c r="K7" t="s">
        <v>34</v>
      </c>
      <c r="L7" t="s">
        <v>34</v>
      </c>
      <c r="M7" t="s">
        <v>34</v>
      </c>
      <c r="N7" t="s">
        <v>34</v>
      </c>
      <c r="O7" t="s">
        <v>34</v>
      </c>
      <c r="P7" t="s">
        <v>34</v>
      </c>
      <c r="Q7" t="s">
        <v>34</v>
      </c>
      <c r="R7" t="s">
        <v>34</v>
      </c>
      <c r="T7" t="s">
        <v>34</v>
      </c>
      <c r="U7" t="s">
        <v>34</v>
      </c>
      <c r="V7" t="s">
        <v>34</v>
      </c>
      <c r="W7" t="s">
        <v>34</v>
      </c>
      <c r="X7" t="s">
        <v>34</v>
      </c>
      <c r="Y7" s="1" t="s">
        <v>34</v>
      </c>
    </row>
    <row r="8" spans="1:26" x14ac:dyDescent="0.2">
      <c r="A8" t="s">
        <v>38</v>
      </c>
      <c r="B8" s="1" t="s">
        <v>34</v>
      </c>
      <c r="C8" s="1" t="s">
        <v>34</v>
      </c>
      <c r="D8" t="s">
        <v>34</v>
      </c>
      <c r="E8" t="s">
        <v>34</v>
      </c>
      <c r="F8" t="s">
        <v>34</v>
      </c>
      <c r="H8" t="s">
        <v>34</v>
      </c>
      <c r="J8" t="s">
        <v>34</v>
      </c>
      <c r="K8" t="s">
        <v>34</v>
      </c>
      <c r="L8" t="s">
        <v>34</v>
      </c>
      <c r="M8" t="s">
        <v>34</v>
      </c>
      <c r="N8" t="s">
        <v>34</v>
      </c>
      <c r="O8" t="s">
        <v>34</v>
      </c>
      <c r="P8" t="s">
        <v>34</v>
      </c>
      <c r="Q8" t="s">
        <v>34</v>
      </c>
      <c r="R8" t="s">
        <v>34</v>
      </c>
      <c r="T8" t="s">
        <v>34</v>
      </c>
      <c r="U8" t="s">
        <v>34</v>
      </c>
      <c r="V8" t="s">
        <v>34</v>
      </c>
      <c r="W8" t="s">
        <v>34</v>
      </c>
      <c r="X8" t="s">
        <v>34</v>
      </c>
      <c r="Y8" s="1" t="s">
        <v>34</v>
      </c>
    </row>
    <row r="9" spans="1:26" x14ac:dyDescent="0.2">
      <c r="A9" t="s">
        <v>39</v>
      </c>
      <c r="B9" t="s">
        <v>78</v>
      </c>
      <c r="C9" s="1" t="s">
        <v>78</v>
      </c>
      <c r="D9" t="s">
        <v>78</v>
      </c>
      <c r="E9" t="s">
        <v>78</v>
      </c>
      <c r="F9" t="s">
        <v>78</v>
      </c>
      <c r="H9" t="s">
        <v>78</v>
      </c>
      <c r="J9" t="s">
        <v>78</v>
      </c>
      <c r="K9" t="s">
        <v>78</v>
      </c>
      <c r="L9" t="s">
        <v>78</v>
      </c>
      <c r="M9" t="s">
        <v>78</v>
      </c>
      <c r="N9" t="s">
        <v>78</v>
      </c>
      <c r="O9" t="s">
        <v>78</v>
      </c>
      <c r="P9" t="s">
        <v>78</v>
      </c>
      <c r="Q9" t="s">
        <v>78</v>
      </c>
      <c r="R9" t="s">
        <v>78</v>
      </c>
      <c r="T9" t="s">
        <v>78</v>
      </c>
      <c r="U9" t="s">
        <v>78</v>
      </c>
      <c r="V9" t="s">
        <v>78</v>
      </c>
      <c r="W9" t="s">
        <v>78</v>
      </c>
      <c r="X9" t="s">
        <v>78</v>
      </c>
      <c r="Y9" s="1" t="s">
        <v>78</v>
      </c>
    </row>
    <row r="10" spans="1:26" x14ac:dyDescent="0.2">
      <c r="A10" t="s">
        <v>40</v>
      </c>
      <c r="B10" t="s">
        <v>34</v>
      </c>
      <c r="C10" s="1" t="s">
        <v>34</v>
      </c>
      <c r="D10" t="s">
        <v>34</v>
      </c>
      <c r="E10" t="s">
        <v>34</v>
      </c>
      <c r="F10" t="s">
        <v>34</v>
      </c>
      <c r="H10" t="s">
        <v>34</v>
      </c>
      <c r="J10" t="s">
        <v>34</v>
      </c>
      <c r="K10" t="s">
        <v>34</v>
      </c>
      <c r="L10" t="s">
        <v>34</v>
      </c>
      <c r="M10" t="s">
        <v>34</v>
      </c>
      <c r="N10" t="s">
        <v>34</v>
      </c>
      <c r="O10" t="s">
        <v>34</v>
      </c>
      <c r="P10" t="s">
        <v>34</v>
      </c>
      <c r="Q10" t="s">
        <v>34</v>
      </c>
      <c r="R10" t="s">
        <v>34</v>
      </c>
      <c r="T10" t="s">
        <v>34</v>
      </c>
      <c r="U10" t="s">
        <v>34</v>
      </c>
      <c r="V10" t="s">
        <v>34</v>
      </c>
      <c r="W10" t="s">
        <v>34</v>
      </c>
      <c r="X10" t="s">
        <v>34</v>
      </c>
      <c r="Y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483</v>
      </c>
    </row>
    <row r="2" spans="1:3" ht="59.25" customHeight="1" x14ac:dyDescent="0.2">
      <c r="A2" s="1" t="s">
        <v>484</v>
      </c>
      <c r="B2" s="1" t="s">
        <v>34</v>
      </c>
      <c r="C2" s="2"/>
    </row>
    <row r="3" spans="1:3" x14ac:dyDescent="0.2">
      <c r="A3" s="1" t="s">
        <v>485</v>
      </c>
      <c r="B3" s="1" t="s">
        <v>34</v>
      </c>
      <c r="C3" s="2"/>
    </row>
    <row r="4" spans="1:3" x14ac:dyDescent="0.2">
      <c r="A4" s="1" t="s">
        <v>486</v>
      </c>
      <c r="B4" s="1" t="s">
        <v>34</v>
      </c>
      <c r="C4" s="2"/>
    </row>
    <row r="5" spans="1:3" x14ac:dyDescent="0.2">
      <c r="A5" s="1" t="s">
        <v>487</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tabSelected="1" topLeftCell="G1" zoomScale="120" zoomScaleNormal="120" workbookViewId="0">
      <selection activeCell="K10" sqref="K10"/>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8" max="8" width="14.33203125" customWidth="1"/>
    <col min="10" max="10" width="36.1640625" style="1" bestFit="1" customWidth="1"/>
    <col min="11" max="11" width="36.1640625" style="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customWidth="1"/>
  </cols>
  <sheetData>
    <row r="1" spans="1:29" ht="19" customHeight="1" thickBot="1" x14ac:dyDescent="0.25">
      <c r="A1" s="1" t="s">
        <v>151</v>
      </c>
      <c r="B1" s="4" t="s">
        <v>41</v>
      </c>
      <c r="C1" s="4" t="s">
        <v>30</v>
      </c>
      <c r="D1" s="4" t="s">
        <v>42</v>
      </c>
      <c r="E1" s="4" t="s">
        <v>44</v>
      </c>
      <c r="F1" s="4" t="s">
        <v>43</v>
      </c>
      <c r="G1" s="4" t="s">
        <v>45</v>
      </c>
      <c r="H1" s="4" t="s">
        <v>36</v>
      </c>
      <c r="I1" s="4" t="s">
        <v>14</v>
      </c>
      <c r="J1" s="4" t="s">
        <v>46</v>
      </c>
      <c r="K1" s="4" t="s">
        <v>7</v>
      </c>
      <c r="L1" s="4" t="s">
        <v>47</v>
      </c>
      <c r="M1" s="4" t="s">
        <v>48</v>
      </c>
      <c r="N1" s="4" t="s">
        <v>49</v>
      </c>
      <c r="O1" s="4" t="s">
        <v>50</v>
      </c>
      <c r="P1" s="4" t="s">
        <v>51</v>
      </c>
      <c r="Q1" s="4" t="s">
        <v>52</v>
      </c>
      <c r="R1" s="4" t="s">
        <v>53</v>
      </c>
      <c r="S1" s="4" t="s">
        <v>54</v>
      </c>
      <c r="T1" s="4" t="s">
        <v>55</v>
      </c>
      <c r="U1" s="4" t="s">
        <v>56</v>
      </c>
      <c r="V1" s="4" t="s">
        <v>348</v>
      </c>
      <c r="W1" s="4" t="s">
        <v>349</v>
      </c>
      <c r="X1" s="4" t="s">
        <v>57</v>
      </c>
      <c r="Y1" s="4" t="s">
        <v>58</v>
      </c>
      <c r="Z1" s="4" t="s">
        <v>3</v>
      </c>
      <c r="AA1" s="4" t="s">
        <v>59</v>
      </c>
      <c r="AB1" s="13" t="s">
        <v>60</v>
      </c>
      <c r="AC1" s="8" t="s">
        <v>177</v>
      </c>
    </row>
    <row r="2" spans="1:29" s="1" customFormat="1" ht="19" customHeight="1" thickTop="1" x14ac:dyDescent="0.2">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L2" s="1" t="s">
        <v>62</v>
      </c>
      <c r="N2" s="1" t="s">
        <v>62</v>
      </c>
      <c r="Y2" s="1" t="s">
        <v>14</v>
      </c>
      <c r="Z2" s="5"/>
      <c r="AA2" s="5"/>
      <c r="AB2" s="12"/>
      <c r="AC2" s="1" t="str">
        <f t="shared" ref="AC2:AC4" si="0">"SearchParameter-us-core-"&amp;LOWER((B2)&amp;"-"&amp;C2&amp;".html")</f>
        <v>SearchParameter-us-core-!example category search-category.html</v>
      </c>
    </row>
    <row r="3" spans="1:29" s="1" customFormat="1" ht="19" customHeight="1" x14ac:dyDescent="0.2">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L3" s="1" t="s">
        <v>62</v>
      </c>
      <c r="N3" s="1" t="s">
        <v>62</v>
      </c>
      <c r="Z3" s="5"/>
      <c r="AA3" s="5"/>
      <c r="AB3" s="12"/>
      <c r="AC3" s="1" t="str">
        <f t="shared" si="0"/>
        <v>SearchParameter-us-core-!example code search-code.html</v>
      </c>
    </row>
    <row r="4" spans="1:29" s="1" customFormat="1" ht="19" customHeight="1" x14ac:dyDescent="0.2">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L4" s="1" t="s">
        <v>62</v>
      </c>
      <c r="N4" s="1" t="s">
        <v>62</v>
      </c>
      <c r="O4" s="1" t="s">
        <v>78</v>
      </c>
      <c r="R4" s="1" t="s">
        <v>103</v>
      </c>
      <c r="Y4" s="1" t="s">
        <v>104</v>
      </c>
      <c r="AB4" s="12"/>
      <c r="AC4" s="1" t="str">
        <f t="shared" si="0"/>
        <v>SearchParameter-us-core-!example date search-date.html</v>
      </c>
    </row>
    <row r="5" spans="1:29" s="1" customFormat="1" ht="19" customHeight="1" x14ac:dyDescent="0.2">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L5" s="1" t="s">
        <v>62</v>
      </c>
      <c r="N5" s="1" t="s">
        <v>62</v>
      </c>
      <c r="Y5" s="1" t="s">
        <v>101</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s="1" customFormat="1" ht="19" customHeight="1" x14ac:dyDescent="0.2">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L6" s="1" t="s">
        <v>62</v>
      </c>
      <c r="N6" s="1" t="s">
        <v>62</v>
      </c>
      <c r="Y6" s="1" t="s">
        <v>104</v>
      </c>
      <c r="Z6" s="5"/>
      <c r="AA6" s="5"/>
      <c r="AB6" s="12"/>
      <c r="AC6" s="1" t="str">
        <f t="shared" ref="AC6" si="3">"SearchParameter-us-core-"&amp;LOWER((B6)&amp;"-"&amp;C6&amp;".html")</f>
        <v>SearchParameter-us-core-!example status search-status.html</v>
      </c>
    </row>
    <row r="7" spans="1:29" ht="19" customHeight="1" x14ac:dyDescent="0.2">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L7" t="s">
        <v>62</v>
      </c>
      <c r="N7" s="1" t="s">
        <v>62</v>
      </c>
      <c r="Z7" s="1" t="s">
        <v>225</v>
      </c>
      <c r="AA7" s="5" t="s">
        <v>96</v>
      </c>
      <c r="AB7" s="12"/>
      <c r="AC7" t="str">
        <f>"SearchParameter-us-core-"&amp;LOWER((B7)&amp;"-"&amp;C7&amp;".html")</f>
        <v>SearchParameter-us-core-!patient-address.html</v>
      </c>
    </row>
    <row r="8" spans="1:29" ht="19" customHeight="1" x14ac:dyDescent="0.2">
      <c r="A8" s="1">
        <v>7</v>
      </c>
      <c r="B8" t="s">
        <v>94</v>
      </c>
      <c r="C8" t="s">
        <v>97</v>
      </c>
      <c r="D8" s="1" t="s">
        <v>34</v>
      </c>
      <c r="E8" t="b">
        <v>0</v>
      </c>
      <c r="F8" s="1" t="str">
        <f t="shared" si="1"/>
        <v>http://hl7.org/fhir/us/core/StructureDefinition/us-core-!patient</v>
      </c>
      <c r="G8" t="s">
        <v>62</v>
      </c>
      <c r="H8" t="s">
        <v>62</v>
      </c>
      <c r="I8" t="s">
        <v>71</v>
      </c>
      <c r="J8" t="str">
        <f t="shared" si="4"/>
        <v>!Patient.telecom</v>
      </c>
      <c r="L8" s="1" t="s">
        <v>62</v>
      </c>
      <c r="N8" s="1" t="s">
        <v>62</v>
      </c>
      <c r="Z8" s="1" t="s">
        <v>226</v>
      </c>
      <c r="AA8" s="1" t="s">
        <v>98</v>
      </c>
      <c r="AB8" s="12"/>
      <c r="AC8" s="1" t="str">
        <f t="shared" ref="AC8:AC39" si="5">"SearchParameter-us-core-"&amp;LOWER((B8)&amp;"-"&amp;C8&amp;".html")</f>
        <v>SearchParameter-us-core-!patient-telecom.html</v>
      </c>
    </row>
    <row r="9" spans="1:29" ht="19" customHeight="1" x14ac:dyDescent="0.2">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L9" s="1" t="s">
        <v>62</v>
      </c>
      <c r="N9" s="1" t="s">
        <v>62</v>
      </c>
      <c r="Y9"/>
      <c r="AA9" s="5"/>
      <c r="AB9" s="12"/>
      <c r="AC9" s="1" t="str">
        <f t="shared" si="5"/>
        <v>SearchParameter-us-core-allergyintolerance-clinical-status.html</v>
      </c>
    </row>
    <row r="10" spans="1:29" ht="19" customHeight="1" x14ac:dyDescent="0.2">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L10" s="1" t="s">
        <v>62</v>
      </c>
      <c r="N10" s="1" t="s">
        <v>62</v>
      </c>
      <c r="Q10"/>
      <c r="R10"/>
      <c r="T10"/>
      <c r="U10"/>
      <c r="Y10"/>
      <c r="Z10" t="s">
        <v>82</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19" customHeight="1" x14ac:dyDescent="0.2">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L11" s="1" t="s">
        <v>62</v>
      </c>
      <c r="N11" s="1" t="s">
        <v>62</v>
      </c>
      <c r="P11"/>
      <c r="Y11" t="s">
        <v>14</v>
      </c>
      <c r="Z11" s="5"/>
      <c r="AA11" s="5"/>
      <c r="AB11" s="12"/>
      <c r="AC11" s="1" t="str">
        <f t="shared" si="5"/>
        <v>SearchParameter-us-core-condition-category.html</v>
      </c>
    </row>
    <row r="12" spans="1:29" ht="19" customHeight="1" x14ac:dyDescent="0.2">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L12" s="1" t="s">
        <v>62</v>
      </c>
      <c r="N12" s="1" t="s">
        <v>62</v>
      </c>
      <c r="Y12" s="1" t="s">
        <v>104</v>
      </c>
      <c r="AB12" s="12"/>
      <c r="AC12" s="1" t="str">
        <f t="shared" si="5"/>
        <v>SearchParameter-us-core-condition-clinical-status.html</v>
      </c>
    </row>
    <row r="13" spans="1:29" ht="19" customHeight="1" x14ac:dyDescent="0.2">
      <c r="A13" s="1">
        <v>12</v>
      </c>
      <c r="B13" t="s">
        <v>148</v>
      </c>
      <c r="C13" t="s">
        <v>99</v>
      </c>
      <c r="D13" t="s">
        <v>13</v>
      </c>
      <c r="E13" t="b">
        <v>1</v>
      </c>
      <c r="F13" s="1" t="str">
        <f t="shared" si="1"/>
        <v>http://hl7.org/fhir/us/core/StructureDefinition/us-core-condition</v>
      </c>
      <c r="G13" t="s">
        <v>62</v>
      </c>
      <c r="H13" t="s">
        <v>62</v>
      </c>
      <c r="I13" t="s">
        <v>100</v>
      </c>
      <c r="J13" t="str">
        <f t="shared" si="4"/>
        <v>Condition.patient</v>
      </c>
      <c r="L13" s="1" t="s">
        <v>62</v>
      </c>
      <c r="N13" s="1" t="s">
        <v>62</v>
      </c>
      <c r="Y13" s="1" t="s">
        <v>101</v>
      </c>
      <c r="Z13" s="1" t="s">
        <v>152</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6">"SearchParameter-us-core-"&amp;LOWER((B13)&amp;"-"&amp;SUBSTITUTE(C13,"_","")&amp;".html")</f>
        <v>SearchParameter-us-core-condition-patient.html</v>
      </c>
    </row>
    <row r="14" spans="1:29" ht="19" customHeight="1" x14ac:dyDescent="0.2">
      <c r="A14" s="1">
        <v>13</v>
      </c>
      <c r="B14" t="s">
        <v>25</v>
      </c>
      <c r="C14" t="s">
        <v>61</v>
      </c>
      <c r="D14" t="s">
        <v>13</v>
      </c>
      <c r="E14" t="b">
        <v>1</v>
      </c>
      <c r="F14" s="1" t="str">
        <f t="shared" si="1"/>
        <v>http://hl7.org/fhir/us/core/StructureDefinition/us-core-encounter</v>
      </c>
      <c r="G14" t="s">
        <v>62</v>
      </c>
      <c r="H14" t="s">
        <v>62</v>
      </c>
      <c r="I14" t="s">
        <v>63</v>
      </c>
      <c r="J14" t="str">
        <f t="shared" si="4"/>
        <v>Encounter._id</v>
      </c>
      <c r="L14" s="1" t="s">
        <v>62</v>
      </c>
      <c r="N14" s="1" t="s">
        <v>62</v>
      </c>
      <c r="Z14" s="5" t="s">
        <v>227</v>
      </c>
      <c r="AA14" s="5" t="s">
        <v>365</v>
      </c>
      <c r="AB14" s="2" t="s">
        <v>183</v>
      </c>
      <c r="AC14" s="1" t="str">
        <f t="shared" si="6"/>
        <v>SearchParameter-us-core-encounter-id.html</v>
      </c>
    </row>
    <row r="15" spans="1:29" s="1" customFormat="1" ht="19" customHeight="1" x14ac:dyDescent="0.2">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L15" s="1" t="s">
        <v>62</v>
      </c>
      <c r="N15" s="1" t="s">
        <v>62</v>
      </c>
      <c r="Y15" s="1" t="s">
        <v>14</v>
      </c>
      <c r="Z15" s="5"/>
      <c r="AA15" s="5"/>
      <c r="AB15" s="12"/>
      <c r="AC15" s="1" t="str">
        <f t="shared" si="5"/>
        <v>SearchParameter-us-core-encounter-class.html</v>
      </c>
    </row>
    <row r="16" spans="1:29" ht="19" customHeight="1" x14ac:dyDescent="0.2">
      <c r="A16" s="1">
        <v>15</v>
      </c>
      <c r="B16" t="s">
        <v>25</v>
      </c>
      <c r="C16" t="s">
        <v>88</v>
      </c>
      <c r="D16" s="1" t="s">
        <v>34</v>
      </c>
      <c r="E16" t="b">
        <v>0</v>
      </c>
      <c r="F16" s="1" t="str">
        <f t="shared" si="1"/>
        <v>http://hl7.org/fhir/us/core/StructureDefinition/us-core-encounter</v>
      </c>
      <c r="G16" t="s">
        <v>62</v>
      </c>
      <c r="H16" t="s">
        <v>62</v>
      </c>
      <c r="I16" t="s">
        <v>88</v>
      </c>
      <c r="J16" t="str">
        <f t="shared" si="4"/>
        <v>Encounter.date</v>
      </c>
      <c r="L16" s="1" t="s">
        <v>62</v>
      </c>
      <c r="N16" s="1" t="s">
        <v>62</v>
      </c>
      <c r="O16" s="1" t="s">
        <v>78</v>
      </c>
      <c r="R16" s="1" t="s">
        <v>103</v>
      </c>
      <c r="Y16" s="1" t="s">
        <v>104</v>
      </c>
      <c r="AB16" s="12"/>
      <c r="AC16" s="1" t="str">
        <f t="shared" si="5"/>
        <v>SearchParameter-us-core-encounter-date.html</v>
      </c>
    </row>
    <row r="17" spans="1:29" ht="19" customHeight="1" x14ac:dyDescent="0.2">
      <c r="A17" s="1">
        <v>16</v>
      </c>
      <c r="B17" t="s">
        <v>25</v>
      </c>
      <c r="C17" t="s">
        <v>85</v>
      </c>
      <c r="D17" t="s">
        <v>78</v>
      </c>
      <c r="E17" t="b">
        <v>1</v>
      </c>
      <c r="F17" s="1" t="str">
        <f t="shared" si="1"/>
        <v>http://hl7.org/fhir/us/core/StructureDefinition/us-core-encounter</v>
      </c>
      <c r="G17" t="s">
        <v>62</v>
      </c>
      <c r="H17" t="s">
        <v>62</v>
      </c>
      <c r="I17" t="s">
        <v>63</v>
      </c>
      <c r="J17" t="str">
        <f t="shared" si="4"/>
        <v>Encounter.identifier</v>
      </c>
      <c r="L17" s="1" t="s">
        <v>62</v>
      </c>
      <c r="N17" s="1" t="s">
        <v>62</v>
      </c>
      <c r="Z17" s="5" t="s">
        <v>228</v>
      </c>
      <c r="AA17" t="s">
        <v>171</v>
      </c>
      <c r="AB17" s="12" t="str">
        <f>"Fetches a bundle containing any "&amp;B17&amp;" resources matching the identifier"</f>
        <v>Fetches a bundle containing any Encounter resources matching the identifier</v>
      </c>
      <c r="AC17" s="1" t="str">
        <f t="shared" ref="AC17:AC18" si="7">"SearchParameter-us-core-"&amp;LOWER((B17)&amp;"-"&amp;SUBSTITUTE(C17,"_","")&amp;".html")</f>
        <v>SearchParameter-us-core-encounter-identifier.html</v>
      </c>
    </row>
    <row r="18" spans="1:29" ht="19" customHeight="1" x14ac:dyDescent="0.2">
      <c r="A18" s="1">
        <v>17</v>
      </c>
      <c r="B18" t="s">
        <v>25</v>
      </c>
      <c r="C18" t="s">
        <v>99</v>
      </c>
      <c r="D18" t="s">
        <v>13</v>
      </c>
      <c r="E18" t="b">
        <v>1</v>
      </c>
      <c r="F18" s="1" t="str">
        <f t="shared" si="1"/>
        <v>http://hl7.org/fhir/us/core/StructureDefinition/us-core-encounter</v>
      </c>
      <c r="G18" t="s">
        <v>62</v>
      </c>
      <c r="H18" t="s">
        <v>62</v>
      </c>
      <c r="I18" t="s">
        <v>100</v>
      </c>
      <c r="J18" s="1" t="str">
        <f t="shared" si="4"/>
        <v>Encounter.patient</v>
      </c>
      <c r="L18" s="1" t="s">
        <v>62</v>
      </c>
      <c r="N18" s="1" t="s">
        <v>62</v>
      </c>
      <c r="Y18" t="s">
        <v>101</v>
      </c>
      <c r="Z18" t="s">
        <v>102</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7"/>
        <v>SearchParameter-us-core-encounter-patient.html</v>
      </c>
    </row>
    <row r="19" spans="1:29" ht="19" customHeight="1" x14ac:dyDescent="0.2">
      <c r="A19" s="1">
        <v>18</v>
      </c>
      <c r="B19" t="s">
        <v>25</v>
      </c>
      <c r="C19" t="s">
        <v>68</v>
      </c>
      <c r="D19" s="1" t="s">
        <v>34</v>
      </c>
      <c r="E19" s="1" t="b">
        <v>0</v>
      </c>
      <c r="F19" s="1" t="str">
        <f t="shared" si="1"/>
        <v>http://hl7.org/fhir/us/core/StructureDefinition/us-core-encounter</v>
      </c>
      <c r="G19" t="s">
        <v>62</v>
      </c>
      <c r="H19" t="s">
        <v>62</v>
      </c>
      <c r="I19" t="s">
        <v>63</v>
      </c>
      <c r="J19" t="str">
        <f t="shared" si="4"/>
        <v>Encounter.status</v>
      </c>
      <c r="L19" s="1" t="s">
        <v>62</v>
      </c>
      <c r="N19" s="1" t="s">
        <v>62</v>
      </c>
      <c r="Y19" t="s">
        <v>104</v>
      </c>
      <c r="Z19" s="5"/>
      <c r="AA19" s="5"/>
      <c r="AB19" s="12"/>
      <c r="AC19" s="1" t="str">
        <f t="shared" si="5"/>
        <v>SearchParameter-us-core-encounter-status.html</v>
      </c>
    </row>
    <row r="20" spans="1:29" ht="19" customHeight="1" x14ac:dyDescent="0.2">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L20" s="1" t="s">
        <v>62</v>
      </c>
      <c r="N20" s="1" t="s">
        <v>62</v>
      </c>
      <c r="Y20"/>
      <c r="Z20" s="5"/>
      <c r="AA20" s="5"/>
      <c r="AB20" s="12"/>
      <c r="AC20" s="1" t="str">
        <f t="shared" si="5"/>
        <v>SearchParameter-us-core-encounter-type.html</v>
      </c>
    </row>
    <row r="21" spans="1:29" ht="19" customHeight="1" x14ac:dyDescent="0.2">
      <c r="A21" s="1">
        <v>20</v>
      </c>
      <c r="B21" t="s">
        <v>24</v>
      </c>
      <c r="C21" t="s">
        <v>61</v>
      </c>
      <c r="D21" t="s">
        <v>13</v>
      </c>
      <c r="E21" t="b">
        <v>1</v>
      </c>
      <c r="F21" s="1" t="str">
        <f t="shared" si="1"/>
        <v>http://hl7.org/fhir/us/core/StructureDefinition/us-core-patient</v>
      </c>
      <c r="G21" t="s">
        <v>62</v>
      </c>
      <c r="H21" t="s">
        <v>62</v>
      </c>
      <c r="I21" t="s">
        <v>63</v>
      </c>
      <c r="J21" s="1" t="str">
        <f t="shared" si="4"/>
        <v>Patient._id</v>
      </c>
      <c r="L21" s="1" t="s">
        <v>62</v>
      </c>
      <c r="N21" s="1" t="s">
        <v>62</v>
      </c>
      <c r="Z21" s="5" t="s">
        <v>84</v>
      </c>
      <c r="AA21" s="5" t="s">
        <v>366</v>
      </c>
      <c r="AC21" s="1" t="str">
        <f>"SearchParameter-us-core-"&amp;LOWER((B21)&amp;"-"&amp;SUBSTITUTE(C21,"_","")&amp;".html")</f>
        <v>SearchParameter-us-core-patient-id.html</v>
      </c>
    </row>
    <row r="22" spans="1:29" ht="19" customHeight="1" x14ac:dyDescent="0.2">
      <c r="A22" s="1">
        <v>21</v>
      </c>
      <c r="B22" t="s">
        <v>24</v>
      </c>
      <c r="C22" t="s">
        <v>87</v>
      </c>
      <c r="D22" s="1" t="s">
        <v>34</v>
      </c>
      <c r="E22" t="b">
        <v>0</v>
      </c>
      <c r="F22" s="1" t="str">
        <f t="shared" si="1"/>
        <v>http://hl7.org/fhir/us/core/StructureDefinition/us-core-patient</v>
      </c>
      <c r="G22" t="s">
        <v>62</v>
      </c>
      <c r="H22" t="s">
        <v>62</v>
      </c>
      <c r="I22" t="s">
        <v>88</v>
      </c>
      <c r="J22" s="1" t="str">
        <f t="shared" si="4"/>
        <v>Patient.birthdate</v>
      </c>
      <c r="L22" s="1" t="s">
        <v>62</v>
      </c>
      <c r="N22" s="1" t="s">
        <v>62</v>
      </c>
      <c r="Y22" s="1" t="s">
        <v>89</v>
      </c>
      <c r="AA22"/>
      <c r="AC22" s="1" t="str">
        <f t="shared" si="5"/>
        <v>SearchParameter-us-core-patient-birthdate.html</v>
      </c>
    </row>
    <row r="23" spans="1:29" ht="19" customHeight="1" x14ac:dyDescent="0.2">
      <c r="A23" s="1">
        <v>22</v>
      </c>
      <c r="B23" t="s">
        <v>24</v>
      </c>
      <c r="C23" s="1" t="s">
        <v>89</v>
      </c>
      <c r="D23" s="1" t="s">
        <v>34</v>
      </c>
      <c r="E23" t="b">
        <v>0</v>
      </c>
      <c r="F23" s="1" t="str">
        <f t="shared" si="1"/>
        <v>http://hl7.org/fhir/us/core/StructureDefinition/us-core-patient</v>
      </c>
      <c r="G23" t="s">
        <v>62</v>
      </c>
      <c r="H23" t="s">
        <v>62</v>
      </c>
      <c r="I23" t="s">
        <v>71</v>
      </c>
      <c r="J23" s="6" t="s">
        <v>91</v>
      </c>
      <c r="K23" s="6"/>
      <c r="L23" s="1" t="s">
        <v>62</v>
      </c>
      <c r="N23" s="1" t="s">
        <v>62</v>
      </c>
      <c r="Z23"/>
      <c r="AC23" s="1" t="str">
        <f t="shared" si="5"/>
        <v>SearchParameter-us-core-patient-family.html</v>
      </c>
    </row>
    <row r="24" spans="1:29" ht="19" customHeight="1" x14ac:dyDescent="0.2">
      <c r="A24" s="1">
        <v>23</v>
      </c>
      <c r="B24" t="s">
        <v>24</v>
      </c>
      <c r="C24" t="s">
        <v>90</v>
      </c>
      <c r="D24" s="1" t="s">
        <v>34</v>
      </c>
      <c r="E24" t="b">
        <v>0</v>
      </c>
      <c r="F24" s="1" t="str">
        <f t="shared" si="1"/>
        <v>http://hl7.org/fhir/us/core/StructureDefinition/us-core-patient</v>
      </c>
      <c r="G24" t="s">
        <v>62</v>
      </c>
      <c r="H24" t="s">
        <v>62</v>
      </c>
      <c r="I24" t="s">
        <v>63</v>
      </c>
      <c r="J24" t="str">
        <f>B24&amp;"."&amp;C24</f>
        <v>Patient.gender</v>
      </c>
      <c r="L24" s="1" t="s">
        <v>62</v>
      </c>
      <c r="N24" s="1" t="s">
        <v>62</v>
      </c>
      <c r="Y24" s="1" t="s">
        <v>89</v>
      </c>
      <c r="Z24"/>
      <c r="AB24" s="12"/>
      <c r="AC24" s="1" t="str">
        <f t="shared" si="5"/>
        <v>SearchParameter-us-core-patient-gender.html</v>
      </c>
    </row>
    <row r="25" spans="1:29" ht="19" customHeight="1" x14ac:dyDescent="0.2">
      <c r="A25" s="1">
        <v>24</v>
      </c>
      <c r="B25" t="s">
        <v>24</v>
      </c>
      <c r="C25" t="s">
        <v>92</v>
      </c>
      <c r="D25" s="1" t="s">
        <v>34</v>
      </c>
      <c r="E25" t="b">
        <v>0</v>
      </c>
      <c r="F25" s="1" t="str">
        <f t="shared" si="1"/>
        <v>http://hl7.org/fhir/us/core/StructureDefinition/us-core-patient</v>
      </c>
      <c r="G25" t="s">
        <v>62</v>
      </c>
      <c r="H25" t="s">
        <v>62</v>
      </c>
      <c r="I25" t="s">
        <v>71</v>
      </c>
      <c r="J25" s="6" t="s">
        <v>93</v>
      </c>
      <c r="K25" s="6"/>
      <c r="L25" s="1" t="s">
        <v>62</v>
      </c>
      <c r="N25" s="1" t="s">
        <v>62</v>
      </c>
      <c r="AB25" s="12"/>
      <c r="AC25" s="1" t="str">
        <f t="shared" si="5"/>
        <v>SearchParameter-us-core-patient-given.html</v>
      </c>
    </row>
    <row r="26" spans="1:29" ht="19" customHeight="1" x14ac:dyDescent="0.2">
      <c r="A26" s="1">
        <v>25</v>
      </c>
      <c r="B26" t="s">
        <v>24</v>
      </c>
      <c r="C26" t="s">
        <v>85</v>
      </c>
      <c r="D26" t="s">
        <v>13</v>
      </c>
      <c r="E26" t="b">
        <v>1</v>
      </c>
      <c r="F26" s="1" t="str">
        <f t="shared" si="1"/>
        <v>http://hl7.org/fhir/us/core/StructureDefinition/us-core-patient</v>
      </c>
      <c r="G26" t="s">
        <v>62</v>
      </c>
      <c r="H26" t="s">
        <v>62</v>
      </c>
      <c r="I26" t="s">
        <v>63</v>
      </c>
      <c r="J26" t="str">
        <f>B26&amp;"."&amp;C26</f>
        <v>Patient.identifier</v>
      </c>
      <c r="L26" s="1" t="s">
        <v>62</v>
      </c>
      <c r="N26" s="1" t="s">
        <v>62</v>
      </c>
      <c r="Y26"/>
      <c r="Z26" s="5" t="s">
        <v>229</v>
      </c>
      <c r="AA26" s="1" t="s">
        <v>170</v>
      </c>
      <c r="AB26" s="12" t="str">
        <f>"Fetches a bundle containing any "&amp;B26&amp;" resources matching the identifier"</f>
        <v>Fetches a bundle containing any Patient resources matching the identifier</v>
      </c>
      <c r="AC26" s="1" t="str">
        <f t="shared" ref="AC26:AC27" si="8">"SearchParameter-us-core-"&amp;LOWER((B26)&amp;"-"&amp;SUBSTITUTE(C26,"_","")&amp;".html")</f>
        <v>SearchParameter-us-core-patient-identifier.html</v>
      </c>
    </row>
    <row r="27" spans="1:29" ht="19" customHeight="1" x14ac:dyDescent="0.2">
      <c r="A27" s="1">
        <v>26</v>
      </c>
      <c r="B27" t="s">
        <v>24</v>
      </c>
      <c r="C27" t="s">
        <v>27</v>
      </c>
      <c r="D27" t="s">
        <v>13</v>
      </c>
      <c r="E27" t="b">
        <v>1</v>
      </c>
      <c r="F27" s="1" t="str">
        <f t="shared" si="1"/>
        <v>http://hl7.org/fhir/us/core/StructureDefinition/us-core-patient</v>
      </c>
      <c r="G27" t="s">
        <v>62</v>
      </c>
      <c r="H27" t="s">
        <v>62</v>
      </c>
      <c r="I27" t="s">
        <v>71</v>
      </c>
      <c r="J27" t="str">
        <f>B27&amp;"."&amp;C27</f>
        <v>Patient.name</v>
      </c>
      <c r="L27" s="1" t="s">
        <v>62</v>
      </c>
      <c r="N27" s="1" t="s">
        <v>62</v>
      </c>
      <c r="R27"/>
      <c r="Y27" t="s">
        <v>86</v>
      </c>
      <c r="Z27" s="5" t="s">
        <v>185</v>
      </c>
      <c r="AA27" s="1" t="s">
        <v>186</v>
      </c>
      <c r="AB27" s="12" t="str">
        <f>"Fetches a bundle of all "&amp;B27&amp;" resources matching the name"</f>
        <v>Fetches a bundle of all Patient resources matching the name</v>
      </c>
      <c r="AC27" s="1" t="str">
        <f t="shared" si="8"/>
        <v>SearchParameter-us-core-patient-name.html</v>
      </c>
    </row>
    <row r="28" spans="1:29" ht="19" customHeight="1" x14ac:dyDescent="0.2">
      <c r="A28" s="1">
        <v>27</v>
      </c>
      <c r="B28" t="s">
        <v>169</v>
      </c>
      <c r="C28" t="s">
        <v>61</v>
      </c>
      <c r="D28" s="1" t="s">
        <v>34</v>
      </c>
      <c r="E28" s="1" t="b">
        <v>0</v>
      </c>
      <c r="F28" s="1" t="str">
        <f t="shared" si="1"/>
        <v>http://hl7.org/fhir/us/core/StructureDefinition/us-core-!questionnaire</v>
      </c>
      <c r="G28" t="s">
        <v>62</v>
      </c>
      <c r="H28" t="s">
        <v>62</v>
      </c>
      <c r="I28" t="s">
        <v>63</v>
      </c>
      <c r="J28" t="s">
        <v>64</v>
      </c>
      <c r="L28" s="1" t="s">
        <v>62</v>
      </c>
      <c r="N28" s="1" t="s">
        <v>62</v>
      </c>
      <c r="AC28" s="1" t="str">
        <f t="shared" si="5"/>
        <v>SearchParameter-us-core-!questionnaire-_id.html</v>
      </c>
    </row>
    <row r="29" spans="1:29" ht="19" customHeight="1" x14ac:dyDescent="0.2">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L29" s="1" t="s">
        <v>62</v>
      </c>
      <c r="N29" s="1" t="s">
        <v>62</v>
      </c>
      <c r="Y29"/>
      <c r="AC29" s="1" t="str">
        <f t="shared" si="5"/>
        <v>SearchParameter-us-core-!questionnaire-context-type-value.html</v>
      </c>
    </row>
    <row r="30" spans="1:29" ht="19" customHeight="1" x14ac:dyDescent="0.2">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L30" s="1" t="s">
        <v>62</v>
      </c>
      <c r="N30" s="1" t="s">
        <v>62</v>
      </c>
      <c r="P30" s="1" t="s">
        <v>76</v>
      </c>
      <c r="Y30" t="s">
        <v>77</v>
      </c>
      <c r="AC30" s="1" t="str">
        <f t="shared" si="5"/>
        <v>SearchParameter-us-core-!questionnaire-publisher.html</v>
      </c>
    </row>
    <row r="31" spans="1:29" ht="19" customHeight="1" x14ac:dyDescent="0.2">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L31" s="1" t="s">
        <v>62</v>
      </c>
      <c r="N31" s="1" t="s">
        <v>62</v>
      </c>
      <c r="Y31" s="1" t="s">
        <v>69</v>
      </c>
      <c r="AC31" s="1" t="str">
        <f t="shared" si="5"/>
        <v>SearchParameter-us-core-!questionnaire-status.html</v>
      </c>
    </row>
    <row r="32" spans="1:29" s="1" customFormat="1" ht="19" customHeight="1" x14ac:dyDescent="0.2">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L32" s="1" t="s">
        <v>62</v>
      </c>
      <c r="N32" s="1" t="s">
        <v>62</v>
      </c>
      <c r="Q32" s="1" t="s">
        <v>72</v>
      </c>
      <c r="R32" s="1" t="s">
        <v>73</v>
      </c>
      <c r="T32" s="1" t="s">
        <v>73</v>
      </c>
      <c r="U32" s="1" t="s">
        <v>72</v>
      </c>
      <c r="Y32" s="1" t="s">
        <v>74</v>
      </c>
      <c r="AB32" s="2"/>
      <c r="AC32" s="1" t="str">
        <f t="shared" si="5"/>
        <v>SearchParameter-us-core-!questionnaire-title.html</v>
      </c>
    </row>
    <row r="33" spans="1:29" s="1" customFormat="1" ht="19" customHeight="1" x14ac:dyDescent="0.2">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L33" s="1" t="s">
        <v>62</v>
      </c>
      <c r="N33" s="1" t="s">
        <v>62</v>
      </c>
      <c r="AB33" s="2"/>
      <c r="AC33" s="1" t="str">
        <f t="shared" si="5"/>
        <v>SearchParameter-us-core-!questionnaire-url.html</v>
      </c>
    </row>
    <row r="34" spans="1:29" s="1" customFormat="1" ht="19" customHeight="1" x14ac:dyDescent="0.2">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L34" s="1" t="s">
        <v>62</v>
      </c>
      <c r="N34" s="1" t="s">
        <v>62</v>
      </c>
      <c r="AB34" s="2"/>
      <c r="AC34" s="1" t="str">
        <f t="shared" si="5"/>
        <v>SearchParameter-us-core-!questionnaire-version.html</v>
      </c>
    </row>
    <row r="35" spans="1:29" s="1" customFormat="1" ht="19" customHeight="1" x14ac:dyDescent="0.2">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L35" s="1" t="s">
        <v>62</v>
      </c>
      <c r="N35" s="1" t="s">
        <v>62</v>
      </c>
      <c r="O35" s="1" t="s">
        <v>78</v>
      </c>
      <c r="R35" s="1" t="s">
        <v>103</v>
      </c>
      <c r="AB35" s="12"/>
      <c r="AC35" s="1" t="str">
        <f t="shared" si="5"/>
        <v>SearchParameter-us-core-condition-onset-date.html</v>
      </c>
    </row>
    <row r="36" spans="1:29" s="1" customFormat="1" ht="19" customHeight="1" x14ac:dyDescent="0.2">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L36" s="1" t="s">
        <v>62</v>
      </c>
      <c r="N36" s="1" t="s">
        <v>62</v>
      </c>
      <c r="Z36" s="5"/>
      <c r="AA36" s="5"/>
      <c r="AB36" s="12"/>
      <c r="AC36" s="1" t="str">
        <f t="shared" si="5"/>
        <v>SearchParameter-us-core-condition-code.html</v>
      </c>
    </row>
    <row r="37" spans="1:29" s="1" customFormat="1" ht="19" customHeight="1" x14ac:dyDescent="0.2">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L37" s="1" t="s">
        <v>62</v>
      </c>
      <c r="N37" s="1" t="s">
        <v>62</v>
      </c>
      <c r="Y37" s="1" t="s">
        <v>101</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s="1" customFormat="1" ht="19" customHeight="1" x14ac:dyDescent="0.2">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L38" s="1" t="s">
        <v>62</v>
      </c>
      <c r="N38" s="1" t="s">
        <v>62</v>
      </c>
      <c r="Y38" s="1" t="s">
        <v>104</v>
      </c>
      <c r="Z38" s="5"/>
      <c r="AA38" s="5"/>
      <c r="AB38" s="12"/>
      <c r="AC38" s="1" t="str">
        <f t="shared" si="5"/>
        <v>SearchParameter-us-core-immunization-status.html</v>
      </c>
    </row>
    <row r="39" spans="1:29" s="1" customFormat="1" ht="19" customHeight="1" x14ac:dyDescent="0.2">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L39" s="1" t="s">
        <v>62</v>
      </c>
      <c r="N39" s="1" t="s">
        <v>62</v>
      </c>
      <c r="O39" s="1" t="s">
        <v>78</v>
      </c>
      <c r="R39" s="1" t="s">
        <v>103</v>
      </c>
      <c r="Y39" s="1" t="s">
        <v>104</v>
      </c>
      <c r="AB39" s="12"/>
      <c r="AC39" s="1" t="str">
        <f t="shared" si="5"/>
        <v>SearchParameter-us-core-immunization-date.html</v>
      </c>
    </row>
    <row r="40" spans="1:29" s="1" customFormat="1" ht="19" customHeight="1" x14ac:dyDescent="0.2">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L40" s="1" t="s">
        <v>62</v>
      </c>
      <c r="N40" s="1" t="s">
        <v>62</v>
      </c>
      <c r="Z40" s="5" t="s">
        <v>314</v>
      </c>
      <c r="AA40" s="5" t="s">
        <v>367</v>
      </c>
      <c r="AB40" s="2" t="s">
        <v>315</v>
      </c>
      <c r="AC40" s="1" t="str">
        <f t="shared" ref="AC40" si="10">"SearchParameter-us-core-"&amp;LOWER((B40)&amp;"-"&amp;C40&amp;".html")</f>
        <v>SearchParameter-us-core-documentreference-_id.html</v>
      </c>
    </row>
    <row r="41" spans="1:29" s="1" customFormat="1" ht="19" customHeight="1" x14ac:dyDescent="0.2">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L41" s="1" t="s">
        <v>62</v>
      </c>
      <c r="M41" s="1" t="s">
        <v>13</v>
      </c>
      <c r="N41" s="1" t="s">
        <v>62</v>
      </c>
      <c r="Y41" s="1" t="s">
        <v>104</v>
      </c>
      <c r="Z41" s="5"/>
      <c r="AA41" s="5"/>
      <c r="AB41" s="12"/>
      <c r="AC41" s="1" t="str">
        <f t="shared" ref="AC41:AC70" si="12">"SearchParameter-us-core-"&amp;LOWER((B41)&amp;"-"&amp;C41&amp;".html")</f>
        <v>SearchParameter-us-core-documentreference-status.html</v>
      </c>
    </row>
    <row r="42" spans="1:29" s="1" customFormat="1" ht="19" customHeight="1" x14ac:dyDescent="0.2">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L42" s="1" t="s">
        <v>62</v>
      </c>
      <c r="N42" s="1" t="s">
        <v>62</v>
      </c>
      <c r="Y42" s="1" t="s">
        <v>101</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ref="AC42:AC45" si="13">"SearchParameter-us-core-"&amp;LOWER((B42)&amp;"-"&amp;C42&amp;".html")</f>
        <v>SearchParameter-us-core-documentreference-patient.html</v>
      </c>
    </row>
    <row r="43" spans="1:29" s="1" customFormat="1" ht="19" customHeight="1" x14ac:dyDescent="0.2">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L43" s="1" t="s">
        <v>62</v>
      </c>
      <c r="N43" s="1" t="s">
        <v>62</v>
      </c>
      <c r="Y43" s="1" t="s">
        <v>14</v>
      </c>
      <c r="Z43" s="5"/>
      <c r="AA43" s="5"/>
      <c r="AB43" s="12"/>
      <c r="AC43" s="1" t="str">
        <f t="shared" si="13"/>
        <v>SearchParameter-us-core-documentreference-category.html</v>
      </c>
    </row>
    <row r="44" spans="1:29" s="1" customFormat="1" ht="19" customHeight="1" x14ac:dyDescent="0.2">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L44" s="1" t="s">
        <v>62</v>
      </c>
      <c r="N44" s="1" t="s">
        <v>62</v>
      </c>
      <c r="Z44" s="5"/>
      <c r="AA44" s="5"/>
      <c r="AB44" s="12"/>
      <c r="AC44" s="1" t="str">
        <f t="shared" si="13"/>
        <v>SearchParameter-us-core-documentreference-type.html</v>
      </c>
    </row>
    <row r="45" spans="1:29" s="1" customFormat="1" ht="19" customHeight="1" x14ac:dyDescent="0.2">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L45" s="1" t="s">
        <v>62</v>
      </c>
      <c r="N45" s="1" t="s">
        <v>62</v>
      </c>
      <c r="O45" s="1" t="s">
        <v>78</v>
      </c>
      <c r="R45" s="1" t="s">
        <v>103</v>
      </c>
      <c r="Y45" s="1" t="s">
        <v>104</v>
      </c>
      <c r="AB45" s="12"/>
      <c r="AC45" s="1" t="str">
        <f t="shared" si="13"/>
        <v>SearchParameter-us-core-documentreference-date.html</v>
      </c>
    </row>
    <row r="46" spans="1:29" s="1" customFormat="1" ht="19" customHeight="1" x14ac:dyDescent="0.2">
      <c r="A46" s="1">
        <v>44</v>
      </c>
      <c r="B46" s="1" t="s">
        <v>191</v>
      </c>
      <c r="C46" s="1" t="s">
        <v>313</v>
      </c>
      <c r="D46" s="1" t="s">
        <v>34</v>
      </c>
      <c r="E46" s="1" t="b">
        <v>0</v>
      </c>
      <c r="F46" s="1" t="str">
        <f t="shared" si="1"/>
        <v>http://hl7.org/fhir/us/core/StructureDefinition/us-core-documentreference</v>
      </c>
      <c r="G46" s="1" t="s">
        <v>62</v>
      </c>
      <c r="H46" s="1" t="s">
        <v>62</v>
      </c>
      <c r="I46" s="1" t="s">
        <v>88</v>
      </c>
      <c r="J46" s="1" t="s">
        <v>316</v>
      </c>
      <c r="L46" s="1" t="s">
        <v>62</v>
      </c>
      <c r="N46" s="1" t="s">
        <v>62</v>
      </c>
      <c r="O46" s="1" t="s">
        <v>78</v>
      </c>
      <c r="R46" s="1" t="s">
        <v>103</v>
      </c>
      <c r="Y46" s="1" t="s">
        <v>104</v>
      </c>
      <c r="AB46" s="12"/>
      <c r="AC46" s="1" t="str">
        <f t="shared" ref="AC46" si="15">"SearchParameter-us-core-"&amp;LOWER((B46)&amp;"-"&amp;C46&amp;".html")</f>
        <v>SearchParameter-us-core-documentreference-period.html</v>
      </c>
    </row>
    <row r="47" spans="1:29" s="1" customFormat="1" ht="19" customHeight="1" x14ac:dyDescent="0.2">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L47" s="1" t="s">
        <v>62</v>
      </c>
      <c r="M47" s="1" t="s">
        <v>13</v>
      </c>
      <c r="N47" s="1" t="s">
        <v>62</v>
      </c>
      <c r="Y47" s="1" t="s">
        <v>104</v>
      </c>
      <c r="Z47" s="5"/>
      <c r="AA47" s="5"/>
      <c r="AB47" s="12"/>
      <c r="AC47" s="1" t="str">
        <f>"SearchParameter-us-core-"&amp;LOWER((B47)&amp;"-"&amp;C47&amp;".html")</f>
        <v>SearchParameter-us-core-diagnosticreport-status.html</v>
      </c>
    </row>
    <row r="48" spans="1:29" s="1" customFormat="1" ht="19" customHeight="1" x14ac:dyDescent="0.2">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L48" s="1" t="s">
        <v>62</v>
      </c>
      <c r="N48" s="1" t="s">
        <v>62</v>
      </c>
      <c r="Y48" s="1" t="s">
        <v>101</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s="1" customFormat="1" ht="19" customHeight="1" x14ac:dyDescent="0.2">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L49" s="1" t="s">
        <v>62</v>
      </c>
      <c r="N49" s="1" t="s">
        <v>62</v>
      </c>
      <c r="Y49" s="1" t="s">
        <v>14</v>
      </c>
      <c r="Z49" s="5"/>
      <c r="AA49" s="5"/>
      <c r="AB49" s="12"/>
      <c r="AC49" s="1" t="str">
        <f>"SearchParameter-us-core-"&amp;LOWER((B49)&amp;"-"&amp;C49&amp;".html")</f>
        <v>SearchParameter-us-core-diagnosticreport-category.html</v>
      </c>
    </row>
    <row r="50" spans="1:29" s="1" customFormat="1" ht="19" customHeight="1" x14ac:dyDescent="0.2">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L50" s="1" t="s">
        <v>62</v>
      </c>
      <c r="M50" s="1" t="s">
        <v>78</v>
      </c>
      <c r="N50" s="1" t="s">
        <v>62</v>
      </c>
      <c r="Z50" s="5"/>
      <c r="AA50" s="5"/>
      <c r="AB50" s="12"/>
      <c r="AC50" s="1" t="str">
        <f>"SearchParameter-us-core-"&amp;LOWER((B50)&amp;"-"&amp;C50&amp;".html")</f>
        <v>SearchParameter-us-core-diagnosticreport-code.html</v>
      </c>
    </row>
    <row r="51" spans="1:29" s="1" customFormat="1" ht="19" customHeight="1" x14ac:dyDescent="0.2">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L51" s="1" t="s">
        <v>62</v>
      </c>
      <c r="N51" s="1" t="s">
        <v>62</v>
      </c>
      <c r="O51" s="14" t="s">
        <v>78</v>
      </c>
      <c r="R51" s="1" t="s">
        <v>103</v>
      </c>
      <c r="Y51" s="1" t="s">
        <v>104</v>
      </c>
      <c r="AB51" s="12"/>
      <c r="AC51" s="1" t="str">
        <f>"SearchParameter-us-core-"&amp;LOWER((B51)&amp;"-"&amp;C51&amp;".html")</f>
        <v>SearchParameter-us-core-diagnosticreport-date.html</v>
      </c>
    </row>
    <row r="52" spans="1:29" s="1" customFormat="1" ht="19" customHeight="1" x14ac:dyDescent="0.2">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L52" s="1" t="s">
        <v>62</v>
      </c>
      <c r="N52" s="1" t="s">
        <v>62</v>
      </c>
      <c r="Y52" s="1" t="s">
        <v>104</v>
      </c>
      <c r="Z52" s="5"/>
      <c r="AA52" s="5"/>
      <c r="AB52" s="12"/>
      <c r="AC52" s="1" t="str">
        <f t="shared" si="12"/>
        <v>SearchParameter-us-core-goal-lifecycle-status.html</v>
      </c>
    </row>
    <row r="53" spans="1:29" s="1" customFormat="1" ht="19" customHeight="1" x14ac:dyDescent="0.2">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L53" s="1" t="s">
        <v>62</v>
      </c>
      <c r="N53" s="1" t="s">
        <v>62</v>
      </c>
      <c r="Y53" s="1" t="s">
        <v>101</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ref="AC53:AC54" si="17">"SearchParameter-us-core-"&amp;LOWER((B53)&amp;"-"&amp;C53&amp;".html")</f>
        <v>SearchParameter-us-core-goal-patient.html</v>
      </c>
    </row>
    <row r="54" spans="1:29" s="1" customFormat="1" ht="19" customHeight="1" x14ac:dyDescent="0.2">
      <c r="A54" s="1">
        <v>52</v>
      </c>
      <c r="B54" s="1" t="s">
        <v>193</v>
      </c>
      <c r="C54" s="1" t="s">
        <v>450</v>
      </c>
      <c r="D54" s="1" t="s">
        <v>34</v>
      </c>
      <c r="E54" s="1" t="b">
        <v>0</v>
      </c>
      <c r="F54" s="1" t="str">
        <f t="shared" si="1"/>
        <v>http://hl7.org/fhir/us/core/StructureDefinition/us-core-goal</v>
      </c>
      <c r="G54" s="1" t="s">
        <v>62</v>
      </c>
      <c r="H54" s="1" t="s">
        <v>62</v>
      </c>
      <c r="I54" s="1" t="s">
        <v>88</v>
      </c>
      <c r="J54" s="1" t="str">
        <f t="shared" ref="J54" si="18">B54&amp;"."&amp;C54</f>
        <v>Goal.target-date</v>
      </c>
      <c r="L54" s="1" t="s">
        <v>62</v>
      </c>
      <c r="N54" s="1" t="s">
        <v>62</v>
      </c>
      <c r="O54" s="1" t="s">
        <v>78</v>
      </c>
      <c r="R54" s="1" t="s">
        <v>103</v>
      </c>
      <c r="Y54" s="1" t="s">
        <v>104</v>
      </c>
      <c r="AB54" s="12"/>
      <c r="AC54" s="1" t="str">
        <f t="shared" si="17"/>
        <v>SearchParameter-us-core-goal-target-date.html</v>
      </c>
    </row>
    <row r="55" spans="1:29" s="1" customFormat="1" ht="19" customHeight="1" x14ac:dyDescent="0.2">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L55" s="1" t="s">
        <v>62</v>
      </c>
      <c r="M55" s="1" t="s">
        <v>13</v>
      </c>
      <c r="N55" s="1" t="s">
        <v>62</v>
      </c>
      <c r="Y55" s="1" t="s">
        <v>104</v>
      </c>
      <c r="Z55" s="5"/>
      <c r="AA55" s="5"/>
      <c r="AB55" s="12"/>
      <c r="AC55" s="1" t="str">
        <f t="shared" si="12"/>
        <v>SearchParameter-us-core-medicationrequest-status.html</v>
      </c>
    </row>
    <row r="56" spans="1:29" s="1" customFormat="1" ht="19" customHeight="1" x14ac:dyDescent="0.2">
      <c r="A56" s="1">
        <v>53</v>
      </c>
      <c r="B56" s="1" t="s">
        <v>194</v>
      </c>
      <c r="C56" s="1" t="s">
        <v>475</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L56" s="1" t="s">
        <v>62</v>
      </c>
      <c r="M56" s="1" t="s">
        <v>13</v>
      </c>
      <c r="N56" s="1" t="s">
        <v>62</v>
      </c>
      <c r="Y56" s="1" t="s">
        <v>104</v>
      </c>
      <c r="Z56" s="5"/>
      <c r="AA56" s="5"/>
      <c r="AB56" s="12"/>
      <c r="AC56" s="1" t="str">
        <f t="shared" ref="AC56" si="20">"SearchParameter-us-core-"&amp;LOWER((B56)&amp;"-"&amp;C56&amp;".html")</f>
        <v>SearchParameter-us-core-medicationrequest-intent.html</v>
      </c>
    </row>
    <row r="57" spans="1:29" s="1" customFormat="1" ht="19" customHeight="1" x14ac:dyDescent="0.2">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L57" s="1" t="s">
        <v>62</v>
      </c>
      <c r="N57" s="1" t="s">
        <v>62</v>
      </c>
      <c r="V57" s="7"/>
      <c r="W57" s="7"/>
      <c r="Y57" s="1" t="s">
        <v>101</v>
      </c>
      <c r="AA57" s="12"/>
      <c r="AB57" s="12"/>
      <c r="AC57" s="1" t="str">
        <f t="shared" ref="AC57" si="21">"SearchParameter-us-core-"&amp;LOWER((B57)&amp;"-"&amp;C57&amp;".html")</f>
        <v>SearchParameter-us-core-medicationrequest-patient.html</v>
      </c>
    </row>
    <row r="58" spans="1:29" s="1" customFormat="1" ht="19" customHeight="1" x14ac:dyDescent="0.2">
      <c r="A58" s="1">
        <v>54</v>
      </c>
      <c r="B58" s="1" t="s">
        <v>194</v>
      </c>
      <c r="C58" s="1" t="s">
        <v>481</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L58" s="1" t="s">
        <v>62</v>
      </c>
      <c r="N58" s="1" t="s">
        <v>62</v>
      </c>
      <c r="V58" s="7"/>
      <c r="W58" s="7"/>
      <c r="Y58" s="1" t="s">
        <v>101</v>
      </c>
      <c r="AA58" s="12"/>
      <c r="AB58" s="12"/>
      <c r="AC58" s="1" t="str">
        <f t="shared" ref="AC58" si="23">"SearchParameter-us-core-"&amp;LOWER((B58)&amp;"-"&amp;C58&amp;".html")</f>
        <v>SearchParameter-us-core-medicationrequest-encounter.html</v>
      </c>
    </row>
    <row r="59" spans="1:29" s="1" customFormat="1" ht="19" customHeight="1" x14ac:dyDescent="0.2">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L59" s="1" t="s">
        <v>62</v>
      </c>
      <c r="N59" s="1" t="s">
        <v>62</v>
      </c>
      <c r="O59" s="1" t="s">
        <v>78</v>
      </c>
      <c r="R59" s="1" t="s">
        <v>103</v>
      </c>
      <c r="Y59" s="1" t="s">
        <v>104</v>
      </c>
      <c r="AB59" s="12"/>
      <c r="AC59" s="1" t="str">
        <f t="shared" si="12"/>
        <v>SearchParameter-us-core-medicationrequest-authoredon.html</v>
      </c>
    </row>
    <row r="60" spans="1:29" s="1" customFormat="1" ht="19" customHeight="1" x14ac:dyDescent="0.2">
      <c r="A60" s="1">
        <v>56</v>
      </c>
      <c r="B60" s="1" t="s">
        <v>488</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L60" s="1" t="s">
        <v>62</v>
      </c>
      <c r="M60" s="1" t="s">
        <v>13</v>
      </c>
      <c r="N60" s="1" t="s">
        <v>62</v>
      </c>
      <c r="Y60" s="1" t="s">
        <v>104</v>
      </c>
      <c r="Z60" s="5"/>
      <c r="AA60" s="5"/>
      <c r="AB60" s="12"/>
      <c r="AC60" s="1" t="str">
        <f>"SearchParameter-us-core-"&amp;LOWER((B60)&amp;"-"&amp;C60&amp;".html")</f>
        <v>SearchParameter-us-core-!medicationstatement-status.html</v>
      </c>
    </row>
    <row r="61" spans="1:29" s="1" customFormat="1" ht="19" customHeight="1" x14ac:dyDescent="0.2">
      <c r="A61" s="1">
        <v>57</v>
      </c>
      <c r="B61" s="1" t="s">
        <v>488</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L61" s="1" t="s">
        <v>62</v>
      </c>
      <c r="N61" s="1" t="s">
        <v>62</v>
      </c>
      <c r="W61" s="7"/>
      <c r="Y61" s="1" t="s">
        <v>101</v>
      </c>
      <c r="Z61" s="1" t="s">
        <v>230</v>
      </c>
      <c r="AA61" s="12" t="s">
        <v>368</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25">"SearchParameter-us-core-"&amp;LOWER((B61)&amp;"-"&amp;C61&amp;".html")</f>
        <v>SearchParameter-us-core-!medicationstatement-patient.html</v>
      </c>
    </row>
    <row r="62" spans="1:29" s="1" customFormat="1" ht="19" customHeight="1" x14ac:dyDescent="0.2">
      <c r="A62" s="1">
        <v>58</v>
      </c>
      <c r="B62" s="1" t="s">
        <v>488</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L62" s="1" t="s">
        <v>62</v>
      </c>
      <c r="N62" s="1" t="s">
        <v>62</v>
      </c>
      <c r="O62" s="14" t="s">
        <v>78</v>
      </c>
      <c r="R62" s="1" t="s">
        <v>103</v>
      </c>
      <c r="Y62" s="1" t="s">
        <v>104</v>
      </c>
      <c r="AB62" s="12"/>
      <c r="AC62" s="1" t="str">
        <f t="shared" si="25"/>
        <v>SearchParameter-us-core-!medicationstatement-effective.html</v>
      </c>
    </row>
    <row r="63" spans="1:29" s="1" customFormat="1" ht="19" customHeight="1" x14ac:dyDescent="0.2">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L63" s="1" t="s">
        <v>62</v>
      </c>
      <c r="M63" s="1" t="s">
        <v>13</v>
      </c>
      <c r="N63" s="1" t="s">
        <v>62</v>
      </c>
      <c r="Y63" s="1" t="s">
        <v>104</v>
      </c>
      <c r="Z63" s="5"/>
      <c r="AA63" s="5"/>
      <c r="AB63" s="12"/>
      <c r="AC63" s="1" t="str">
        <f t="shared" si="12"/>
        <v>SearchParameter-us-core-procedure-status.html</v>
      </c>
    </row>
    <row r="64" spans="1:29" s="1" customFormat="1" ht="19" customHeight="1" x14ac:dyDescent="0.2">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L64" s="1" t="s">
        <v>62</v>
      </c>
      <c r="N64" s="1" t="s">
        <v>62</v>
      </c>
      <c r="Y64" s="1" t="s">
        <v>101</v>
      </c>
      <c r="Z64" s="1" t="str">
        <f>"support searching for all "&amp;LOWER(B64)&amp;"s for a patient"</f>
        <v>support searching for all procedures for a patient</v>
      </c>
      <c r="AA64" s="5" t="s">
        <v>231</v>
      </c>
      <c r="AB64" s="12" t="str">
        <f>"Fetches a bundle of all "&amp;B64&amp; " resources for the specified patient"</f>
        <v>Fetches a bundle of all Procedure resources for the specified patient</v>
      </c>
      <c r="AC64" s="1" t="str">
        <f t="shared" ref="AC64:AC66" si="27">"SearchParameter-us-core-"&amp;LOWER((B64)&amp;"-"&amp;C64&amp;".html")</f>
        <v>SearchParameter-us-core-procedure-patient.html</v>
      </c>
    </row>
    <row r="65" spans="1:29" s="1" customFormat="1" ht="19" customHeight="1" x14ac:dyDescent="0.2">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L65" s="1" t="s">
        <v>62</v>
      </c>
      <c r="N65" s="1" t="s">
        <v>62</v>
      </c>
      <c r="O65" s="1" t="s">
        <v>78</v>
      </c>
      <c r="R65" s="1" t="s">
        <v>103</v>
      </c>
      <c r="Y65" s="1" t="s">
        <v>104</v>
      </c>
      <c r="AB65" s="12"/>
      <c r="AC65" s="1" t="str">
        <f t="shared" si="27"/>
        <v>SearchParameter-us-core-procedure-date.html</v>
      </c>
    </row>
    <row r="66" spans="1:29" s="1" customFormat="1" ht="19" customHeight="1" x14ac:dyDescent="0.2">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L66" s="1" t="s">
        <v>62</v>
      </c>
      <c r="M66" s="1" t="s">
        <v>78</v>
      </c>
      <c r="N66" s="1" t="s">
        <v>62</v>
      </c>
      <c r="Z66" s="5"/>
      <c r="AA66" s="5"/>
      <c r="AB66" s="12"/>
      <c r="AC66" s="1" t="str">
        <f t="shared" si="27"/>
        <v>SearchParameter-us-core-procedure-code.html</v>
      </c>
    </row>
    <row r="67" spans="1:29" s="1" customFormat="1" ht="19" customHeight="1" x14ac:dyDescent="0.2">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L67" s="1" t="s">
        <v>62</v>
      </c>
      <c r="M67" s="1" t="s">
        <v>13</v>
      </c>
      <c r="N67" s="1" t="s">
        <v>62</v>
      </c>
      <c r="Y67" s="1" t="s">
        <v>104</v>
      </c>
      <c r="Z67" s="5"/>
      <c r="AA67" s="5"/>
      <c r="AB67" s="12"/>
      <c r="AC67" s="1" t="str">
        <f t="shared" si="12"/>
        <v>SearchParameter-us-core-observation-status.html</v>
      </c>
    </row>
    <row r="68" spans="1:29" s="1" customFormat="1" ht="19" customHeight="1" x14ac:dyDescent="0.2">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L68" s="1" t="s">
        <v>62</v>
      </c>
      <c r="N68" s="1" t="s">
        <v>62</v>
      </c>
      <c r="Y68" s="1" t="s">
        <v>14</v>
      </c>
      <c r="Z68" s="5"/>
      <c r="AA68" s="5"/>
      <c r="AB68" s="12"/>
      <c r="AC68" s="1" t="str">
        <f t="shared" si="12"/>
        <v>SearchParameter-us-core-observation-category.html</v>
      </c>
    </row>
    <row r="69" spans="1:29" s="1" customFormat="1" ht="19" customHeight="1" x14ac:dyDescent="0.2">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L69" s="1" t="s">
        <v>62</v>
      </c>
      <c r="M69" s="1" t="s">
        <v>78</v>
      </c>
      <c r="N69" s="1" t="s">
        <v>62</v>
      </c>
      <c r="Z69" s="5"/>
      <c r="AA69" s="5"/>
      <c r="AB69" s="12"/>
      <c r="AC69" s="1" t="str">
        <f t="shared" si="12"/>
        <v>SearchParameter-us-core-observation-code.html</v>
      </c>
    </row>
    <row r="70" spans="1:29" s="1" customFormat="1" ht="19" customHeight="1" x14ac:dyDescent="0.2">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L70" s="1" t="s">
        <v>62</v>
      </c>
      <c r="N70" s="1" t="s">
        <v>62</v>
      </c>
      <c r="O70" s="1" t="s">
        <v>78</v>
      </c>
      <c r="R70" s="1" t="s">
        <v>103</v>
      </c>
      <c r="Y70" s="1" t="s">
        <v>104</v>
      </c>
      <c r="AB70" s="12"/>
      <c r="AC70" s="1" t="str">
        <f t="shared" si="12"/>
        <v>SearchParameter-us-core-observation-date.html</v>
      </c>
    </row>
    <row r="71" spans="1:29" s="1" customFormat="1" ht="19" customHeight="1" x14ac:dyDescent="0.2">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L71" s="1" t="s">
        <v>62</v>
      </c>
      <c r="N71" s="1" t="s">
        <v>62</v>
      </c>
      <c r="Y71" s="1" t="s">
        <v>101</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s="1" customFormat="1" ht="19" customHeight="1" x14ac:dyDescent="0.2">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L72" s="1" t="s">
        <v>62</v>
      </c>
      <c r="N72" s="1" t="s">
        <v>62</v>
      </c>
      <c r="Y72" s="1" t="s">
        <v>14</v>
      </c>
      <c r="Z72" s="5"/>
      <c r="AA72" s="5"/>
      <c r="AB72" s="12"/>
      <c r="AC72" s="1" t="str">
        <f t="shared" ref="AC72:AC74" si="32">"SearchParameter-us-core-"&amp;LOWER((B72)&amp;"-"&amp;C72&amp;".html")</f>
        <v>SearchParameter-us-core-careplan-category.html</v>
      </c>
    </row>
    <row r="73" spans="1:29" s="1" customFormat="1" ht="19" customHeight="1" x14ac:dyDescent="0.2">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L73" s="1" t="s">
        <v>62</v>
      </c>
      <c r="N73" s="1" t="s">
        <v>62</v>
      </c>
      <c r="Z73" s="5"/>
      <c r="AA73" s="5"/>
      <c r="AB73" s="12"/>
      <c r="AC73" s="1" t="str">
        <f t="shared" si="32"/>
        <v>SearchParameter-us-core-!careplan-code.html</v>
      </c>
    </row>
    <row r="74" spans="1:29" s="1" customFormat="1" ht="19" customHeight="1" x14ac:dyDescent="0.2">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L74" s="1" t="s">
        <v>62</v>
      </c>
      <c r="N74" s="1" t="s">
        <v>62</v>
      </c>
      <c r="O74" s="1" t="s">
        <v>78</v>
      </c>
      <c r="R74" s="1" t="s">
        <v>103</v>
      </c>
      <c r="Y74" s="1" t="s">
        <v>104</v>
      </c>
      <c r="AB74" s="12"/>
      <c r="AC74" s="1" t="str">
        <f t="shared" si="32"/>
        <v>SearchParameter-us-core-careplan-date.html</v>
      </c>
    </row>
    <row r="75" spans="1:29" s="1" customFormat="1" ht="19" customHeight="1" x14ac:dyDescent="0.2">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L75" s="1" t="s">
        <v>62</v>
      </c>
      <c r="N75" s="1" t="s">
        <v>62</v>
      </c>
      <c r="Y75" s="1" t="s">
        <v>101</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s="1" customFormat="1" ht="19" customHeight="1" x14ac:dyDescent="0.2">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L76" s="1" t="s">
        <v>62</v>
      </c>
      <c r="M76" s="1" t="s">
        <v>13</v>
      </c>
      <c r="N76" s="1" t="s">
        <v>62</v>
      </c>
      <c r="Y76" s="1" t="s">
        <v>104</v>
      </c>
      <c r="Z76" s="5"/>
      <c r="AA76" s="5"/>
      <c r="AB76" s="12"/>
      <c r="AC76" s="1" t="str">
        <f t="shared" ref="AC76" si="34">"SearchParameter-us-core-"&amp;LOWER((B76)&amp;"-"&amp;C76&amp;".html")</f>
        <v>SearchParameter-us-core-careplan-status.html</v>
      </c>
    </row>
    <row r="77" spans="1:29" s="1" customFormat="1" ht="19" customHeight="1" x14ac:dyDescent="0.2">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L77" s="1" t="s">
        <v>62</v>
      </c>
      <c r="N77" s="1" t="s">
        <v>62</v>
      </c>
      <c r="Y77" s="1" t="s">
        <v>101</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s="1" customFormat="1" ht="19" customHeight="1" x14ac:dyDescent="0.2">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L78" s="1" t="s">
        <v>62</v>
      </c>
      <c r="M78" s="1" t="s">
        <v>13</v>
      </c>
      <c r="N78" s="1" t="s">
        <v>62</v>
      </c>
      <c r="Y78" s="1" t="s">
        <v>104</v>
      </c>
      <c r="Z78" s="5"/>
      <c r="AA78" s="5"/>
      <c r="AB78" s="12"/>
      <c r="AC78" s="1" t="str">
        <f t="shared" ref="AC78" si="36">"SearchParameter-us-core-"&amp;LOWER((B78)&amp;"-"&amp;C78&amp;".html")</f>
        <v>SearchParameter-us-core-careteam-status.html</v>
      </c>
    </row>
    <row r="79" spans="1:29" s="1" customFormat="1" ht="19" customHeight="1" x14ac:dyDescent="0.2">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L79" s="1" t="s">
        <v>62</v>
      </c>
      <c r="N79" s="1" t="s">
        <v>62</v>
      </c>
      <c r="Y79" s="1" t="s">
        <v>101</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ref="AC79:AC90" si="38">"SearchParameter-us-core-"&amp;LOWER((B79)&amp;"-"&amp;C79&amp;".html")</f>
        <v>SearchParameter-us-core-device-patient.html</v>
      </c>
    </row>
    <row r="80" spans="1:29" s="1" customFormat="1" ht="19" customHeight="1" x14ac:dyDescent="0.2">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L80" s="1" t="s">
        <v>62</v>
      </c>
      <c r="N80" s="1" t="s">
        <v>62</v>
      </c>
      <c r="AA80" s="5"/>
      <c r="AB80" s="12"/>
      <c r="AC80" s="1" t="str">
        <f t="shared" si="38"/>
        <v>SearchParameter-us-core-device-type.html</v>
      </c>
    </row>
    <row r="81" spans="1:29" ht="19" customHeight="1" x14ac:dyDescent="0.2">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L81" s="1" t="s">
        <v>62</v>
      </c>
      <c r="N81" s="1" t="s">
        <v>62</v>
      </c>
      <c r="Z81" s="1" t="s">
        <v>276</v>
      </c>
      <c r="AA81" s="7" t="s">
        <v>281</v>
      </c>
      <c r="AB81" s="12" t="str">
        <f>"Fetches a bundle of all "&amp;B81&amp; " resources that match the name"</f>
        <v>Fetches a bundle of all Location resources that match the name</v>
      </c>
      <c r="AC81" t="str">
        <f t="shared" si="38"/>
        <v>SearchParameter-us-core-location-name.html</v>
      </c>
    </row>
    <row r="82" spans="1:29" ht="19" customHeight="1" x14ac:dyDescent="0.2">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L82" s="1" t="s">
        <v>62</v>
      </c>
      <c r="N82" s="1" t="s">
        <v>62</v>
      </c>
      <c r="Z82" s="1" t="s">
        <v>277</v>
      </c>
      <c r="AA82" s="7" t="s">
        <v>282</v>
      </c>
      <c r="AB82" s="12" t="str">
        <f>"Fetches a bundle of all "&amp;B82&amp; " resources that match the address string"</f>
        <v>Fetches a bundle of all Location resources that match the address string</v>
      </c>
      <c r="AC82" t="str">
        <f t="shared" si="38"/>
        <v>SearchParameter-us-core-location-address.html</v>
      </c>
    </row>
    <row r="83" spans="1:29" ht="19" customHeight="1" x14ac:dyDescent="0.2">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L83" s="1" t="s">
        <v>62</v>
      </c>
      <c r="N83" s="1" t="s">
        <v>62</v>
      </c>
      <c r="Z83" s="1" t="s">
        <v>278</v>
      </c>
      <c r="AA83" s="7" t="s">
        <v>285</v>
      </c>
      <c r="AB83" s="12" t="str">
        <f>"Fetches a bundle of all "&amp;B83&amp; " resources for the city"</f>
        <v>Fetches a bundle of all Location resources for the city</v>
      </c>
      <c r="AC83" t="str">
        <f t="shared" si="38"/>
        <v>SearchParameter-us-core-location-address-city.html</v>
      </c>
    </row>
    <row r="84" spans="1:29" ht="19" customHeight="1" x14ac:dyDescent="0.2">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L84" s="1" t="s">
        <v>62</v>
      </c>
      <c r="N84" s="1" t="s">
        <v>62</v>
      </c>
      <c r="Z84" s="1" t="s">
        <v>279</v>
      </c>
      <c r="AA84" s="7" t="s">
        <v>284</v>
      </c>
      <c r="AB84" s="12" t="str">
        <f>"Fetches a bundle of all "&amp;B84&amp; " resources for the state"</f>
        <v>Fetches a bundle of all Location resources for the state</v>
      </c>
      <c r="AC84" t="str">
        <f t="shared" si="38"/>
        <v>SearchParameter-us-core-location-address-state.html</v>
      </c>
    </row>
    <row r="85" spans="1:29" ht="19" customHeight="1" x14ac:dyDescent="0.2">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L85" s="1" t="s">
        <v>62</v>
      </c>
      <c r="N85" s="1" t="s">
        <v>62</v>
      </c>
      <c r="Z85" s="1" t="s">
        <v>280</v>
      </c>
      <c r="AA85" s="7" t="s">
        <v>283</v>
      </c>
      <c r="AB85" s="12" t="str">
        <f>"Fetches a bundle of all "&amp;B85&amp; " resources for the ZIP code"</f>
        <v>Fetches a bundle of all Location resources for the ZIP code</v>
      </c>
      <c r="AC85" t="str">
        <f t="shared" si="38"/>
        <v>SearchParameter-us-core-location-address-postalcode.html</v>
      </c>
    </row>
    <row r="86" spans="1:29" s="1" customFormat="1" ht="19" customHeight="1" x14ac:dyDescent="0.2">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L86" s="1" t="s">
        <v>62</v>
      </c>
      <c r="N86" s="1" t="s">
        <v>62</v>
      </c>
      <c r="Z86" s="1" t="s">
        <v>287</v>
      </c>
      <c r="AA86" s="7" t="s">
        <v>281</v>
      </c>
      <c r="AB86" s="12" t="str">
        <f>"Fetches a bundle of all "&amp;B86&amp; " resources that match the name"</f>
        <v>Fetches a bundle of all Organization resources that match the name</v>
      </c>
      <c r="AC86" s="1" t="str">
        <f t="shared" si="38"/>
        <v>SearchParameter-us-core-organization-name.html</v>
      </c>
    </row>
    <row r="87" spans="1:29" s="1" customFormat="1" ht="19" customHeight="1" x14ac:dyDescent="0.2">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L87" s="1" t="s">
        <v>62</v>
      </c>
      <c r="N87" s="1" t="s">
        <v>62</v>
      </c>
      <c r="Z87" s="1" t="s">
        <v>288</v>
      </c>
      <c r="AA87" s="7" t="s">
        <v>282</v>
      </c>
      <c r="AB87" s="12" t="str">
        <f>"Fetches a bundle of all "&amp;B87&amp; " resources that match the address string"</f>
        <v>Fetches a bundle of all Organization resources that match the address string</v>
      </c>
      <c r="AC87" s="1" t="str">
        <f t="shared" si="38"/>
        <v>SearchParameter-us-core-organization-address.html</v>
      </c>
    </row>
    <row r="88" spans="1:29" s="1" customFormat="1" ht="19" customHeight="1" x14ac:dyDescent="0.2">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L88" s="1" t="s">
        <v>62</v>
      </c>
      <c r="N88" s="1" t="s">
        <v>62</v>
      </c>
      <c r="Z88" s="1" t="s">
        <v>289</v>
      </c>
      <c r="AA88" s="7" t="s">
        <v>285</v>
      </c>
      <c r="AB88" s="12" t="str">
        <f>"Fetches a bundle of all "&amp;B88&amp; " resources for the city"</f>
        <v>Fetches a bundle of all !Organization resources for the city</v>
      </c>
      <c r="AC88" s="1" t="str">
        <f t="shared" si="38"/>
        <v>SearchParameter-us-core-!organization-address-city.html</v>
      </c>
    </row>
    <row r="89" spans="1:29" s="1" customFormat="1" ht="19" customHeight="1" x14ac:dyDescent="0.2">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L89" s="1" t="s">
        <v>62</v>
      </c>
      <c r="N89" s="1" t="s">
        <v>62</v>
      </c>
      <c r="Z89" s="1" t="s">
        <v>290</v>
      </c>
      <c r="AA89" s="7" t="s">
        <v>284</v>
      </c>
      <c r="AB89" s="12" t="str">
        <f>"Fetches a bundle of all "&amp;B89&amp; " resources for the state"</f>
        <v>Fetches a bundle of all !Organization resources for the state</v>
      </c>
      <c r="AC89" s="1" t="str">
        <f t="shared" si="38"/>
        <v>SearchParameter-us-core-!organization-adress-state.html</v>
      </c>
    </row>
    <row r="90" spans="1:29" s="1" customFormat="1" ht="19" customHeight="1" x14ac:dyDescent="0.2">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L90" s="1" t="s">
        <v>62</v>
      </c>
      <c r="N90" s="1" t="s">
        <v>62</v>
      </c>
      <c r="Z90" s="1" t="s">
        <v>291</v>
      </c>
      <c r="AA90" s="7" t="s">
        <v>283</v>
      </c>
      <c r="AB90" s="12" t="str">
        <f>"Fetches a bundle of all "&amp;B90&amp; " resources for the ZIP code"</f>
        <v>Fetches a bundle of all !Organization resources for the ZIP code</v>
      </c>
      <c r="AC90" s="1" t="str">
        <f t="shared" si="38"/>
        <v>SearchParameter-us-core-!organization-address-postalcode.html</v>
      </c>
    </row>
    <row r="91" spans="1:29" s="1" customFormat="1" ht="19" customHeight="1" x14ac:dyDescent="0.2">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L91" s="1" t="s">
        <v>62</v>
      </c>
      <c r="N91" s="1" t="s">
        <v>62</v>
      </c>
      <c r="Y91" s="1" t="s">
        <v>86</v>
      </c>
      <c r="Z91" s="5" t="s">
        <v>294</v>
      </c>
      <c r="AA91" s="7" t="s">
        <v>295</v>
      </c>
      <c r="AB91" s="12" t="str">
        <f>"Fetches a bundle of all "&amp;B91&amp;" resources matching the name"</f>
        <v>Fetches a bundle of all Practitioner resources matching the name</v>
      </c>
      <c r="AC91" s="1" t="str">
        <f t="shared" ref="AC91:AC92" si="40">"SearchParameter-us-core-"&amp;LOWER((B91)&amp;"-"&amp;SUBSTITUTE(C91,"_","")&amp;".html")</f>
        <v>SearchParameter-us-core-practitioner-name.html</v>
      </c>
    </row>
    <row r="92" spans="1:29" s="1" customFormat="1" ht="19" customHeight="1" x14ac:dyDescent="0.2">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L92" s="1" t="s">
        <v>62</v>
      </c>
      <c r="N92" s="1" t="s">
        <v>62</v>
      </c>
      <c r="Z92" s="5" t="s">
        <v>354</v>
      </c>
      <c r="AA92" s="7" t="s">
        <v>371</v>
      </c>
      <c r="AB92" s="12" t="str">
        <f>"Fetches a bundle containing any "&amp;B92&amp;" resources matching the identifier"</f>
        <v>Fetches a bundle containing any Practitioner resources matching the identifier</v>
      </c>
      <c r="AC92" s="1" t="str">
        <f t="shared" si="40"/>
        <v>SearchParameter-us-core-practitioner-identifier.html</v>
      </c>
    </row>
    <row r="93" spans="1:29" s="1" customFormat="1" ht="19" customHeight="1" x14ac:dyDescent="0.2">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L93" s="1" t="s">
        <v>62</v>
      </c>
      <c r="N93" s="1" t="s">
        <v>62</v>
      </c>
      <c r="W93" s="1" t="s">
        <v>300</v>
      </c>
      <c r="Z93" s="5" t="s">
        <v>355</v>
      </c>
      <c r="AA93" s="7" t="s">
        <v>370</v>
      </c>
      <c r="AB93" s="12" t="str">
        <f>"Fetches a bundle containing  "&amp;B93&amp;" resources matching the specialty"</f>
        <v>Fetches a bundle containing  PractitionerRole resources matching the specialty</v>
      </c>
      <c r="AC93" s="1" t="str">
        <f t="shared" ref="AC93" si="41">"SearchParameter-us-core-"&amp;LOWER((B93)&amp;"-"&amp;SUBSTITUTE(C93,"_","")&amp;".html")</f>
        <v>SearchParameter-us-core-practitionerrole-specialty.html</v>
      </c>
    </row>
    <row r="94" spans="1:29" ht="19" customHeight="1" x14ac:dyDescent="0.2">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L94" s="1" t="s">
        <v>62</v>
      </c>
      <c r="N94" s="1" t="s">
        <v>62</v>
      </c>
      <c r="T94" s="1" t="s">
        <v>299</v>
      </c>
      <c r="W94" s="1" t="s">
        <v>300</v>
      </c>
      <c r="Z94" s="5" t="s">
        <v>301</v>
      </c>
      <c r="AA94" s="7" t="s">
        <v>369</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2021-05-25T20:34:40Z</dcterms:modified>
</cp:coreProperties>
</file>