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E_game\minecraft\客户端\多版本隔离\.minecraft\versions\1.20.3\saves\GlobalShop_v3\datapacks\GlobalShop_v3\translation\"/>
    </mc:Choice>
  </mc:AlternateContent>
  <xr:revisionPtr revIDLastSave="0" documentId="13_ncr:1_{6EB5B20F-CDCD-44BF-8F94-0EB5CF578EA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uthor_info" sheetId="6" r:id="rId1"/>
    <sheet name="translation" sheetId="3" r:id="rId2"/>
    <sheet name="common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67" i="3" l="1"/>
  <c r="E565" i="3"/>
  <c r="E564" i="3"/>
  <c r="E563" i="3"/>
  <c r="E562" i="3"/>
  <c r="E561" i="3"/>
  <c r="E560" i="3"/>
  <c r="E559" i="3"/>
  <c r="E558" i="3"/>
  <c r="E557" i="3"/>
  <c r="E554" i="3"/>
  <c r="E550" i="3"/>
  <c r="E548" i="3"/>
  <c r="E546" i="3"/>
  <c r="E544" i="3"/>
  <c r="E542" i="3"/>
  <c r="E540" i="3"/>
  <c r="E538" i="3"/>
  <c r="E536" i="3"/>
  <c r="E534" i="3"/>
  <c r="E532" i="3"/>
  <c r="E530" i="3"/>
  <c r="E528" i="3"/>
  <c r="E526" i="3"/>
  <c r="E524" i="3"/>
  <c r="E522" i="3"/>
  <c r="E520" i="3"/>
  <c r="E518" i="3"/>
  <c r="E516" i="3"/>
  <c r="E511" i="3"/>
  <c r="E509" i="3"/>
  <c r="E507" i="3"/>
  <c r="E505" i="3"/>
  <c r="E503" i="3"/>
  <c r="E501" i="3"/>
  <c r="E498" i="3"/>
  <c r="E496" i="3"/>
  <c r="E491" i="3"/>
  <c r="E488" i="3"/>
  <c r="E486" i="3"/>
  <c r="E484" i="3"/>
  <c r="E482" i="3"/>
  <c r="E480" i="3"/>
  <c r="E478" i="3"/>
  <c r="E476" i="3"/>
  <c r="E474" i="3"/>
  <c r="E472" i="3"/>
  <c r="E470" i="3"/>
  <c r="E468" i="3"/>
  <c r="E466" i="3"/>
  <c r="E463" i="3"/>
  <c r="E461" i="3"/>
  <c r="E459" i="3"/>
  <c r="E457" i="3"/>
  <c r="E455" i="3"/>
  <c r="E453" i="3"/>
  <c r="E451" i="3"/>
  <c r="E449" i="3"/>
  <c r="E447" i="3"/>
  <c r="E445" i="3"/>
  <c r="E443" i="3"/>
  <c r="E441" i="3"/>
  <c r="E439" i="3"/>
  <c r="E437" i="3"/>
  <c r="E435" i="3"/>
  <c r="E433" i="3"/>
  <c r="E431" i="3"/>
  <c r="E428" i="3"/>
  <c r="E426" i="3"/>
  <c r="E424" i="3"/>
  <c r="E421" i="3"/>
  <c r="E419" i="3"/>
  <c r="E417" i="3"/>
  <c r="E414" i="3"/>
  <c r="E412" i="3"/>
  <c r="E409" i="3"/>
  <c r="E407" i="3"/>
  <c r="E404" i="3"/>
  <c r="E402" i="3"/>
  <c r="E400" i="3"/>
  <c r="E398" i="3"/>
  <c r="E392" i="3"/>
  <c r="E389" i="3"/>
  <c r="E386" i="3"/>
  <c r="E383" i="3"/>
  <c r="E381" i="3"/>
  <c r="E379" i="3"/>
  <c r="E376" i="3"/>
  <c r="E374" i="3"/>
  <c r="E372" i="3"/>
  <c r="E369" i="3"/>
  <c r="E367" i="3"/>
  <c r="E365" i="3"/>
  <c r="E363" i="3"/>
  <c r="E361" i="3"/>
  <c r="E359" i="3"/>
  <c r="E357" i="3"/>
  <c r="E355" i="3"/>
  <c r="E353" i="3"/>
  <c r="E351" i="3"/>
  <c r="E349" i="3"/>
  <c r="E346" i="3"/>
  <c r="E344" i="3"/>
  <c r="E335" i="3"/>
  <c r="E326" i="3"/>
  <c r="E317" i="3"/>
  <c r="E308" i="3"/>
  <c r="E304" i="3"/>
  <c r="E302" i="3"/>
  <c r="E298" i="3"/>
  <c r="E296" i="3"/>
  <c r="E292" i="3"/>
  <c r="E290" i="3"/>
  <c r="E286" i="3"/>
  <c r="E284" i="3"/>
  <c r="E273" i="3"/>
  <c r="E271" i="3"/>
  <c r="E268" i="3"/>
  <c r="E264" i="3"/>
  <c r="E262" i="3"/>
  <c r="E260" i="3"/>
  <c r="E257" i="3"/>
  <c r="E255" i="3"/>
  <c r="E252" i="3"/>
  <c r="E250" i="3"/>
  <c r="E248" i="3"/>
  <c r="E246" i="3"/>
  <c r="E240" i="3"/>
  <c r="E238" i="3"/>
  <c r="E236" i="3"/>
  <c r="E234" i="3"/>
  <c r="E231" i="3"/>
  <c r="E228" i="3"/>
  <c r="E225" i="3"/>
  <c r="E222" i="3"/>
  <c r="E220" i="3"/>
  <c r="E218" i="3"/>
  <c r="E216" i="3"/>
  <c r="E210" i="3"/>
  <c r="E208" i="3"/>
  <c r="E206" i="3"/>
  <c r="E204" i="3"/>
  <c r="E201" i="3"/>
  <c r="E199" i="3"/>
  <c r="E197" i="3"/>
  <c r="E194" i="3"/>
  <c r="E192" i="3"/>
  <c r="E189" i="3"/>
  <c r="E187" i="3"/>
  <c r="E185" i="3"/>
  <c r="E182" i="3"/>
  <c r="E180" i="3"/>
  <c r="E178" i="3"/>
  <c r="E176" i="3"/>
  <c r="E174" i="3"/>
  <c r="E172" i="3"/>
  <c r="E170" i="3"/>
  <c r="E168" i="3"/>
  <c r="E166" i="3"/>
  <c r="E164" i="3"/>
  <c r="E162" i="3"/>
  <c r="E160" i="3"/>
  <c r="E157" i="3"/>
  <c r="E155" i="3"/>
  <c r="E148" i="3"/>
  <c r="E146" i="3"/>
  <c r="E144" i="3"/>
  <c r="E138" i="3"/>
  <c r="E136" i="3"/>
  <c r="E134" i="3"/>
  <c r="E132" i="3"/>
  <c r="E130" i="3"/>
  <c r="E128" i="3"/>
  <c r="E126" i="3"/>
  <c r="E123" i="3"/>
  <c r="E121" i="3"/>
  <c r="E115" i="3"/>
  <c r="E118" i="3"/>
  <c r="E112" i="3"/>
  <c r="E110" i="3"/>
  <c r="E108" i="3"/>
  <c r="E106" i="3"/>
  <c r="E104" i="3"/>
  <c r="E95" i="3"/>
  <c r="E88" i="3"/>
  <c r="E81" i="3"/>
  <c r="E74" i="3"/>
  <c r="E71" i="3"/>
  <c r="E62" i="3"/>
  <c r="E60" i="3"/>
  <c r="E55" i="3"/>
  <c r="E53" i="3"/>
  <c r="E50" i="3"/>
  <c r="E47" i="3"/>
  <c r="E44" i="3"/>
  <c r="E42" i="3"/>
  <c r="E40" i="3"/>
  <c r="E38" i="3"/>
  <c r="E36" i="3"/>
  <c r="E34" i="3"/>
  <c r="E32" i="3"/>
  <c r="E30" i="3"/>
  <c r="E28" i="3"/>
  <c r="E25" i="3"/>
  <c r="E21" i="3"/>
  <c r="E14" i="3"/>
  <c r="E9" i="3"/>
  <c r="E3" i="3"/>
</calcChain>
</file>

<file path=xl/sharedStrings.xml><?xml version="1.0" encoding="utf-8"?>
<sst xmlns="http://schemas.openxmlformats.org/spreadsheetml/2006/main" count="1425" uniqueCount="948">
  <si>
    <t>g_lang.ask_if_reinit.1</t>
    <phoneticPr fontId="1" type="noConversion"/>
  </si>
  <si>
    <t>g_lang.ask_if_reinit.2</t>
    <phoneticPr fontId="1" type="noConversion"/>
  </si>
  <si>
    <t>g_lang.ask_if_reinit.3</t>
    <phoneticPr fontId="1" type="noConversion"/>
  </si>
  <si>
    <t>g_lang.ask_if_reinit.4</t>
    <phoneticPr fontId="1" type="noConversion"/>
  </si>
  <si>
    <t>g_lang.ask_if_reinit.5</t>
    <phoneticPr fontId="1" type="noConversion"/>
  </si>
  <si>
    <t>你需要拥有服务器管理员权限</t>
  </si>
  <si>
    <t>g_lang.ask_boot.1</t>
    <phoneticPr fontId="1" type="noConversion"/>
  </si>
  <si>
    <t>g_lang.ask_boot.3</t>
  </si>
  <si>
    <t>g_lang.ask_boot.4</t>
  </si>
  <si>
    <t>g_lang.tip_stop.1</t>
    <phoneticPr fontId="1" type="noConversion"/>
  </si>
  <si>
    <t>g_lang.tip_stop.2</t>
  </si>
  <si>
    <t>g_lang.tip_stop.4</t>
  </si>
  <si>
    <t>g_lang.tip_stop.5</t>
  </si>
  <si>
    <t>g_lang.inputter_1.too_large.1</t>
    <phoneticPr fontId="1" type="noConversion"/>
  </si>
  <si>
    <t>g_lang.inputter_1.too_large.2</t>
  </si>
  <si>
    <t>g_lang.inputter_1.too_large.3</t>
  </si>
  <si>
    <t>g_lang.cash.tip_input_value.2</t>
    <phoneticPr fontId="1" type="noConversion"/>
  </si>
  <si>
    <t>g_lang.cash.tip_input_value.1</t>
    <phoneticPr fontId="1" type="noConversion"/>
  </si>
  <si>
    <t>g_lang.cash.disable.no_select</t>
    <phoneticPr fontId="1" type="noConversion"/>
  </si>
  <si>
    <t>g_lang.cash.set_item.disabled</t>
    <phoneticPr fontId="1" type="noConversion"/>
  </si>
  <si>
    <t>g_lang.cash.set_item.empty_hand</t>
    <phoneticPr fontId="1" type="noConversion"/>
  </si>
  <si>
    <t>g_lang.cash.set_item.no_select</t>
    <phoneticPr fontId="1" type="noConversion"/>
  </si>
  <si>
    <t>g_lang.cash.set_price.disabled</t>
    <phoneticPr fontId="1" type="noConversion"/>
  </si>
  <si>
    <t>g_lang.cash.set_price.no_select</t>
    <phoneticPr fontId="1" type="noConversion"/>
  </si>
  <si>
    <t>g_lang.cash.switch.disable</t>
    <phoneticPr fontId="1" type="noConversion"/>
  </si>
  <si>
    <t>g_lang.cash.switch.enable</t>
    <phoneticPr fontId="1" type="noConversion"/>
  </si>
  <si>
    <t>g_lang.cash.set_item.success</t>
    <phoneticPr fontId="1" type="noConversion"/>
  </si>
  <si>
    <t>g_lang.cash.set_price.negative</t>
    <phoneticPr fontId="1" type="noConversion"/>
  </si>
  <si>
    <t>g_lang.cash.set_price.success</t>
    <phoneticPr fontId="1" type="noConversion"/>
  </si>
  <si>
    <t>g_lang.cash.reset_success</t>
    <phoneticPr fontId="1" type="noConversion"/>
  </si>
  <si>
    <t>g_lang.sell_shop.set_success</t>
    <phoneticPr fontId="1" type="noConversion"/>
  </si>
  <si>
    <t>g_lang.recycle_shop.set_success</t>
    <phoneticPr fontId="1" type="noConversion"/>
  </si>
  <si>
    <t>g_lang.recycle_shop.set_fail.empty_hand</t>
    <phoneticPr fontId="1" type="noConversion"/>
  </si>
  <si>
    <t>g_lang.sell_shop.set_fail.empty_hand</t>
    <phoneticPr fontId="1" type="noConversion"/>
  </si>
  <si>
    <t>g_lang.recycle_shop.set.tip.1</t>
    <phoneticPr fontId="1" type="noConversion"/>
  </si>
  <si>
    <t>g_lang.recycle_shop.set.tip.2</t>
  </si>
  <si>
    <t>g_lang.recycle_shop.set.tip.3</t>
  </si>
  <si>
    <t>g_lang.recycle_shop.set.tip.4</t>
  </si>
  <si>
    <t>g_lang.recycle_shop.set.tip.5</t>
  </si>
  <si>
    <t>g_lang.sell_shop.set.tip.1</t>
    <phoneticPr fontId="1" type="noConversion"/>
  </si>
  <si>
    <t>g_lang.sell_shop.set.tip.2</t>
  </si>
  <si>
    <t>g_lang.sell_shop.set.tip.3</t>
  </si>
  <si>
    <t>g_lang.sell_shop.set.tip.4</t>
  </si>
  <si>
    <t>g_lang.recycle_shop.delete.again</t>
    <phoneticPr fontId="1" type="noConversion"/>
  </si>
  <si>
    <t>g_lang.recycle_shop.delete.success</t>
    <phoneticPr fontId="1" type="noConversion"/>
  </si>
  <si>
    <t>g_lang.sell_shop.set.tip.5</t>
    <phoneticPr fontId="1" type="noConversion"/>
  </si>
  <si>
    <t>g_lang.sell_shop.delete.again</t>
    <phoneticPr fontId="1" type="noConversion"/>
  </si>
  <si>
    <t>g_lang.sell_shop.delete.success</t>
    <phoneticPr fontId="1" type="noConversion"/>
  </si>
  <si>
    <t>g_lang.admin_settings.money_sc.tip.1</t>
    <phoneticPr fontId="1" type="noConversion"/>
  </si>
  <si>
    <t>g_lang.admin_settings.money_sc.tip.2</t>
    <phoneticPr fontId="1" type="noConversion"/>
  </si>
  <si>
    <t>g_lang.admin_settings.money_sc.tip.3</t>
    <phoneticPr fontId="1" type="noConversion"/>
  </si>
  <si>
    <t>g_lang.admin_settings.money_sc.tip.4</t>
    <phoneticPr fontId="1" type="noConversion"/>
  </si>
  <si>
    <t>g_lang.admin_settings.money_sc.tip.5</t>
    <phoneticPr fontId="1" type="noConversion"/>
  </si>
  <si>
    <t>g_lang.admin_settings.money_sc.tip.6</t>
    <phoneticPr fontId="1" type="noConversion"/>
  </si>
  <si>
    <t>g_lang.admin_settings.lang.tip.1</t>
    <phoneticPr fontId="1" type="noConversion"/>
  </si>
  <si>
    <t>g_lang.admin_settings.lang.tip.2</t>
    <phoneticPr fontId="1" type="noConversion"/>
  </si>
  <si>
    <t>g_lang.admin_settings.lang.tip.3</t>
    <phoneticPr fontId="1" type="noConversion"/>
  </si>
  <si>
    <t>g_lang.admin_settings.lang.tip.4</t>
    <phoneticPr fontId="1" type="noConversion"/>
  </si>
  <si>
    <t>g_lang.admin_settings.lang.tip.5</t>
    <phoneticPr fontId="1" type="noConversion"/>
  </si>
  <si>
    <t>g_lang.admin_settings.lang.tip.6</t>
    <phoneticPr fontId="1" type="noConversion"/>
  </si>
  <si>
    <t>g_lang.main.back_fail</t>
    <phoneticPr fontId="1" type="noConversion"/>
  </si>
  <si>
    <t>g_lang.cash.admin_enter.multi.1</t>
    <phoneticPr fontId="1" type="noConversion"/>
  </si>
  <si>
    <t>g_lang.cash.admin_enter.multi.2</t>
  </si>
  <si>
    <t>g_lang.edit_main.no_permission</t>
    <phoneticPr fontId="1" type="noConversion"/>
  </si>
  <si>
    <t>g_lang.player_settings.info_frame.pos_d.success</t>
    <phoneticPr fontId="1" type="noConversion"/>
  </si>
  <si>
    <t>g_lang.player_settings.info_frame.pos_d.overflow.1</t>
    <phoneticPr fontId="1" type="noConversion"/>
  </si>
  <si>
    <t>g_lang.player_settings.info_frame.pos_d.overflow.2</t>
    <phoneticPr fontId="1" type="noConversion"/>
  </si>
  <si>
    <t>g_lang.player_settings.info_frame.pos_d.overflow.3</t>
    <phoneticPr fontId="1" type="noConversion"/>
  </si>
  <si>
    <t>g_lang.player_settings.info_frame.pos_h.success</t>
    <phoneticPr fontId="1" type="noConversion"/>
  </si>
  <si>
    <t>g_lang.player_settings.info_frame.pos_h.overflow.1</t>
    <phoneticPr fontId="1" type="noConversion"/>
  </si>
  <si>
    <t>g_lang.player_settings.info_frame.pos_h.overflow.2</t>
    <phoneticPr fontId="1" type="noConversion"/>
  </si>
  <si>
    <t>g_lang.player_settings.info_frame.pos_h.overflow.3</t>
    <phoneticPr fontId="1" type="noConversion"/>
  </si>
  <si>
    <t>g_lang.player_settings.info_frame.pos_v.success</t>
    <phoneticPr fontId="1" type="noConversion"/>
  </si>
  <si>
    <t>g_lang.player_settings.info_frame.pos_v.overflow.1</t>
    <phoneticPr fontId="1" type="noConversion"/>
  </si>
  <si>
    <t>g_lang.player_settings.info_frame.pos_v.overflow.2</t>
    <phoneticPr fontId="1" type="noConversion"/>
  </si>
  <si>
    <t>g_lang.player_settings.info_frame.pos_v.overflow.3</t>
    <phoneticPr fontId="1" type="noConversion"/>
  </si>
  <si>
    <t>g_lang.player_settings.info_frame.size.success</t>
    <phoneticPr fontId="1" type="noConversion"/>
  </si>
  <si>
    <t>g_lang.player_settings.info_frame.size.overflow.1</t>
    <phoneticPr fontId="1" type="noConversion"/>
  </si>
  <si>
    <t>g_lang.player_settings.info_frame.size.overflow.2</t>
    <phoneticPr fontId="1" type="noConversion"/>
  </si>
  <si>
    <t>g_lang.player_settings.info_frame.size.overflow.3</t>
    <phoneticPr fontId="1" type="noConversion"/>
  </si>
  <si>
    <t>g_lang.player_settings.info_frame.pos_d.tip.1</t>
    <phoneticPr fontId="1" type="noConversion"/>
  </si>
  <si>
    <t>g_lang.player_settings.info_frame.pos_d.tip.2</t>
  </si>
  <si>
    <t>g_lang.player_settings.info_frame.pos_d.tip.3</t>
  </si>
  <si>
    <t>g_lang.player_settings.info_frame.pos_d.tip.4</t>
  </si>
  <si>
    <t>g_lang.player_settings.info_frame.pos_d.tip.5</t>
  </si>
  <si>
    <t>g_lang.player_settings.info_frame.pos_d.tip.6</t>
  </si>
  <si>
    <t>g_lang.player_settings.info_frame.pos_d.tip.7</t>
  </si>
  <si>
    <t>g_lang.player_settings.info_frame.pos_d.tip.8</t>
  </si>
  <si>
    <t>g_lang.player_settings.info_frame.pos_h.tip.1</t>
    <phoneticPr fontId="1" type="noConversion"/>
  </si>
  <si>
    <t>g_lang.player_settings.info_frame.pos_h.tip.2</t>
    <phoneticPr fontId="1" type="noConversion"/>
  </si>
  <si>
    <t>g_lang.player_settings.info_frame.pos_h.tip.3</t>
    <phoneticPr fontId="1" type="noConversion"/>
  </si>
  <si>
    <t>g_lang.player_settings.info_frame.pos_h.tip.4</t>
    <phoneticPr fontId="1" type="noConversion"/>
  </si>
  <si>
    <t>g_lang.player_settings.info_frame.pos_h.tip.5</t>
    <phoneticPr fontId="1" type="noConversion"/>
  </si>
  <si>
    <t>g_lang.player_settings.info_frame.pos_h.tip.6</t>
    <phoneticPr fontId="1" type="noConversion"/>
  </si>
  <si>
    <t>g_lang.player_settings.info_frame.pos_h.tip.7</t>
    <phoneticPr fontId="1" type="noConversion"/>
  </si>
  <si>
    <t>g_lang.player_settings.info_frame.pos_h.tip.8</t>
    <phoneticPr fontId="1" type="noConversion"/>
  </si>
  <si>
    <t>g_lang.player_settings.info_frame.pos.reset_success</t>
    <phoneticPr fontId="1" type="noConversion"/>
  </si>
  <si>
    <t>g_lang.player_settings.info_frame.pos_v.tip.1</t>
    <phoneticPr fontId="1" type="noConversion"/>
  </si>
  <si>
    <t>g_lang.player_settings.info_frame.pos_v.tip.2</t>
    <phoneticPr fontId="1" type="noConversion"/>
  </si>
  <si>
    <t>g_lang.player_settings.info_frame.pos_v.tip.3</t>
    <phoneticPr fontId="1" type="noConversion"/>
  </si>
  <si>
    <t>g_lang.player_settings.info_frame.pos_v.tip.4</t>
    <phoneticPr fontId="1" type="noConversion"/>
  </si>
  <si>
    <t>g_lang.player_settings.info_frame.pos_v.tip.5</t>
    <phoneticPr fontId="1" type="noConversion"/>
  </si>
  <si>
    <t>g_lang.player_settings.info_frame.pos_v.tip.6</t>
    <phoneticPr fontId="1" type="noConversion"/>
  </si>
  <si>
    <t>g_lang.player_settings.info_frame.pos_v.tip.7</t>
    <phoneticPr fontId="1" type="noConversion"/>
  </si>
  <si>
    <t>g_lang.player_settings.info_frame.pos_v.tip.8</t>
    <phoneticPr fontId="1" type="noConversion"/>
  </si>
  <si>
    <t>g_lang.player_settings.info_frame.size.reset_success</t>
    <phoneticPr fontId="1" type="noConversion"/>
  </si>
  <si>
    <t>g_lang.player_settings.info_frame.size.tip.1</t>
    <phoneticPr fontId="1" type="noConversion"/>
  </si>
  <si>
    <t>g_lang.player_settings.info_frame.size.tip.2</t>
    <phoneticPr fontId="1" type="noConversion"/>
  </si>
  <si>
    <t>g_lang.player_settings.info_frame.size.tip.3</t>
    <phoneticPr fontId="1" type="noConversion"/>
  </si>
  <si>
    <t>g_lang.player_settings.info_frame.size.tip.4</t>
    <phoneticPr fontId="1" type="noConversion"/>
  </si>
  <si>
    <t>g_lang.player_settings.info_frame.size.tip.5</t>
    <phoneticPr fontId="1" type="noConversion"/>
  </si>
  <si>
    <t>g_lang.player_settings.info_frame.size.tip.6</t>
    <phoneticPr fontId="1" type="noConversion"/>
  </si>
  <si>
    <t>g_lang.player_settings.info_frame.size.tip.7</t>
    <phoneticPr fontId="1" type="noConversion"/>
  </si>
  <si>
    <t>g_lang.player_settings.info_frame.size.tip.8</t>
    <phoneticPr fontId="1" type="noConversion"/>
  </si>
  <si>
    <t>g_lang.player_shop.jump_order.success</t>
    <phoneticPr fontId="1" type="noConversion"/>
  </si>
  <si>
    <t>g_lang.player_shop.jump_id.success</t>
    <phoneticPr fontId="1" type="noConversion"/>
  </si>
  <si>
    <t>g_lang.player_shop.jump_order.already</t>
    <phoneticPr fontId="1" type="noConversion"/>
  </si>
  <si>
    <t>g_lang.player_shop.jump_order.too_large</t>
    <phoneticPr fontId="1" type="noConversion"/>
  </si>
  <si>
    <t>g_lang.player_shop.jump_id.already</t>
    <phoneticPr fontId="1" type="noConversion"/>
  </si>
  <si>
    <t>g_lang.player_shop.jump_order.negative</t>
    <phoneticPr fontId="1" type="noConversion"/>
  </si>
  <si>
    <t>g_lang.player_shop.jump_id.negative</t>
    <phoneticPr fontId="1" type="noConversion"/>
  </si>
  <si>
    <t>g_lang.player_shop.jump_id.no_found</t>
    <phoneticPr fontId="1" type="noConversion"/>
  </si>
  <si>
    <t>g_lang.player_shop.no_exist</t>
    <phoneticPr fontId="1" type="noConversion"/>
  </si>
  <si>
    <t>g_lang.player_shop.buy.success</t>
    <phoneticPr fontId="1" type="noConversion"/>
  </si>
  <si>
    <t>g_lang.player_shop.buy.money_not_enough.1</t>
    <phoneticPr fontId="1" type="noConversion"/>
  </si>
  <si>
    <t>g_lang.player_shop.buy.money_not_enough.2</t>
  </si>
  <si>
    <t>g_lang.player_shop.buy.yourself</t>
    <phoneticPr fontId="1" type="noConversion"/>
  </si>
  <si>
    <t>g_lang.player_shop.buy.yourself_tip</t>
    <phoneticPr fontId="1" type="noConversion"/>
  </si>
  <si>
    <t>g_lang.player_shop.buy.tellraw_item</t>
    <phoneticPr fontId="1" type="noConversion"/>
  </si>
  <si>
    <t>g_lang.player_shop_main.no_income</t>
    <phoneticPr fontId="1" type="noConversion"/>
  </si>
  <si>
    <t>g_lang.player_shop_main.income_success.1</t>
    <phoneticPr fontId="1" type="noConversion"/>
  </si>
  <si>
    <t>g_lang.player_shop_main.income_success.2</t>
  </si>
  <si>
    <t>g_lang.player_shop_main.income.too_much_money.1</t>
    <phoneticPr fontId="1" type="noConversion"/>
  </si>
  <si>
    <t>g_lang.player_shop_main.income.too_much_money.2</t>
  </si>
  <si>
    <t>g_lang.player_shop_main.sell.store_num_limit.1</t>
    <phoneticPr fontId="1" type="noConversion"/>
  </si>
  <si>
    <t>g_lang.player_shop_main.sell.store_num_limit.2</t>
  </si>
  <si>
    <t>g_lang.player_shop_main.sell.success</t>
    <phoneticPr fontId="1" type="noConversion"/>
  </si>
  <si>
    <t>g_lang.player_shop_main.sell.tip.1</t>
    <phoneticPr fontId="1" type="noConversion"/>
  </si>
  <si>
    <t>g_lang.player_shop_main.sell.tip.2</t>
  </si>
  <si>
    <t>g_lang.player_shop_main.sell.tip.3</t>
  </si>
  <si>
    <t>g_lang.player_shop_main.sell.tip.4</t>
  </si>
  <si>
    <t>g_lang.player_shop_main.sell.tip.5</t>
  </si>
  <si>
    <t>g_lang.player_shop_main.view_money</t>
    <phoneticPr fontId="1" type="noConversion"/>
  </si>
  <si>
    <t>g_lang.player_shop_main.sell.cool_down</t>
    <phoneticPr fontId="1" type="noConversion"/>
  </si>
  <si>
    <t>g_lang.view_bought.no_exist</t>
    <phoneticPr fontId="1" type="noConversion"/>
  </si>
  <si>
    <t>g_lang.view_bought.tellraw_item</t>
    <phoneticPr fontId="1" type="noConversion"/>
  </si>
  <si>
    <t>购买记录</t>
  </si>
  <si>
    <t>g_lang.view_sold.no_exist</t>
    <phoneticPr fontId="1" type="noConversion"/>
  </si>
  <si>
    <t>g_lang.view_selling.no_exist</t>
    <phoneticPr fontId="1" type="noConversion"/>
  </si>
  <si>
    <t>g_lang.view_selling.take_back.success</t>
    <phoneticPr fontId="1" type="noConversion"/>
  </si>
  <si>
    <t>g_lang.view_selling.take_back.tellraw_item</t>
    <phoneticPr fontId="1" type="noConversion"/>
  </si>
  <si>
    <t>出售记录</t>
    <phoneticPr fontId="1" type="noConversion"/>
  </si>
  <si>
    <t>g_lang.view_sold.tellraw_item</t>
    <phoneticPr fontId="1" type="noConversion"/>
  </si>
  <si>
    <t>g_lang.view_return.take_back.tip_click_again</t>
    <phoneticPr fontId="1" type="noConversion"/>
  </si>
  <si>
    <t>g_lang.view_return.no_exist</t>
    <phoneticPr fontId="1" type="noConversion"/>
  </si>
  <si>
    <t>g_lang.view_return.take_back.success</t>
    <phoneticPr fontId="1" type="noConversion"/>
  </si>
  <si>
    <t>g_lang.recycle_shop.recycle.item_no_enough.1</t>
    <phoneticPr fontId="1" type="noConversion"/>
  </si>
  <si>
    <t>g_lang.recycle_shop.recycle.item_no_enough.2</t>
    <phoneticPr fontId="1" type="noConversion"/>
  </si>
  <si>
    <t>g_lang.recycle_shop.recycle.success.1</t>
    <phoneticPr fontId="1" type="noConversion"/>
  </si>
  <si>
    <t>g_lang.recycle_shop.recycle.success.2</t>
  </si>
  <si>
    <t>g_lang.recycle_shop.no_exist</t>
    <phoneticPr fontId="1" type="noConversion"/>
  </si>
  <si>
    <t>g_lang.sell_shop.no_exist</t>
    <phoneticPr fontId="1" type="noConversion"/>
  </si>
  <si>
    <t>g_lang.recycle_shop.recycle.too_much_money.1</t>
    <phoneticPr fontId="1" type="noConversion"/>
  </si>
  <si>
    <t>g_lang.recycle_shop.recycle.too_much_money.2</t>
  </si>
  <si>
    <t>g_lang.recycle_shop.recycle.tellraw_item</t>
    <phoneticPr fontId="1" type="noConversion"/>
  </si>
  <si>
    <t>g_lang.sell_shop.buy.money_not_enough.1</t>
    <phoneticPr fontId="1" type="noConversion"/>
  </si>
  <si>
    <t>g_lang.sell_shop.buy.money_not_enough.2</t>
    <phoneticPr fontId="1" type="noConversion"/>
  </si>
  <si>
    <t>g_lang.sell_shop.buy.success</t>
    <phoneticPr fontId="1" type="noConversion"/>
  </si>
  <si>
    <t>出售商店物品</t>
  </si>
  <si>
    <t>g_lang.sell_shop.buy.tellraw_item</t>
    <phoneticPr fontId="1" type="noConversion"/>
  </si>
  <si>
    <t>g_lang.open.illegal_block.1</t>
    <phoneticPr fontId="1" type="noConversion"/>
  </si>
  <si>
    <t>g_lang.open.illegal_block.2</t>
  </si>
  <si>
    <t>g_lang.open.other_shop_around</t>
    <phoneticPr fontId="1" type="noConversion"/>
  </si>
  <si>
    <t>g_lang.open.register_limit</t>
    <phoneticPr fontId="1" type="noConversion"/>
  </si>
  <si>
    <t>g_lang.open.use_limit</t>
    <phoneticPr fontId="1" type="noConversion"/>
  </si>
  <si>
    <t>g_lang.open.already_use</t>
    <phoneticPr fontId="1" type="noConversion"/>
  </si>
  <si>
    <t>g_lang.open.illegal_dimension</t>
    <phoneticPr fontId="1" type="noConversion"/>
  </si>
  <si>
    <t>g_lang.error.incomplete_execution.1</t>
    <phoneticPr fontId="1" type="noConversion"/>
  </si>
  <si>
    <t>g_lang.error.incomplete_execution.2</t>
  </si>
  <si>
    <t>g_lang.use.incomplete</t>
    <phoneticPr fontId="1" type="noConversion"/>
  </si>
  <si>
    <t>g_lang.use.leave_game.1</t>
    <phoneticPr fontId="1" type="noConversion"/>
  </si>
  <si>
    <t>g_lang.use.leave_game.2</t>
    <phoneticPr fontId="1" type="noConversion"/>
  </si>
  <si>
    <t>g_lang.use.use_long_time.1</t>
    <phoneticPr fontId="1" type="noConversion"/>
  </si>
  <si>
    <t>g_lang.stop</t>
    <phoneticPr fontId="1" type="noConversion"/>
  </si>
  <si>
    <t>g_lang.open.tip_open.1</t>
    <phoneticPr fontId="1" type="noConversion"/>
  </si>
  <si>
    <t>g_lang.open.tip_open.2</t>
  </si>
  <si>
    <t>g_lang.boot.set_admin</t>
    <phoneticPr fontId="1" type="noConversion"/>
  </si>
  <si>
    <t>g_lang.boot.chain_command_num_too_low.1</t>
    <phoneticPr fontId="1" type="noConversion"/>
  </si>
  <si>
    <t>g_lang.boot.chain_command_num_too_low.2</t>
  </si>
  <si>
    <t>g_lang.boot.chain_command_num_too_low.3</t>
  </si>
  <si>
    <t>g_lang.boot.chain_command_num_too_low.4</t>
  </si>
  <si>
    <t>g_lang.boot.chain_command_num_too_low.5</t>
  </si>
  <si>
    <t>g_lang.boot.chain_command_num_too_low.6</t>
  </si>
  <si>
    <t>g_lang.boot.chain_command_num_too_low.7</t>
  </si>
  <si>
    <t>g_lang.boot.chain_command_num_too_low.8</t>
  </si>
  <si>
    <t>g_lang.boot.success</t>
    <phoneticPr fontId="1" type="noConversion"/>
  </si>
  <si>
    <t>全球商店启动完成, 欢迎使用</t>
  </si>
  <si>
    <t>g_lang.admin_settings.money_sc.success.1</t>
    <phoneticPr fontId="1" type="noConversion"/>
  </si>
  <si>
    <t>g_lang.admin_settings.money_sc.success.2</t>
    <phoneticPr fontId="1" type="noConversion"/>
  </si>
  <si>
    <t>g_lang.admin_settings.lang.fail.1</t>
    <phoneticPr fontId="1" type="noConversion"/>
  </si>
  <si>
    <t>g_lang.admin_settings.lang.fail.2</t>
  </si>
  <si>
    <t>g_lang.admin_settings.lang.set_success.1</t>
    <phoneticPr fontId="1" type="noConversion"/>
  </si>
  <si>
    <t>g_lang.admin_settings.lang.set_success.2</t>
  </si>
  <si>
    <t>g_lang.admin_settings.lang.no_input</t>
    <phoneticPr fontId="1" type="noConversion"/>
  </si>
  <si>
    <t>g_lang.admin_settings.money_sc.no_exist.1</t>
    <phoneticPr fontId="1" type="noConversion"/>
  </si>
  <si>
    <t>g_lang.admin_settings.money_sc.no_input</t>
    <phoneticPr fontId="1" type="noConversion"/>
  </si>
  <si>
    <t>g_lang.change_mode.admin_settings</t>
    <phoneticPr fontId="1" type="noConversion"/>
  </si>
  <si>
    <t>编辑货币</t>
  </si>
  <si>
    <t>g_lang.change_mode.edit_cash</t>
    <phoneticPr fontId="1" type="noConversion"/>
  </si>
  <si>
    <t>g_lang.change_mode.edit_recycle</t>
    <phoneticPr fontId="1" type="noConversion"/>
  </si>
  <si>
    <t>g_lang.change_mode.edit_sell</t>
    <phoneticPr fontId="1" type="noConversion"/>
  </si>
  <si>
    <t>主菜单</t>
  </si>
  <si>
    <t>g_lang.change_mode.main</t>
    <phoneticPr fontId="1" type="noConversion"/>
  </si>
  <si>
    <t>玩家个人设置</t>
  </si>
  <si>
    <t>g_lang.change_mode.player_settings</t>
    <phoneticPr fontId="1" type="noConversion"/>
  </si>
  <si>
    <t>g_lang.change_mode.player_shop_main</t>
    <phoneticPr fontId="1" type="noConversion"/>
  </si>
  <si>
    <t>g_lang.change_mode.view_bought</t>
    <phoneticPr fontId="1" type="noConversion"/>
  </si>
  <si>
    <t>g_lang.change_mode.view_sold</t>
    <phoneticPr fontId="1" type="noConversion"/>
  </si>
  <si>
    <t>g_lang.change_mode.view_selling</t>
    <phoneticPr fontId="1" type="noConversion"/>
  </si>
  <si>
    <t>g_lang.change_mode.view_return</t>
    <phoneticPr fontId="1" type="noConversion"/>
  </si>
  <si>
    <t>g_lang.change_mode.recycle</t>
    <phoneticPr fontId="1" type="noConversion"/>
  </si>
  <si>
    <t>回收商店</t>
  </si>
  <si>
    <t>出售商店</t>
  </si>
  <si>
    <t>g_lang.change_mode.sell</t>
    <phoneticPr fontId="1" type="noConversion"/>
  </si>
  <si>
    <t>g_lang.change_mode.edit_main</t>
    <phoneticPr fontId="1" type="noConversion"/>
  </si>
  <si>
    <t>g_lang.change_mode.player_shop</t>
    <phoneticPr fontId="1" type="noConversion"/>
  </si>
  <si>
    <t>g_lang.open.close</t>
    <phoneticPr fontId="1" type="noConversion"/>
  </si>
  <si>
    <t>全球商店货币</t>
    <phoneticPr fontId="1" type="noConversion"/>
  </si>
  <si>
    <t>g_lang.control.player_settings.info_frame.pos_v</t>
    <phoneticPr fontId="1" type="noConversion"/>
  </si>
  <si>
    <t>g_lang.control.player_settings.info_frame.pos_h</t>
    <phoneticPr fontId="1" type="noConversion"/>
  </si>
  <si>
    <t>g_lang.control.player_settings.info_frame.pos_d</t>
    <phoneticPr fontId="1" type="noConversion"/>
  </si>
  <si>
    <t>g_lang.control.player_settings.info_frame.pos.reset</t>
    <phoneticPr fontId="1" type="noConversion"/>
  </si>
  <si>
    <t>g_lang.control.player_settings.info_frame.size</t>
    <phoneticPr fontId="1" type="noConversion"/>
  </si>
  <si>
    <t>g_lang.control.player_settings.info_frame.size.reset</t>
    <phoneticPr fontId="1" type="noConversion"/>
  </si>
  <si>
    <t>调整物品信息框大小</t>
  </si>
  <si>
    <t>调整物品信息框上下位置</t>
  </si>
  <si>
    <t>调整物品信息框左右位置</t>
    <phoneticPr fontId="1" type="noConversion"/>
  </si>
  <si>
    <t>调整物品信息框前后位置</t>
    <phoneticPr fontId="1" type="noConversion"/>
  </si>
  <si>
    <t>修改使用的金钱记分板</t>
  </si>
  <si>
    <t>g_lang.control.admin_settings.money_sc</t>
    <phoneticPr fontId="1" type="noConversion"/>
  </si>
  <si>
    <t>g_lang.control.admin_settings.lang</t>
    <phoneticPr fontId="1" type="noConversion"/>
  </si>
  <si>
    <t>g_lang.control.enter_player_shop_main</t>
    <phoneticPr fontId="1" type="noConversion"/>
  </si>
  <si>
    <t>浏览出售商店</t>
  </si>
  <si>
    <t>g_lang.control.enter_sell_shop</t>
    <phoneticPr fontId="1" type="noConversion"/>
  </si>
  <si>
    <t>g_lang.control.enter_cash</t>
    <phoneticPr fontId="1" type="noConversion"/>
  </si>
  <si>
    <t>g_lang.control.enter_recycle_shop</t>
    <phoneticPr fontId="1" type="noConversion"/>
  </si>
  <si>
    <t>个人设置</t>
  </si>
  <si>
    <t>g_lang.control.enter_player_settings</t>
    <phoneticPr fontId="1" type="noConversion"/>
  </si>
  <si>
    <t>g_lang.control.player_shop_main.sell</t>
    <phoneticPr fontId="1" type="noConversion"/>
  </si>
  <si>
    <t>g_lang.control.player_shop_main.enter_player_shop.1</t>
    <phoneticPr fontId="1" type="noConversion"/>
  </si>
  <si>
    <t>g_lang.control.player_shop_main.enter_player_shop.3</t>
  </si>
  <si>
    <t>g_lang.control.player_shop_main.enter_player_shop.4</t>
  </si>
  <si>
    <t>查看自己正在出售的物品</t>
  </si>
  <si>
    <t>g_lang.control.player_shop_main.enter_view_selling</t>
    <phoneticPr fontId="1" type="noConversion"/>
  </si>
  <si>
    <t>领取收入</t>
  </si>
  <si>
    <t>g_lang.control.player_shop_main.get_income</t>
    <phoneticPr fontId="1" type="noConversion"/>
  </si>
  <si>
    <t>查看自己的金钱</t>
  </si>
  <si>
    <t>g_lang.control.player_shop_main.view_my_money</t>
    <phoneticPr fontId="1" type="noConversion"/>
  </si>
  <si>
    <t>g_lang.control.player_shop_main.enter_view_return</t>
    <phoneticPr fontId="1" type="noConversion"/>
  </si>
  <si>
    <t>g_lang.control.player_shop_main.enter_view_bought</t>
    <phoneticPr fontId="1" type="noConversion"/>
  </si>
  <si>
    <t>g_lang.control.player_shop_main.enter_view_sold</t>
    <phoneticPr fontId="1" type="noConversion"/>
  </si>
  <si>
    <t>向出售商店添加物品</t>
  </si>
  <si>
    <t>g_lang.control.edit_main.add_to_sell_shop</t>
    <phoneticPr fontId="1" type="noConversion"/>
  </si>
  <si>
    <t>g_lang.control.edit_main.remove_from_sell_shop</t>
    <phoneticPr fontId="1" type="noConversion"/>
  </si>
  <si>
    <t>向回收商店添加物品</t>
    <phoneticPr fontId="1" type="noConversion"/>
  </si>
  <si>
    <t>g_lang.control.edit_main.add_to_recycle_shop</t>
    <phoneticPr fontId="1" type="noConversion"/>
  </si>
  <si>
    <t>g_lang.control.edit_main.remove_from_recycle_shop</t>
    <phoneticPr fontId="1" type="noConversion"/>
  </si>
  <si>
    <t>g_lang.control.edit_main.enter_edit_cash</t>
    <phoneticPr fontId="1" type="noConversion"/>
  </si>
  <si>
    <t>g_lang.control.edit_main.enter_admin_settings</t>
    <phoneticPr fontId="1" type="noConversion"/>
  </si>
  <si>
    <t>卸载全球商店</t>
    <phoneticPr fontId="1" type="noConversion"/>
  </si>
  <si>
    <t>g_lang.control.edit_main.uninstall</t>
    <phoneticPr fontId="1" type="noConversion"/>
  </si>
  <si>
    <t>g_lang.control.edit_cash.set_item</t>
    <phoneticPr fontId="1" type="noConversion"/>
  </si>
  <si>
    <t>设置货币物品</t>
  </si>
  <si>
    <t>禁用/启用货币</t>
  </si>
  <si>
    <t>g_lang.control.edit_cash.set_price</t>
    <phoneticPr fontId="1" type="noConversion"/>
  </si>
  <si>
    <t>g_lang.control.edit_cash.switch</t>
    <phoneticPr fontId="1" type="noConversion"/>
  </si>
  <si>
    <t>g_lang.control.edit_cash.disabled</t>
    <phoneticPr fontId="1" type="noConversion"/>
  </si>
  <si>
    <t>重置所有货币</t>
  </si>
  <si>
    <t>g_lang.control.edit_cash.reset_all.1</t>
    <phoneticPr fontId="1" type="noConversion"/>
  </si>
  <si>
    <t>g_lang.control.edit_cash.reset_all.2</t>
  </si>
  <si>
    <t>g_lang.control.edit_cash.reset_all.3</t>
  </si>
  <si>
    <t>g_lang.admin_settings.uninstall.fail</t>
    <phoneticPr fontId="1" type="noConversion"/>
  </si>
  <si>
    <t>g_lang.edit_main.install_tip.1</t>
    <phoneticPr fontId="1" type="noConversion"/>
  </si>
  <si>
    <t>g_lang.edit_main.install_tip.2</t>
  </si>
  <si>
    <t>上架物品</t>
    <phoneticPr fontId="1" type="noConversion"/>
  </si>
  <si>
    <t>g_lang.common.dont_remove_quote</t>
    <phoneticPr fontId="1" type="noConversion"/>
  </si>
  <si>
    <t>g_lang.common.modify_until_suit</t>
    <phoneticPr fontId="1" type="noConversion"/>
  </si>
  <si>
    <t>g_lang.common.click_to_confirm_change</t>
    <phoneticPr fontId="1" type="noConversion"/>
  </si>
  <si>
    <t>g_lang.common.click_to_boot</t>
    <phoneticPr fontId="1" type="noConversion"/>
  </si>
  <si>
    <t>g_lang.common.recommend_input_range</t>
    <phoneticPr fontId="1" type="noConversion"/>
  </si>
  <si>
    <t>g_lang.common.now_you_have_money</t>
    <phoneticPr fontId="1" type="noConversion"/>
  </si>
  <si>
    <t>g_lang.common.reopen_to_use_shop</t>
    <phoneticPr fontId="1" type="noConversion"/>
  </si>
  <si>
    <t>g_lang.common.re_click_to_take_back</t>
    <phoneticPr fontId="1" type="noConversion"/>
  </si>
  <si>
    <t>g_lang.common.info_frame_cant_overflow</t>
    <phoneticPr fontId="1" type="noConversion"/>
  </si>
  <si>
    <t>g_lang.common.execute_command</t>
    <phoneticPr fontId="1" type="noConversion"/>
  </si>
  <si>
    <t>查看自己正在出售的物品</t>
    <phoneticPr fontId="1" type="noConversion"/>
  </si>
  <si>
    <t>查看退回的物品</t>
    <phoneticPr fontId="1" type="noConversion"/>
  </si>
  <si>
    <t>浏览回收商店</t>
    <phoneticPr fontId="1" type="noConversion"/>
  </si>
  <si>
    <t>g_lang.cash.player_enter.editing</t>
    <phoneticPr fontId="1" type="noConversion"/>
  </si>
  <si>
    <t>g_lang.change_mode.cash</t>
    <phoneticPr fontId="1" type="noConversion"/>
  </si>
  <si>
    <t>g_lang.cash.exchange.disabled</t>
    <phoneticPr fontId="1" type="noConversion"/>
  </si>
  <si>
    <t>g_lang.cash.exchange.money_no_enough.1</t>
    <phoneticPr fontId="1" type="noConversion"/>
  </si>
  <si>
    <t>g_lang.cash.exchange.too_much_money.1</t>
    <phoneticPr fontId="1" type="noConversion"/>
  </si>
  <si>
    <t>g_lang.cash.exchange.no_hold_cash</t>
    <phoneticPr fontId="1" type="noConversion"/>
  </si>
  <si>
    <t>g_lang.cash.exchange.draw_success</t>
    <phoneticPr fontId="1" type="noConversion"/>
  </si>
  <si>
    <t>g_lang.cash.exchange.save_success</t>
    <phoneticPr fontId="1" type="noConversion"/>
  </si>
  <si>
    <t>g_lang.control.cash.save_money</t>
    <phoneticPr fontId="1" type="noConversion"/>
  </si>
  <si>
    <t>g_lang.cash.force_back</t>
    <phoneticPr fontId="1" type="noConversion"/>
  </si>
  <si>
    <t>g_lang.item_frame.id</t>
    <phoneticPr fontId="1" type="noConversion"/>
  </si>
  <si>
    <t>编号</t>
    <phoneticPr fontId="1" type="noConversion"/>
  </si>
  <si>
    <t>g_lang.item_frame.price</t>
    <phoneticPr fontId="1" type="noConversion"/>
  </si>
  <si>
    <t>g_lang.item_frame.recycle_price</t>
    <phoneticPr fontId="1" type="noConversion"/>
  </si>
  <si>
    <t>g_lang.item_frame.buyer</t>
    <phoneticPr fontId="1" type="noConversion"/>
  </si>
  <si>
    <t>g_lang.item_frame.seller</t>
    <phoneticPr fontId="1" type="noConversion"/>
  </si>
  <si>
    <t>g_lang.item_frame.op</t>
    <phoneticPr fontId="1" type="noConversion"/>
  </si>
  <si>
    <t>g_lang.item_frame.return_reason</t>
    <phoneticPr fontId="1" type="noConversion"/>
  </si>
  <si>
    <t>售价</t>
    <phoneticPr fontId="1" type="noConversion"/>
  </si>
  <si>
    <t>回收价</t>
    <phoneticPr fontId="1" type="noConversion"/>
  </si>
  <si>
    <t>买家</t>
    <phoneticPr fontId="1" type="noConversion"/>
  </si>
  <si>
    <t>卖家</t>
    <phoneticPr fontId="1" type="noConversion"/>
  </si>
  <si>
    <t>管理员</t>
    <phoneticPr fontId="1" type="noConversion"/>
  </si>
  <si>
    <t>退回原因</t>
    <phoneticPr fontId="1" type="noConversion"/>
  </si>
  <si>
    <t>g_lang.item_frame.cash_value</t>
    <phoneticPr fontId="1" type="noConversion"/>
  </si>
  <si>
    <t>g_lang.menu.no_select</t>
    <phoneticPr fontId="1" type="noConversion"/>
  </si>
  <si>
    <t>g_lang.menu_handler.cash_use_in_illigal_place</t>
    <phoneticPr fontId="1" type="noConversion"/>
  </si>
  <si>
    <t>修改语言</t>
    <phoneticPr fontId="1" type="noConversion"/>
  </si>
  <si>
    <t>g_lang.control.admin_settings.ban_player</t>
    <phoneticPr fontId="1" type="noConversion"/>
  </si>
  <si>
    <t>g_lang.control.admin_settings.reset_dynamic_data.1</t>
    <phoneticPr fontId="1" type="noConversion"/>
  </si>
  <si>
    <t>g_lang.control.admin_settings.reset_dynamic_data.2</t>
  </si>
  <si>
    <t>g_lang.admin_settings.ban_player.tip.1</t>
    <phoneticPr fontId="1" type="noConversion"/>
  </si>
  <si>
    <t>g_lang.admin_settings.ban_player.tip.2</t>
  </si>
  <si>
    <t>g_lang.admin_settings.ban_player.tip.4</t>
  </si>
  <si>
    <t>g_lang.admin_settings.ban_player.tip.5</t>
  </si>
  <si>
    <t>g_lang.admin_settings.ban_player.tip.6</t>
  </si>
  <si>
    <t>g_lang.admin_settings.ban_player.tip.7</t>
  </si>
  <si>
    <t>g_lang.admin_settings.ban_player.tip.8</t>
  </si>
  <si>
    <t>g_lang.admin_settings.ban_player.no_input</t>
    <phoneticPr fontId="1" type="noConversion"/>
  </si>
  <si>
    <t>g_lang.admin_settings.ban_player.tip.9</t>
  </si>
  <si>
    <t>g_lang.admin_settings.ban_player_state.1</t>
    <phoneticPr fontId="1" type="noConversion"/>
  </si>
  <si>
    <t>g_lang.admin_settings.ban_player_state.2</t>
  </si>
  <si>
    <t>g_lang.admin_settings.ban_player_state.3</t>
  </si>
  <si>
    <t>g_lang.admin_settings.ban_player_state.4</t>
  </si>
  <si>
    <t>g_lang.admin_settings.ban_player_state.5</t>
  </si>
  <si>
    <t>g_lang.admin_settings.ban_player_state.6</t>
  </si>
  <si>
    <t>g_lang.common.replace_player_name</t>
    <phoneticPr fontId="1" type="noConversion"/>
  </si>
  <si>
    <t>g_lang.admin_settings.ban_player.ban</t>
    <phoneticPr fontId="1" type="noConversion"/>
  </si>
  <si>
    <t>g_lang.admin_settings.ban_player.deban</t>
    <phoneticPr fontId="1" type="noConversion"/>
  </si>
  <si>
    <t>g_lang.admin_settings.get_ban_state.no_input</t>
    <phoneticPr fontId="1" type="noConversion"/>
  </si>
  <si>
    <t>g_lang.admin_settings.get_ban_state.banned</t>
    <phoneticPr fontId="1" type="noConversion"/>
  </si>
  <si>
    <t>g_lang.admin_settings.get_ban_state.unbanned</t>
    <phoneticPr fontId="1" type="noConversion"/>
  </si>
  <si>
    <t>g_lang.common.no_input_playername</t>
    <phoneticPr fontId="1" type="noConversion"/>
  </si>
  <si>
    <t>g_lang.admin_settings.reset_dynamic_data_tip.1</t>
    <phoneticPr fontId="1" type="noConversion"/>
  </si>
  <si>
    <t>g_lang.admin_settings.reset_dynamic_data_tip.2</t>
    <phoneticPr fontId="1" type="noConversion"/>
  </si>
  <si>
    <t>g_lang.admin_settings.reset_dynamic_data.fail</t>
    <phoneticPr fontId="1" type="noConversion"/>
  </si>
  <si>
    <t>g_lang.admin_settings.reset_dynamic_data.success</t>
    <phoneticPr fontId="1" type="noConversion"/>
  </si>
  <si>
    <t>g_lang.open.banned</t>
    <phoneticPr fontId="1" type="noConversion"/>
  </si>
  <si>
    <t>g_lang.admin_settings.ban_player.notify_banned_player</t>
    <phoneticPr fontId="1" type="noConversion"/>
  </si>
  <si>
    <t>超时下架</t>
  </si>
  <si>
    <t>g_lang.item_frame.return_reason.expire</t>
    <phoneticPr fontId="1" type="noConversion"/>
  </si>
  <si>
    <t>g_lang.control.enter_edit.1</t>
    <phoneticPr fontId="1" type="noConversion"/>
  </si>
  <si>
    <t>g_lang.control.enter_edit.2</t>
  </si>
  <si>
    <t>g_lang.inputter.cannot_input_space.1</t>
    <phoneticPr fontId="1" type="noConversion"/>
  </si>
  <si>
    <t>g_lang.inputter.cannot_input_space.2</t>
  </si>
  <si>
    <t>g_lang.common.change_to</t>
    <phoneticPr fontId="1" type="noConversion"/>
  </si>
  <si>
    <t>g_lang.cash.exchange.money_no_enough.2</t>
    <phoneticPr fontId="1" type="noConversion"/>
  </si>
  <si>
    <t>en_us</t>
    <phoneticPr fontId="1" type="noConversion"/>
  </si>
  <si>
    <t>order</t>
    <phoneticPr fontId="1" type="noConversion"/>
  </si>
  <si>
    <t>common key</t>
    <phoneticPr fontId="1" type="noConversion"/>
  </si>
  <si>
    <t>Other</t>
    <phoneticPr fontId="1" type="noConversion"/>
  </si>
  <si>
    <t>Recycle Shop</t>
    <phoneticPr fontId="1" type="noConversion"/>
  </si>
  <si>
    <t>Main Menu</t>
    <phoneticPr fontId="1" type="noConversion"/>
  </si>
  <si>
    <t>Title Actionbar</t>
    <phoneticPr fontId="1" type="noConversion"/>
  </si>
  <si>
    <t>Control Text</t>
    <phoneticPr fontId="1" type="noConversion"/>
  </si>
  <si>
    <t>translate key</t>
    <phoneticPr fontId="1" type="noConversion"/>
  </si>
  <si>
    <t>g_lang.control.admin_settings.toggle_easter_egg.1</t>
    <phoneticPr fontId="1" type="noConversion"/>
  </si>
  <si>
    <t>g_lang.control.admin_settings.toggle_easter_egg.2</t>
  </si>
  <si>
    <t>g_lang.admin_settings.easter_egg.1</t>
    <phoneticPr fontId="1" type="noConversion"/>
  </si>
  <si>
    <t>g_lang.admin_settings.easter_egg.2</t>
  </si>
  <si>
    <t>g_lang.admin_settings.easter_egg.3</t>
  </si>
  <si>
    <t>g_lang.admin_settings.easter_egg.4</t>
  </si>
  <si>
    <t>g_lang.admin_settings.easter_egg.5</t>
  </si>
  <si>
    <t>g_lang.control.admin_settings.ban_player_state</t>
    <phoneticPr fontId="1" type="noConversion"/>
  </si>
  <si>
    <t>zh_cn</t>
    <phoneticPr fontId="1" type="noConversion"/>
  </si>
  <si>
    <t>g_lang.tip_stop.3</t>
  </si>
  <si>
    <t>g_lang.tip_stop.6</t>
    <phoneticPr fontId="1" type="noConversion"/>
  </si>
  <si>
    <t>g_lang.admin_settings.reset_dynamic_data_tip.5</t>
    <phoneticPr fontId="1" type="noConversion"/>
  </si>
  <si>
    <t>设置货币面值</t>
    <phoneticPr fontId="1" type="noConversion"/>
  </si>
  <si>
    <t>货币面值</t>
    <phoneticPr fontId="1" type="noConversion"/>
  </si>
  <si>
    <t>g_lang.admin_settings.uninstall.success</t>
    <phoneticPr fontId="1" type="noConversion"/>
  </si>
  <si>
    <t>g_lang.control.cash_custom_name</t>
    <phoneticPr fontId="1" type="noConversion"/>
  </si>
  <si>
    <t>Common to all menus</t>
    <phoneticPr fontId="1" type="noConversion"/>
  </si>
  <si>
    <t>g_lang.item_frame.expire_time.1</t>
    <phoneticPr fontId="1" type="noConversion"/>
  </si>
  <si>
    <t>限时</t>
    <phoneticPr fontId="1" type="noConversion"/>
  </si>
  <si>
    <t>g_lang.item_frame.expire_time.3</t>
  </si>
  <si>
    <t>g_lang.item_frame.expire_time.4</t>
  </si>
  <si>
    <t>天</t>
    <phoneticPr fontId="1" type="noConversion"/>
  </si>
  <si>
    <t>时</t>
    <phoneticPr fontId="1" type="noConversion"/>
  </si>
  <si>
    <t>分</t>
    <phoneticPr fontId="1" type="noConversion"/>
  </si>
  <si>
    <t>g_lang.use.position_change</t>
    <phoneticPr fontId="1" type="noConversion"/>
  </si>
  <si>
    <t>g_lang.open.tip_open.4</t>
    <phoneticPr fontId="1" type="noConversion"/>
  </si>
  <si>
    <t>g_lang.admin_settings.money_sc.no_exist.2</t>
    <phoneticPr fontId="1" type="noConversion"/>
  </si>
  <si>
    <t>g_lang.recycle_shop.set_fail.negative</t>
    <phoneticPr fontId="1" type="noConversion"/>
  </si>
  <si>
    <t>g_lang.sell_shop.set_fail.negative</t>
    <phoneticPr fontId="1" type="noConversion"/>
  </si>
  <si>
    <t>g_lang.player_shop_main.sell.empty_hand</t>
    <phoneticPr fontId="1" type="noConversion"/>
  </si>
  <si>
    <t>g_lang.player_shop_main.sell.negative</t>
    <phoneticPr fontId="1" type="noConversion"/>
  </si>
  <si>
    <t>g_lang.control.admin_settings.toggle_easter_egg.4</t>
    <phoneticPr fontId="1" type="noConversion"/>
  </si>
  <si>
    <t>Global Shop Datapack has been initialized.</t>
    <phoneticPr fontId="1" type="noConversion"/>
  </si>
  <si>
    <t>e.g. customized money scoreboard, language, data of player settings, etc.</t>
    <phoneticPr fontId="1" type="noConversion"/>
  </si>
  <si>
    <t>Global Shop Datapack initialization completed.</t>
    <phoneticPr fontId="1" type="noConversion"/>
  </si>
  <si>
    <t>You should be an operator to do this.</t>
  </si>
  <si>
    <t>Global Shop System is stopped now. Possible causes are:</t>
    <phoneticPr fontId="1" type="noConversion"/>
  </si>
  <si>
    <t>It has been stopped by an operator.</t>
    <phoneticPr fontId="1" type="noConversion"/>
  </si>
  <si>
    <t>This datapack has not been launched after installation.</t>
    <phoneticPr fontId="1" type="noConversion"/>
  </si>
  <si>
    <t>Please examine all possible problems above.</t>
    <phoneticPr fontId="1" type="noConversion"/>
  </si>
  <si>
    <t>The number you input is too large.</t>
    <phoneticPr fontId="1" type="noConversion"/>
  </si>
  <si>
    <t>The largest number allowed is</t>
    <phoneticPr fontId="1" type="noConversion"/>
  </si>
  <si>
    <t>Failed to open Global Shop. Detected illegal blocks around.</t>
    <phoneticPr fontId="1" type="noConversion"/>
  </si>
  <si>
    <t>Please keep a distance from end portal, nether portal, end gateway portal, etc.</t>
    <phoneticPr fontId="1" type="noConversion"/>
  </si>
  <si>
    <t>Failed to open Global Shop. Detected other players around accessing Global Shop. Please keep a distance of at least 10 blocks from them.</t>
    <phoneticPr fontId="1" type="noConversion"/>
  </si>
  <si>
    <t>The number of registered players has reached the maximum limit. Registration of Global Shop is closed.</t>
    <phoneticPr fontId="1" type="noConversion"/>
  </si>
  <si>
    <t>You have been banned to access Global Shop. Please contact the operators.</t>
    <phoneticPr fontId="1" type="noConversion"/>
  </si>
  <si>
    <t>The number of players currently accessing Global Shop has reached the maximum limit. Please try again later.</t>
    <phoneticPr fontId="1" type="noConversion"/>
  </si>
  <si>
    <t>Failed to open Global Shop. You have been accessing Global Shop now.</t>
    <phoneticPr fontId="1" type="noConversion"/>
  </si>
  <si>
    <t>Failed to open Global Shop. You cannot open Global Shop in this dimension.</t>
    <phoneticPr fontId="1" type="noConversion"/>
  </si>
  <si>
    <t>Detected incomplete shop. Global Shop menu has been forced to shut down. Please open Global Shop again.</t>
    <phoneticPr fontId="1" type="noConversion"/>
  </si>
  <si>
    <t>Detected change of shop position. Global Shop menu has been forced to shut down. Please open Global Shop again.</t>
    <phoneticPr fontId="1" type="noConversion"/>
  </si>
  <si>
    <t>You left game with Global Shop menu open. Global Shop menu has been forced to shut down.</t>
    <phoneticPr fontId="1" type="noConversion"/>
  </si>
  <si>
    <t>Click HERE to open Global Shop again.</t>
    <phoneticPr fontId="1" type="noConversion"/>
  </si>
  <si>
    <t>Error occurred to Global Shop system. Some commands didn’t run correctly.</t>
    <phoneticPr fontId="1" type="noConversion"/>
  </si>
  <si>
    <t>Data corruption may occur. Global Shop datapack has been stopped.</t>
    <phoneticPr fontId="1" type="noConversion"/>
  </si>
  <si>
    <t>You have interacted with Global Shop menu for too long. Global Shop menu has been forced to shut down.</t>
    <phoneticPr fontId="1" type="noConversion"/>
  </si>
  <si>
    <t>Global Shop has been stopped.</t>
    <phoneticPr fontId="1" type="noConversion"/>
  </si>
  <si>
    <t>Ways to open Global Shop:</t>
    <phoneticPr fontId="1" type="noConversion"/>
  </si>
  <si>
    <t>Click the command below</t>
    <phoneticPr fontId="1" type="noConversion"/>
  </si>
  <si>
    <t>Use [1 Stick] to craft [1 Stick].</t>
    <phoneticPr fontId="1" type="noConversion"/>
  </si>
  <si>
    <t>You have been set as a Global Shop operator.</t>
    <phoneticPr fontId="1" type="noConversion"/>
  </si>
  <si>
    <t>Failed to launch Global Shop.</t>
    <phoneticPr fontId="1" type="noConversion"/>
  </si>
  <si>
    <t>Max command chain length has been set too low, currently</t>
    <phoneticPr fontId="1" type="noConversion"/>
  </si>
  <si>
    <t>It should be at least 65536.</t>
    <phoneticPr fontId="1" type="noConversion"/>
  </si>
  <si>
    <t>Move your cursor HERE to set max command chain length.</t>
    <phoneticPr fontId="1" type="noConversion"/>
  </si>
  <si>
    <t>Run command:</t>
    <phoneticPr fontId="1" type="noConversion"/>
  </si>
  <si>
    <t>Click HERE to paste this command to chat bar.</t>
    <phoneticPr fontId="1" type="noConversion"/>
  </si>
  <si>
    <t>Replace [?] with the value you want to set.</t>
    <phoneticPr fontId="1" type="noConversion"/>
  </si>
  <si>
    <t>Click HERE to launch Global Shop.</t>
    <phoneticPr fontId="1" type="noConversion"/>
  </si>
  <si>
    <t>Global Shop has been successfully launched. Welcome!</t>
    <phoneticPr fontId="1" type="noConversion"/>
  </si>
  <si>
    <t>Move your cursor HERE to set money scoreboard.</t>
    <phoneticPr fontId="1" type="noConversion"/>
  </si>
  <si>
    <t>Replace [?] with new money scoreboard.</t>
    <phoneticPr fontId="1" type="noConversion"/>
  </si>
  <si>
    <t>Move your cursor HERE to check the ban status of a player.</t>
    <phoneticPr fontId="1" type="noConversion"/>
  </si>
  <si>
    <t>Replace [?] with player name.</t>
    <phoneticPr fontId="1" type="noConversion"/>
  </si>
  <si>
    <t>Move your cursor HERE to ban or pardon a player to access Global Shop.</t>
    <phoneticPr fontId="1" type="noConversion"/>
  </si>
  <si>
    <t>This will ban a player or pardon a banned player.</t>
    <phoneticPr fontId="1" type="noConversion"/>
  </si>
  <si>
    <t>It is invalid to ban an operator.</t>
    <phoneticPr fontId="1" type="noConversion"/>
  </si>
  <si>
    <t>is banned to access Global Shop.</t>
    <phoneticPr fontId="1" type="noConversion"/>
  </si>
  <si>
    <t>is pardoned to access Global Shop.</t>
    <phoneticPr fontId="1" type="noConversion"/>
  </si>
  <si>
    <t>The language file does not exist or has an incorrect format.</t>
    <phoneticPr fontId="1" type="noConversion"/>
  </si>
  <si>
    <t>Operation failed. The money scoreboard you input does not exist.</t>
    <phoneticPr fontId="1" type="noConversion"/>
  </si>
  <si>
    <t>Please try it again.</t>
    <phoneticPr fontId="1" type="noConversion"/>
  </si>
  <si>
    <t>Successfully cleared dynamic data. Please continue the steps to uninstall this datapack. Thank you for applying Global Shop datapack.</t>
    <phoneticPr fontId="1" type="noConversion"/>
  </si>
  <si>
    <t>Player allowed to access Global Shop:</t>
    <phoneticPr fontId="1" type="noConversion"/>
  </si>
  <si>
    <t>Player banned to access Global Shop:</t>
    <phoneticPr fontId="1" type="noConversion"/>
  </si>
  <si>
    <t xml:space="preserve">You have been banned to access Global Shop. Please contact the operators. </t>
    <phoneticPr fontId="1" type="noConversion"/>
  </si>
  <si>
    <t>Please follow these steps to clear dymanic data:</t>
    <phoneticPr fontId="1" type="noConversion"/>
  </si>
  <si>
    <t>Click HERE to stop this datapack and clear dynamic data.</t>
    <phoneticPr fontId="1" type="noConversion"/>
  </si>
  <si>
    <t>Click HERE to reboot this datapack.</t>
    <phoneticPr fontId="1" type="noConversion"/>
  </si>
  <si>
    <t>Successfully cleared dynamic data. Please continue the steps to reboot this datapack.</t>
    <phoneticPr fontId="1" type="noConversion"/>
  </si>
  <si>
    <t>Easter Eggs</t>
    <phoneticPr fontId="1" type="noConversion"/>
  </si>
  <si>
    <t>Click HERE to enable Easter eggs.</t>
    <phoneticPr fontId="1" type="noConversion"/>
  </si>
  <si>
    <t>Click HERE to disable Easter eggs.</t>
    <phoneticPr fontId="1" type="noConversion"/>
  </si>
  <si>
    <t>Easter eggs enabled.</t>
    <phoneticPr fontId="1" type="noConversion"/>
  </si>
  <si>
    <t>Easter eggs disabled.</t>
    <phoneticPr fontId="1" type="noConversion"/>
  </si>
  <si>
    <t>Successfully reset the currency.</t>
    <phoneticPr fontId="1" type="noConversion"/>
  </si>
  <si>
    <t>Click HERE to set par value of currency.</t>
    <phoneticPr fontId="1" type="noConversion"/>
  </si>
  <si>
    <t>Replace [?] with the par value.</t>
    <phoneticPr fontId="1" type="noConversion"/>
  </si>
  <si>
    <t>Operation failed. Please click to select the currency before operation.</t>
    <phoneticPr fontId="1" type="noConversion"/>
  </si>
  <si>
    <t>Operation failed. This currency is currently disabled. Please enable it before operation.</t>
    <phoneticPr fontId="1" type="noConversion"/>
  </si>
  <si>
    <t>Operation failed. Please hold the currency item with your main hand before operation.</t>
    <phoneticPr fontId="1" type="noConversion"/>
  </si>
  <si>
    <t>Successfully set currency item.</t>
    <phoneticPr fontId="1" type="noConversion"/>
  </si>
  <si>
    <t>Operation failed. Par value should be a positive number.</t>
    <phoneticPr fontId="1" type="noConversion"/>
  </si>
  <si>
    <t>Successfully set the par value.</t>
    <phoneticPr fontId="1" type="noConversion"/>
  </si>
  <si>
    <t>Successfully disabled the currency.</t>
    <phoneticPr fontId="1" type="noConversion"/>
  </si>
  <si>
    <t>Successfully enabled the currency.</t>
    <phoneticPr fontId="1" type="noConversion"/>
  </si>
  <si>
    <t>There is already an operator setting currency.</t>
    <phoneticPr fontId="1" type="noConversion"/>
  </si>
  <si>
    <t>Withdraw failed. This currency has been disabled.</t>
    <phoneticPr fontId="1" type="noConversion"/>
  </si>
  <si>
    <t>Withdraw failed. You want to withdraw $</t>
    <phoneticPr fontId="1" type="noConversion"/>
  </si>
  <si>
    <t>Successfully withdrawed. Now you have $</t>
    <phoneticPr fontId="1" type="noConversion"/>
  </si>
  <si>
    <t>Deposit failed. You have $</t>
    <phoneticPr fontId="1" type="noConversion"/>
  </si>
  <si>
    <t>Deposit failed. Please hold currency with your main hand.</t>
    <phoneticPr fontId="1" type="noConversion"/>
  </si>
  <si>
    <t>Successfully deposited. Now you have $</t>
    <phoneticPr fontId="1" type="noConversion"/>
  </si>
  <si>
    <t>An operator is setting currency. You have been sent to main menu.</t>
    <phoneticPr fontId="1" type="noConversion"/>
  </si>
  <si>
    <t>Successfully added this item to Recycle Shop.</t>
    <phoneticPr fontId="1" type="noConversion"/>
  </si>
  <si>
    <t>Failed to add items to Recycle Shop. Please hold your item with your main hand.</t>
    <phoneticPr fontId="1" type="noConversion"/>
  </si>
  <si>
    <t>Failed to add this item to Recycle Shop. Price should be a positive number, but you have set $</t>
    <phoneticPr fontId="1" type="noConversion"/>
  </si>
  <si>
    <t>Hold your item with your main hand.</t>
    <phoneticPr fontId="1" type="noConversion"/>
  </si>
  <si>
    <t>Replace [?] with the price.</t>
    <phoneticPr fontId="1" type="noConversion"/>
  </si>
  <si>
    <t>This item does not exist in Recycle Shop. The menu has been refreshed.</t>
    <phoneticPr fontId="1" type="noConversion"/>
  </si>
  <si>
    <t>Click again to delete this item from Recycle Shop.</t>
    <phoneticPr fontId="1" type="noConversion"/>
  </si>
  <si>
    <t>Successfully deleted this item from Recycle Shop.</t>
    <phoneticPr fontId="1" type="noConversion"/>
  </si>
  <si>
    <t>You do not have enough item to recycle. You need</t>
    <phoneticPr fontId="1" type="noConversion"/>
  </si>
  <si>
    <t>Now you have $</t>
    <phoneticPr fontId="1" type="noConversion"/>
  </si>
  <si>
    <t>Recycle failed. You have $</t>
    <phoneticPr fontId="1" type="noConversion"/>
  </si>
  <si>
    <t>Successfully added this item to Market.</t>
    <phoneticPr fontId="1" type="noConversion"/>
  </si>
  <si>
    <t>Failed to add this item to Market. Please hold your item with your main hand.</t>
    <phoneticPr fontId="1" type="noConversion"/>
  </si>
  <si>
    <t>Failed to add this item to Market. Price should be a positive number, but you have set $</t>
    <phoneticPr fontId="1" type="noConversion"/>
  </si>
  <si>
    <t>This item does not exist in Market. The menu has been refreshed.</t>
    <phoneticPr fontId="1" type="noConversion"/>
  </si>
  <si>
    <t>Click again to delete this item from Market.</t>
    <phoneticPr fontId="1" type="noConversion"/>
  </si>
  <si>
    <t>Successfully deleted this item from Market.</t>
    <phoneticPr fontId="1" type="noConversion"/>
  </si>
  <si>
    <t>Purchase failed. You do not have enough money to purchase this item. You need $</t>
    <phoneticPr fontId="1" type="noConversion"/>
  </si>
  <si>
    <t>Operation failed. You should select an option first.</t>
    <phoneticPr fontId="1" type="noConversion"/>
  </si>
  <si>
    <t>Operation failed. Currency is invalid for this situation.</t>
    <phoneticPr fontId="1" type="noConversion"/>
  </si>
  <si>
    <t>Invalid input. You have input</t>
    <phoneticPr fontId="1" type="noConversion"/>
  </si>
  <si>
    <t>Your input should not contain space.</t>
    <phoneticPr fontId="1" type="noConversion"/>
  </si>
  <si>
    <t>You are in main menu now. Leave the chair if you want to quit.</t>
    <phoneticPr fontId="1" type="noConversion"/>
  </si>
  <si>
    <t>Thank you for applying Global Shop datapack.</t>
    <phoneticPr fontId="1" type="noConversion"/>
  </si>
  <si>
    <t>Please follow the following steps to clear all data and uninstall this datapack.</t>
    <phoneticPr fontId="1" type="noConversion"/>
  </si>
  <si>
    <t>Click HERE to stop this datapack and delete all data.</t>
    <phoneticPr fontId="1" type="noConversion"/>
  </si>
  <si>
    <t>Click HERE to disable Global Shop datapack.</t>
    <phoneticPr fontId="1" type="noConversion"/>
  </si>
  <si>
    <t>Please delete all datapack files immediately.</t>
    <phoneticPr fontId="1" type="noConversion"/>
  </si>
  <si>
    <t>Click HERE to reload all datapacks.</t>
    <phoneticPr fontId="1" type="noConversion"/>
  </si>
  <si>
    <t>You have uninstalled Global Shop datapack. Thank you for applying this datapack.</t>
    <phoneticPr fontId="1" type="noConversion"/>
  </si>
  <si>
    <t>Successfully adjusted front &amp; rear position of item information.</t>
    <phoneticPr fontId="1" type="noConversion"/>
  </si>
  <si>
    <t>Possible range:</t>
    <phoneticPr fontId="1" type="noConversion"/>
  </si>
  <si>
    <t>You can no longer make further changes.</t>
    <phoneticPr fontId="1" type="noConversion"/>
  </si>
  <si>
    <t>Successfully adjusted left &amp; right position of item information.</t>
    <phoneticPr fontId="1" type="noConversion"/>
  </si>
  <si>
    <t>Successfully adjusted up &amp; down position of item information.</t>
    <phoneticPr fontId="1" type="noConversion"/>
  </si>
  <si>
    <t>Successfully adjusted the size of item information.</t>
    <phoneticPr fontId="1" type="noConversion"/>
  </si>
  <si>
    <t>Move your cursor HERE to adjust front &amp; rear position of item information.</t>
    <phoneticPr fontId="1" type="noConversion"/>
  </si>
  <si>
    <t>Positive number - front (farther from you)</t>
    <phoneticPr fontId="1" type="noConversion"/>
  </si>
  <si>
    <t>Negative number - rear (closer to you)</t>
    <phoneticPr fontId="1" type="noConversion"/>
  </si>
  <si>
    <t>Recommended range:</t>
    <phoneticPr fontId="1" type="noConversion"/>
  </si>
  <si>
    <t>You can adjust for many times till satisfaction.</t>
    <phoneticPr fontId="1" type="noConversion"/>
  </si>
  <si>
    <t>Move your cursor HERE to adjust left &amp; right position of item information.</t>
    <phoneticPr fontId="1" type="noConversion"/>
  </si>
  <si>
    <t>Positive number - right</t>
    <phoneticPr fontId="1" type="noConversion"/>
  </si>
  <si>
    <t>Negative number - left</t>
    <phoneticPr fontId="1" type="noConversion"/>
  </si>
  <si>
    <t>Move your cursor HERE to adjust up &amp; down position of item information.</t>
    <phoneticPr fontId="1" type="noConversion"/>
  </si>
  <si>
    <t>Positive number - up</t>
    <phoneticPr fontId="1" type="noConversion"/>
  </si>
  <si>
    <t>Negative number - down</t>
    <phoneticPr fontId="1" type="noConversion"/>
  </si>
  <si>
    <t>Move your cursor HERE to adjust the size of item information.</t>
    <phoneticPr fontId="1" type="noConversion"/>
  </si>
  <si>
    <t>Positive number - larger</t>
    <phoneticPr fontId="1" type="noConversion"/>
  </si>
  <si>
    <t>Negative number - smaller</t>
    <phoneticPr fontId="1" type="noConversion"/>
  </si>
  <si>
    <t>Successfully reset the position of item information.</t>
    <phoneticPr fontId="1" type="noConversion"/>
  </si>
  <si>
    <t>Successfully reset the size of item information.</t>
    <phoneticPr fontId="1" type="noConversion"/>
  </si>
  <si>
    <t>Successfully jumped to the item.</t>
    <phoneticPr fontId="1" type="noConversion"/>
  </si>
  <si>
    <t>You are already looking at this item.</t>
    <phoneticPr fontId="1" type="noConversion"/>
  </si>
  <si>
    <t>The ID you input is illegal. Please try again.</t>
    <phoneticPr fontId="1" type="noConversion"/>
  </si>
  <si>
    <t>Failed to find the item with this ID.</t>
    <phoneticPr fontId="1" type="noConversion"/>
  </si>
  <si>
    <t>Successfully purchased this item.</t>
    <phoneticPr fontId="1" type="noConversion"/>
  </si>
  <si>
    <t>You do not have enough money to purchase. You need $</t>
    <phoneticPr fontId="1" type="noConversion"/>
  </si>
  <si>
    <t>You are the seller of this item. Successfully taken this item back.</t>
    <phoneticPr fontId="1" type="noConversion"/>
  </si>
  <si>
    <t>Click again to take this item back.</t>
    <phoneticPr fontId="1" type="noConversion"/>
  </si>
  <si>
    <t>You have no income to collect. Try to sell something!</t>
    <phoneticPr fontId="1" type="noConversion"/>
  </si>
  <si>
    <t>Successfully collected $</t>
    <phoneticPr fontId="1" type="noConversion"/>
  </si>
  <si>
    <t>Collect failed. You have $</t>
    <phoneticPr fontId="1" type="noConversion"/>
  </si>
  <si>
    <t>Your have too much items in the menu.</t>
    <phoneticPr fontId="1" type="noConversion"/>
  </si>
  <si>
    <t>Please take some items away and try again.</t>
    <phoneticPr fontId="1" type="noConversion"/>
  </si>
  <si>
    <t>Move your cursor HERE to sell an item.</t>
    <phoneticPr fontId="1" type="noConversion"/>
  </si>
  <si>
    <t>This purchase history does not exist. The menu has been refreshed.</t>
    <phoneticPr fontId="1" type="noConversion"/>
  </si>
  <si>
    <t>Purchase History</t>
    <phoneticPr fontId="1" type="noConversion"/>
  </si>
  <si>
    <t>This sell history does not exist. The menu has been refreshed.</t>
    <phoneticPr fontId="1" type="noConversion"/>
  </si>
  <si>
    <t>Sell History</t>
    <phoneticPr fontId="1" type="noConversion"/>
  </si>
  <si>
    <t>Successfully taken this item back.</t>
    <phoneticPr fontId="1" type="noConversion"/>
  </si>
  <si>
    <t>Click this item again to take it back.</t>
    <phoneticPr fontId="1" type="noConversion"/>
  </si>
  <si>
    <t>Currency Settings</t>
    <phoneticPr fontId="1" type="noConversion"/>
  </si>
  <si>
    <t>Remove Items from Recycle Shop</t>
    <phoneticPr fontId="1" type="noConversion"/>
  </si>
  <si>
    <t>Remove Items from Market</t>
    <phoneticPr fontId="1" type="noConversion"/>
  </si>
  <si>
    <t>Personal Settings</t>
    <phoneticPr fontId="1" type="noConversion"/>
  </si>
  <si>
    <t>Trading Center</t>
    <phoneticPr fontId="1" type="noConversion"/>
  </si>
  <si>
    <t>Selling Items</t>
    <phoneticPr fontId="1" type="noConversion"/>
  </si>
  <si>
    <t>Returned Items</t>
    <phoneticPr fontId="1" type="noConversion"/>
  </si>
  <si>
    <t>Market</t>
    <phoneticPr fontId="1" type="noConversion"/>
  </si>
  <si>
    <t>ATM</t>
    <phoneticPr fontId="1" type="noConversion"/>
  </si>
  <si>
    <t>Global Shop menu has closed.</t>
    <phoneticPr fontId="1" type="noConversion"/>
  </si>
  <si>
    <t>Global Shop Currency</t>
    <phoneticPr fontId="1" type="noConversion"/>
  </si>
  <si>
    <t>Adjust Item Information Size</t>
    <phoneticPr fontId="1" type="noConversion"/>
  </si>
  <si>
    <t>Reset Item Information Size</t>
    <phoneticPr fontId="1" type="noConversion"/>
  </si>
  <si>
    <t>Adjust Item Information Position (Up &amp; Down)</t>
    <phoneticPr fontId="1" type="noConversion"/>
  </si>
  <si>
    <t>Adjust Item Information Position (Left &amp; Right)</t>
    <phoneticPr fontId="1" type="noConversion"/>
  </si>
  <si>
    <t>Adjust Item Information Position (Front &amp; Rear)</t>
    <phoneticPr fontId="1" type="noConversion"/>
  </si>
  <si>
    <t>Reset Item Information Position</t>
    <phoneticPr fontId="1" type="noConversion"/>
  </si>
  <si>
    <t>Language</t>
    <phoneticPr fontId="1" type="noConversion"/>
  </si>
  <si>
    <t>Ban / Pardon Players</t>
    <phoneticPr fontId="1" type="noConversion"/>
  </si>
  <si>
    <t>Check Player Ban Info</t>
    <phoneticPr fontId="1" type="noConversion"/>
  </si>
  <si>
    <t>Clear Dynamic Data</t>
    <phoneticPr fontId="1" type="noConversion"/>
  </si>
  <si>
    <t>All shops and trade history will be deleted.</t>
    <phoneticPr fontId="1" type="noConversion"/>
  </si>
  <si>
    <t>There is a 10% chance to trigger this Easter egg.</t>
    <phoneticPr fontId="1" type="noConversion"/>
  </si>
  <si>
    <t>Click to toogle.</t>
    <phoneticPr fontId="1" type="noConversion"/>
  </si>
  <si>
    <t>You should be an operator to do this.</t>
    <phoneticPr fontId="1" type="noConversion"/>
  </si>
  <si>
    <t>View Market</t>
    <phoneticPr fontId="1" type="noConversion"/>
  </si>
  <si>
    <t>View Recycle Shop</t>
    <phoneticPr fontId="1" type="noConversion"/>
  </si>
  <si>
    <t>Sell Items</t>
    <phoneticPr fontId="1" type="noConversion"/>
  </si>
  <si>
    <t>You can run command:</t>
    <phoneticPr fontId="1" type="noConversion"/>
  </si>
  <si>
    <t>To jump to the item with this ID.</t>
    <phoneticPr fontId="1" type="noConversion"/>
  </si>
  <si>
    <t>Collect Your Income</t>
    <phoneticPr fontId="1" type="noConversion"/>
  </si>
  <si>
    <t>Your Account</t>
    <phoneticPr fontId="1" type="noConversion"/>
  </si>
  <si>
    <t>Add Items to Market</t>
    <phoneticPr fontId="1" type="noConversion"/>
  </si>
  <si>
    <t>View &amp; Edit Market Items</t>
    <phoneticPr fontId="1" type="noConversion"/>
  </si>
  <si>
    <t>Add Items to Recycle Shop</t>
    <phoneticPr fontId="1" type="noConversion"/>
  </si>
  <si>
    <t>View &amp; Edit Recycle Shop Items</t>
    <phoneticPr fontId="1" type="noConversion"/>
  </si>
  <si>
    <t>Uninstall Global Shop</t>
    <phoneticPr fontId="1" type="noConversion"/>
  </si>
  <si>
    <t>Change Currency Item</t>
    <phoneticPr fontId="1" type="noConversion"/>
  </si>
  <si>
    <t>Change Par Value</t>
    <phoneticPr fontId="1" type="noConversion"/>
  </si>
  <si>
    <t>Enable / Disable Currency</t>
    <phoneticPr fontId="1" type="noConversion"/>
  </si>
  <si>
    <t>This currency is currently disabled.</t>
    <phoneticPr fontId="1" type="noConversion"/>
  </si>
  <si>
    <t>Reset All Currency</t>
    <phoneticPr fontId="1" type="noConversion"/>
  </si>
  <si>
    <t>THINK TWICE before operation!</t>
    <phoneticPr fontId="1" type="noConversion"/>
  </si>
  <si>
    <t>All five currency will be reset, including state, par value and currency item!</t>
    <phoneticPr fontId="1" type="noConversion"/>
  </si>
  <si>
    <t>Deposit</t>
    <phoneticPr fontId="1" type="noConversion"/>
  </si>
  <si>
    <t>Price</t>
    <phoneticPr fontId="1" type="noConversion"/>
  </si>
  <si>
    <t>Buyer</t>
    <phoneticPr fontId="1" type="noConversion"/>
  </si>
  <si>
    <t>Seller</t>
    <phoneticPr fontId="1" type="noConversion"/>
  </si>
  <si>
    <t>Operator</t>
    <phoneticPr fontId="1" type="noConversion"/>
  </si>
  <si>
    <t>Reason</t>
    <phoneticPr fontId="1" type="noConversion"/>
  </si>
  <si>
    <t>Expired</t>
    <phoneticPr fontId="1" type="noConversion"/>
  </si>
  <si>
    <t>Par Value</t>
    <phoneticPr fontId="1" type="noConversion"/>
  </si>
  <si>
    <t>Time Limit</t>
    <phoneticPr fontId="1" type="noConversion"/>
  </si>
  <si>
    <t>全球商店初始化完成。</t>
    <phoneticPr fontId="1" type="noConversion"/>
  </si>
  <si>
    <t>点击这里进行初始化</t>
    <phoneticPr fontId="1" type="noConversion"/>
  </si>
  <si>
    <t>但部分数据并不会受到影响，</t>
    <phoneticPr fontId="1" type="noConversion"/>
  </si>
  <si>
    <t>例如自定义金钱记分板、语言、玩家个人设置数据等。</t>
    <phoneticPr fontId="1" type="noConversion"/>
  </si>
  <si>
    <t>全球商店目前未在运行。可能的原因：</t>
    <phoneticPr fontId="1" type="noConversion"/>
  </si>
  <si>
    <t>部分命令没有正常运行。（数据可能已经损坏）</t>
    <phoneticPr fontId="1" type="noConversion"/>
  </si>
  <si>
    <t>管理员关闭。</t>
  </si>
  <si>
    <t>数据包还未启用过。</t>
    <phoneticPr fontId="1" type="noConversion"/>
  </si>
  <si>
    <t>请排查上述问题。</t>
    <phoneticPr fontId="1" type="noConversion"/>
  </si>
  <si>
    <t>点击这里启动全球商店</t>
    <phoneticPr fontId="1" type="noConversion"/>
  </si>
  <si>
    <t>输入的数太大了。</t>
    <phoneticPr fontId="1" type="noConversion"/>
  </si>
  <si>
    <t>你的输入为：</t>
    <phoneticPr fontId="1" type="noConversion"/>
  </si>
  <si>
    <t>允许输入的最大数为：</t>
    <phoneticPr fontId="1" type="noConversion"/>
  </si>
  <si>
    <t>未能打开商店菜单。检测到非法方块。</t>
    <phoneticPr fontId="1" type="noConversion"/>
  </si>
  <si>
    <t>请远离末地传送门、下界传送门、末地折跃门等方块。</t>
    <phoneticPr fontId="1" type="noConversion"/>
  </si>
  <si>
    <t>未能打开商店菜单。检测到周围有玩家正在使用商店。请相距至少 10 格。</t>
    <phoneticPr fontId="1" type="noConversion"/>
  </si>
  <si>
    <t>全球商店注册玩家数量达到上限，现已无法注册。</t>
    <phoneticPr fontId="1" type="noConversion"/>
  </si>
  <si>
    <t>你被禁止使用商店。请联系管理员。</t>
    <phoneticPr fontId="1" type="noConversion"/>
  </si>
  <si>
    <t>同时使用商店的人数达到上限。请稍后再试。</t>
    <phoneticPr fontId="1" type="noConversion"/>
  </si>
  <si>
    <t>未能打开商店菜单。你已经在使用全球商店了。</t>
    <phoneticPr fontId="1" type="noConversion"/>
  </si>
  <si>
    <t>未能打开商店菜单。全球商店无法在此维度使用。</t>
    <phoneticPr fontId="1" type="noConversion"/>
  </si>
  <si>
    <t>检测到你打开的商店不完整，商店已强制关闭。请重新打开商店。</t>
    <phoneticPr fontId="1" type="noConversion"/>
  </si>
  <si>
    <t>检测到商店位置发生改变，商店已强制关闭。请重新打开商店。</t>
    <phoneticPr fontId="1" type="noConversion"/>
  </si>
  <si>
    <t>你之前在打开商店时退出了游戏，商店已强制关闭。</t>
    <phoneticPr fontId="1" type="noConversion"/>
  </si>
  <si>
    <t>点击这里重新打开</t>
    <phoneticPr fontId="1" type="noConversion"/>
  </si>
  <si>
    <t>全球商店出现错误，部分指令运行异常。</t>
    <phoneticPr fontId="1" type="noConversion"/>
  </si>
  <si>
    <t>数据可能已经损坏。商店已停止运行。</t>
    <phoneticPr fontId="1" type="noConversion"/>
  </si>
  <si>
    <t>你使用商店太久了，已强制关闭菜单。</t>
    <phoneticPr fontId="1" type="noConversion"/>
  </si>
  <si>
    <t>全球商店已停止运行。</t>
    <phoneticPr fontId="1" type="noConversion"/>
  </si>
  <si>
    <t>打开商店的方法：</t>
    <phoneticPr fontId="1" type="noConversion"/>
  </si>
  <si>
    <t>点击可直接执行</t>
    <phoneticPr fontId="1" type="noConversion"/>
  </si>
  <si>
    <t>用 1 根木棍合成 1 根木棍。</t>
    <phoneticPr fontId="1" type="noConversion"/>
  </si>
  <si>
    <t>你被任命为商店管理员。</t>
    <phoneticPr fontId="1" type="noConversion"/>
  </si>
  <si>
    <t>全球商店启动失败。</t>
    <phoneticPr fontId="1" type="noConversion"/>
  </si>
  <si>
    <t>最大连锁命令数过低，当前为</t>
    <phoneticPr fontId="1" type="noConversion"/>
  </si>
  <si>
    <t>至少应为 65536。</t>
    <phoneticPr fontId="1" type="noConversion"/>
  </si>
  <si>
    <t>光标移到这里修改连锁命令数</t>
    <phoneticPr fontId="1" type="noConversion"/>
  </si>
  <si>
    <t>执行命令：</t>
    <phoneticPr fontId="1" type="noConversion"/>
  </si>
  <si>
    <t>点击这里将命令填入聊天栏</t>
    <phoneticPr fontId="1" type="noConversion"/>
  </si>
  <si>
    <t>请将 ? 替换为连锁命令数。</t>
    <phoneticPr fontId="1" type="noConversion"/>
  </si>
  <si>
    <t>光标移到这里输入自定义语言</t>
    <phoneticPr fontId="1" type="noConversion"/>
  </si>
  <si>
    <t>点击将命令填入聊天栏</t>
    <phoneticPr fontId="1" type="noConversion"/>
  </si>
  <si>
    <t>请将 ? 替换为新的自定义语言。</t>
    <phoneticPr fontId="1" type="noConversion"/>
  </si>
  <si>
    <t>不要去掉双引号。</t>
    <phoneticPr fontId="1" type="noConversion"/>
  </si>
  <si>
    <t>执行命令后点击这里确认操作，否则操作无效。</t>
    <phoneticPr fontId="1" type="noConversion"/>
  </si>
  <si>
    <t>光标移到这里设置金钱记分板</t>
    <phoneticPr fontId="1" type="noConversion"/>
  </si>
  <si>
    <t>请将 ? 替换为金钱记分板名。</t>
    <phoneticPr fontId="1" type="noConversion"/>
  </si>
  <si>
    <t>光标移到这里查看某个玩家的禁用状态</t>
    <phoneticPr fontId="1" type="noConversion"/>
  </si>
  <si>
    <t>请将 ? 替换为玩家名。</t>
    <phoneticPr fontId="1" type="noConversion"/>
  </si>
  <si>
    <t>光标移到这里封禁/解禁玩家的商店使用权</t>
    <phoneticPr fontId="1" type="noConversion"/>
  </si>
  <si>
    <t>本操作会封禁玩家或解封已被封禁的玩家。</t>
    <phoneticPr fontId="1" type="noConversion"/>
  </si>
  <si>
    <t>无法封禁管理员。</t>
    <phoneticPr fontId="1" type="noConversion"/>
  </si>
  <si>
    <t>操作失败。请输入玩家名。</t>
    <phoneticPr fontId="1" type="noConversion"/>
  </si>
  <si>
    <t>已被禁止使用全球商店。</t>
    <phoneticPr fontId="1" type="noConversion"/>
  </si>
  <si>
    <t>已被解除封禁。</t>
    <phoneticPr fontId="1" type="noConversion"/>
  </si>
  <si>
    <t>原来的金钱记分板为</t>
    <phoneticPr fontId="1" type="noConversion"/>
  </si>
  <si>
    <t>现在已被设置为</t>
    <phoneticPr fontId="1" type="noConversion"/>
  </si>
  <si>
    <t>无法将语言设置为</t>
    <phoneticPr fontId="1" type="noConversion"/>
  </si>
  <si>
    <t>语言文件不存在或格式有误。</t>
    <phoneticPr fontId="1" type="noConversion"/>
  </si>
  <si>
    <t>原来的语言为</t>
    <phoneticPr fontId="1" type="noConversion"/>
  </si>
  <si>
    <t>操作失败。请输入语言。</t>
    <phoneticPr fontId="1" type="noConversion"/>
  </si>
  <si>
    <t>输入的金钱记分板不存在。</t>
    <phoneticPr fontId="1" type="noConversion"/>
  </si>
  <si>
    <t>请重试。</t>
    <phoneticPr fontId="1" type="noConversion"/>
  </si>
  <si>
    <t>操作失败。请输入记分板名。</t>
    <phoneticPr fontId="1" type="noConversion"/>
  </si>
  <si>
    <t>清除动态数据失败。请输入</t>
    <phoneticPr fontId="1" type="noConversion"/>
  </si>
  <si>
    <t>清除动态数据成功。请继续卸载步骤。感谢使用全球商店数据包。</t>
    <phoneticPr fontId="1" type="noConversion"/>
  </si>
  <si>
    <t>允许使用商店的玩家</t>
    <phoneticPr fontId="1" type="noConversion"/>
  </si>
  <si>
    <t>禁止使用商店的玩家</t>
    <phoneticPr fontId="1" type="noConversion"/>
  </si>
  <si>
    <t>请按照以下步骤清除动态数据：</t>
    <phoneticPr fontId="1" type="noConversion"/>
  </si>
  <si>
    <t>将 ? 改为</t>
    <phoneticPr fontId="1" type="noConversion"/>
  </si>
  <si>
    <t>点击这里停止运行并清除动态数据。</t>
    <phoneticPr fontId="1" type="noConversion"/>
  </si>
  <si>
    <t>点击这里重启数据包。</t>
    <phoneticPr fontId="1" type="noConversion"/>
  </si>
  <si>
    <t>清除动态数据成功。请继续上述步骤重启商店。</t>
    <phoneticPr fontId="1" type="noConversion"/>
  </si>
  <si>
    <t>彩蛋</t>
    <phoneticPr fontId="1" type="noConversion"/>
  </si>
  <si>
    <t>点击启用彩蛋</t>
    <phoneticPr fontId="1" type="noConversion"/>
  </si>
  <si>
    <t>点击禁用彩蛋</t>
    <phoneticPr fontId="1" type="noConversion"/>
  </si>
  <si>
    <t>已启用彩蛋。</t>
    <phoneticPr fontId="1" type="noConversion"/>
  </si>
  <si>
    <t>已禁用彩蛋。</t>
    <phoneticPr fontId="1" type="noConversion"/>
  </si>
  <si>
    <t>成功重置货币。</t>
    <phoneticPr fontId="1" type="noConversion"/>
  </si>
  <si>
    <t>点击这里设置货币的面值。</t>
    <phoneticPr fontId="1" type="noConversion"/>
  </si>
  <si>
    <t>请将 ? 更改为面值。</t>
    <phoneticPr fontId="1" type="noConversion"/>
  </si>
  <si>
    <t>操作失败。请先选择货币。</t>
    <phoneticPr fontId="1" type="noConversion"/>
  </si>
  <si>
    <t>操作失败。此货币已被禁用。请启用之后再进行操作。</t>
    <phoneticPr fontId="1" type="noConversion"/>
  </si>
  <si>
    <t>操作失败。请将货币置于主手。</t>
    <phoneticPr fontId="1" type="noConversion"/>
  </si>
  <si>
    <t>成功修改货币的外观物品。</t>
    <phoneticPr fontId="1" type="noConversion"/>
  </si>
  <si>
    <t>操作失败。此货币已被禁用。请先启用该货币再进行操作。</t>
    <phoneticPr fontId="1" type="noConversion"/>
  </si>
  <si>
    <t>操作失败。货币面值必须为正数。</t>
    <phoneticPr fontId="1" type="noConversion"/>
  </si>
  <si>
    <t>设置面值成功。</t>
    <phoneticPr fontId="1" type="noConversion"/>
  </si>
  <si>
    <t>已禁用该货币。</t>
    <phoneticPr fontId="1" type="noConversion"/>
  </si>
  <si>
    <t>已启用该货币。</t>
    <phoneticPr fontId="1" type="noConversion"/>
  </si>
  <si>
    <t>无法进入货币编辑界面。</t>
    <phoneticPr fontId="1" type="noConversion"/>
  </si>
  <si>
    <t>已经有管理员在编辑货币。</t>
    <phoneticPr fontId="1" type="noConversion"/>
  </si>
  <si>
    <t>取款失败。此货币已被禁用。</t>
    <phoneticPr fontId="1" type="noConversion"/>
  </si>
  <si>
    <t>取款失败。你想取出￥</t>
    <phoneticPr fontId="1" type="noConversion"/>
  </si>
  <si>
    <t>但你只有￥</t>
    <phoneticPr fontId="1" type="noConversion"/>
  </si>
  <si>
    <t>取款成功。你现在有￥</t>
    <phoneticPr fontId="1" type="noConversion"/>
  </si>
  <si>
    <t>存款失败。你现在有￥</t>
    <phoneticPr fontId="1" type="noConversion"/>
  </si>
  <si>
    <t>但存款上限为￥</t>
    <phoneticPr fontId="1" type="noConversion"/>
  </si>
  <si>
    <t>存款失败。存款时请手持货币。</t>
    <phoneticPr fontId="1" type="noConversion"/>
  </si>
  <si>
    <t>存款成功。你现在有￥</t>
    <phoneticPr fontId="1" type="noConversion"/>
  </si>
  <si>
    <t>管理员正在编辑货币。已返回主菜单。</t>
    <phoneticPr fontId="1" type="noConversion"/>
  </si>
  <si>
    <t>成功将该物品加入回收商店。</t>
    <phoneticPr fontId="1" type="noConversion"/>
  </si>
  <si>
    <t>未能将物品加入回收商店。请手持物品。</t>
    <phoneticPr fontId="1" type="noConversion"/>
  </si>
  <si>
    <t>未能将物品加入回收商店。价格必须是正数，但你输入了￥</t>
    <phoneticPr fontId="1" type="noConversion"/>
  </si>
  <si>
    <t>请将物品置于主手。</t>
    <phoneticPr fontId="1" type="noConversion"/>
  </si>
  <si>
    <t>请将 ? 替换为回收价格。</t>
    <phoneticPr fontId="1" type="noConversion"/>
  </si>
  <si>
    <t>该物品不在回收商店中。菜单已刷新。</t>
    <phoneticPr fontId="1" type="noConversion"/>
  </si>
  <si>
    <t>再次点击将此物品从回收商店中移除。</t>
    <phoneticPr fontId="1" type="noConversion"/>
  </si>
  <si>
    <t>成功从回收商店移除此物品。</t>
    <phoneticPr fontId="1" type="noConversion"/>
  </si>
  <si>
    <t>你的物品数量不足。需要</t>
    <phoneticPr fontId="1" type="noConversion"/>
  </si>
  <si>
    <t>但你只有</t>
    <phoneticPr fontId="1" type="noConversion"/>
  </si>
  <si>
    <t>回收成功。你获得了￥</t>
    <phoneticPr fontId="1" type="noConversion"/>
  </si>
  <si>
    <t>现在你有￥</t>
    <phoneticPr fontId="1" type="noConversion"/>
  </si>
  <si>
    <t>回收失败。你现在有￥</t>
    <phoneticPr fontId="1" type="noConversion"/>
  </si>
  <si>
    <t>回收商店物品</t>
    <phoneticPr fontId="1" type="noConversion"/>
  </si>
  <si>
    <t>成功将该物品加入出售商店。</t>
    <phoneticPr fontId="1" type="noConversion"/>
  </si>
  <si>
    <t>未能将物品加入出售商店。请手持物品。</t>
    <phoneticPr fontId="1" type="noConversion"/>
  </si>
  <si>
    <t>未能将物品加入出售商店。价格必须是正数，但你输入了￥</t>
    <phoneticPr fontId="1" type="noConversion"/>
  </si>
  <si>
    <t>请将 ? 替换为出售价格。</t>
    <phoneticPr fontId="1" type="noConversion"/>
  </si>
  <si>
    <t>该物品不在出售商店中。菜单已刷新。</t>
    <phoneticPr fontId="1" type="noConversion"/>
  </si>
  <si>
    <t>再次点击将此物品从出售商店中移除。</t>
    <phoneticPr fontId="1" type="noConversion"/>
  </si>
  <si>
    <t>成功从出售商店移除此物品。</t>
    <phoneticPr fontId="1" type="noConversion"/>
  </si>
  <si>
    <t>购买失败。余额不足。需要￥</t>
    <phoneticPr fontId="1" type="noConversion"/>
  </si>
  <si>
    <t>购买成功。</t>
    <phoneticPr fontId="1" type="noConversion"/>
  </si>
  <si>
    <t>操作失败。请先选择选项。</t>
    <phoneticPr fontId="1" type="noConversion"/>
  </si>
  <si>
    <t>操作失败。此处无法使用货币。</t>
    <phoneticPr fontId="1" type="noConversion"/>
  </si>
  <si>
    <t>输入不合法。你输入了</t>
    <phoneticPr fontId="1" type="noConversion"/>
  </si>
  <si>
    <t>输入不能包含空格。</t>
    <phoneticPr fontId="1" type="noConversion"/>
  </si>
  <si>
    <t>你已经位于主菜单。离开椅子以退出商店。</t>
    <phoneticPr fontId="1" type="noConversion"/>
  </si>
  <si>
    <t>感谢你使用全球商店数据包。</t>
    <phoneticPr fontId="1" type="noConversion"/>
  </si>
  <si>
    <t>请按照以下步骤清除所有数据并卸载数据包。</t>
    <phoneticPr fontId="1" type="noConversion"/>
  </si>
  <si>
    <t>点击这里停止运行数据包并清除所有数据</t>
    <phoneticPr fontId="1" type="noConversion"/>
  </si>
  <si>
    <t>点击这里禁用全球商店数据包</t>
    <phoneticPr fontId="1" type="noConversion"/>
  </si>
  <si>
    <t>请立即删除数据包文件</t>
    <phoneticPr fontId="1" type="noConversion"/>
  </si>
  <si>
    <t>你已经卸载全球商店数据包, 再次感谢你的使用</t>
    <phoneticPr fontId="1" type="noConversion"/>
  </si>
  <si>
    <t>成功调整物品信息框前后位置。</t>
    <phoneticPr fontId="1" type="noConversion"/>
  </si>
  <si>
    <t>允许的范围：</t>
    <phoneticPr fontId="1" type="noConversion"/>
  </si>
  <si>
    <t>你设置了</t>
    <phoneticPr fontId="1" type="noConversion"/>
  </si>
  <si>
    <t>你无法继续向此方向调整。</t>
    <phoneticPr fontId="1" type="noConversion"/>
  </si>
  <si>
    <t>成功调整物品信息框左右位置。</t>
    <phoneticPr fontId="1" type="noConversion"/>
  </si>
  <si>
    <t>成功调整物品信息框上下位置。</t>
    <phoneticPr fontId="1" type="noConversion"/>
  </si>
  <si>
    <t>成功调整物品信息框大小。</t>
    <phoneticPr fontId="1" type="noConversion"/>
  </si>
  <si>
    <t>光标移到这里调整物品信息框前后位置</t>
    <phoneticPr fontId="1" type="noConversion"/>
  </si>
  <si>
    <t>请将 ? 替换为一个数字。</t>
    <phoneticPr fontId="1" type="noConversion"/>
  </si>
  <si>
    <t>输入正数 - 向前移动（离你更远）</t>
    <phoneticPr fontId="1" type="noConversion"/>
  </si>
  <si>
    <t>输入负数 - 向后移动（离你更近）</t>
    <phoneticPr fontId="1" type="noConversion"/>
  </si>
  <si>
    <t>推荐的输入范围：</t>
    <phoneticPr fontId="1" type="noConversion"/>
  </si>
  <si>
    <t>你可以多次调整，直到满意为止。</t>
    <phoneticPr fontId="1" type="noConversion"/>
  </si>
  <si>
    <t>光标移到这里调整物品信息框左右位置</t>
    <phoneticPr fontId="1" type="noConversion"/>
  </si>
  <si>
    <t>输入正数 - 向右移动</t>
    <phoneticPr fontId="1" type="noConversion"/>
  </si>
  <si>
    <t>输入负数 - 向左移动</t>
    <phoneticPr fontId="1" type="noConversion"/>
  </si>
  <si>
    <t>光标移到这里调整物品信息框上下位置</t>
    <phoneticPr fontId="1" type="noConversion"/>
  </si>
  <si>
    <t>输入正数 - 向上移动</t>
    <phoneticPr fontId="1" type="noConversion"/>
  </si>
  <si>
    <t>输入负数 - 向下移动</t>
    <phoneticPr fontId="1" type="noConversion"/>
  </si>
  <si>
    <t>光标移到这里调整物品信息框大小</t>
    <phoneticPr fontId="1" type="noConversion"/>
  </si>
  <si>
    <t>输入正数 - 放大</t>
    <phoneticPr fontId="1" type="noConversion"/>
  </si>
  <si>
    <t>输入负数 - 缩小</t>
    <phoneticPr fontId="1" type="noConversion"/>
  </si>
  <si>
    <t>成功重置物品信息框位置。</t>
    <phoneticPr fontId="1" type="noConversion"/>
  </si>
  <si>
    <t>成功重置物品信息框大小。</t>
    <phoneticPr fontId="1" type="noConversion"/>
  </si>
  <si>
    <t>成功跳转到物品。</t>
    <phoneticPr fontId="1" type="noConversion"/>
  </si>
  <si>
    <t>你已经在看这个物品了。</t>
    <phoneticPr fontId="1" type="noConversion"/>
  </si>
  <si>
    <t>你输入的序号不合法。序号范围：</t>
  </si>
  <si>
    <t>你输入的序号不合法。请输入正数。</t>
    <phoneticPr fontId="1" type="noConversion"/>
  </si>
  <si>
    <t>你输入的ID不合法。请输入正数。</t>
    <phoneticPr fontId="1" type="noConversion"/>
  </si>
  <si>
    <t>没有找到这个ID对应的物品。</t>
    <phoneticPr fontId="1" type="noConversion"/>
  </si>
  <si>
    <t>余额不足。需要￥</t>
    <phoneticPr fontId="1" type="noConversion"/>
  </si>
  <si>
    <t>你是此物品的卖家。已取回物品。</t>
    <phoneticPr fontId="1" type="noConversion"/>
  </si>
  <si>
    <t>再次点击取回物品</t>
    <phoneticPr fontId="1" type="noConversion"/>
  </si>
  <si>
    <t>成功上架物品。</t>
    <phoneticPr fontId="1" type="noConversion"/>
  </si>
  <si>
    <t>没有待领取的收入。快出售东西吧~</t>
    <phoneticPr fontId="1" type="noConversion"/>
  </si>
  <si>
    <t>成功领取￥</t>
    <phoneticPr fontId="1" type="noConversion"/>
  </si>
  <si>
    <t>领取收入失败。你的金钱为</t>
    <phoneticPr fontId="1" type="noConversion"/>
  </si>
  <si>
    <t>你在商店中的物品过多。</t>
    <phoneticPr fontId="1" type="noConversion"/>
  </si>
  <si>
    <t>请下架或取回一些物品再试。</t>
    <phoneticPr fontId="1" type="noConversion"/>
  </si>
  <si>
    <t>光标移到这里上架物品</t>
    <phoneticPr fontId="1" type="noConversion"/>
  </si>
  <si>
    <t>请在 ? 处填写售价。</t>
    <phoneticPr fontId="1" type="noConversion"/>
  </si>
  <si>
    <t>你现在有￥</t>
    <phoneticPr fontId="1" type="noConversion"/>
  </si>
  <si>
    <t>上架物品冷却时间：</t>
    <phoneticPr fontId="1" type="noConversion"/>
  </si>
  <si>
    <t>上架物品失败。请手持物品。</t>
    <phoneticPr fontId="1" type="noConversion"/>
  </si>
  <si>
    <t>上架物品失败。价格必须是正数，但你输入了￥</t>
    <phoneticPr fontId="1" type="noConversion"/>
  </si>
  <si>
    <t>该购买记录不存在。菜单已刷新。</t>
    <phoneticPr fontId="1" type="noConversion"/>
  </si>
  <si>
    <t>该出售记录不存在。菜单已刷新。</t>
    <phoneticPr fontId="1" type="noConversion"/>
  </si>
  <si>
    <t>该物品不存在。菜单已刷新。</t>
    <phoneticPr fontId="1" type="noConversion"/>
  </si>
  <si>
    <t>成功取回该物品。</t>
    <phoneticPr fontId="1" type="noConversion"/>
  </si>
  <si>
    <t>从回收商店中移除物品</t>
    <phoneticPr fontId="1" type="noConversion"/>
  </si>
  <si>
    <t>从出售商店中移除物品</t>
    <phoneticPr fontId="1" type="noConversion"/>
  </si>
  <si>
    <t>查看购买记录</t>
    <phoneticPr fontId="1" type="noConversion"/>
  </si>
  <si>
    <t>查看出售记录</t>
    <phoneticPr fontId="1" type="noConversion"/>
  </si>
  <si>
    <t>存取款</t>
    <phoneticPr fontId="1" type="noConversion"/>
  </si>
  <si>
    <t>商店已关闭。欢迎再次光临</t>
    <phoneticPr fontId="1" type="noConversion"/>
  </si>
  <si>
    <t>重置物品信息框大小</t>
    <phoneticPr fontId="1" type="noConversion"/>
  </si>
  <si>
    <t>重置物品信息框位置</t>
    <phoneticPr fontId="1" type="noConversion"/>
  </si>
  <si>
    <t>封禁/解封玩家</t>
    <phoneticPr fontId="1" type="noConversion"/>
  </si>
  <si>
    <t>查看玩家封禁状态</t>
    <phoneticPr fontId="1" type="noConversion"/>
  </si>
  <si>
    <t>清除动态数据</t>
    <phoneticPr fontId="1" type="noConversion"/>
  </si>
  <si>
    <t>所有商店及其交易记录都将清空。</t>
    <phoneticPr fontId="1" type="noConversion"/>
  </si>
  <si>
    <t>玩家打开商店时有 10% 概率触发。</t>
    <phoneticPr fontId="1" type="noConversion"/>
  </si>
  <si>
    <t>玩家附近的箱子矿车会变为以前的商店矿车造型</t>
    <phoneticPr fontId="1" type="noConversion"/>
  </si>
  <si>
    <t>点击开启/关闭彩蛋</t>
    <phoneticPr fontId="1" type="noConversion"/>
  </si>
  <si>
    <t>仅管理员有效。</t>
    <phoneticPr fontId="1" type="noConversion"/>
  </si>
  <si>
    <t>进入玩家商店后，输入命令：</t>
    <phoneticPr fontId="1" type="noConversion"/>
  </si>
  <si>
    <t>跳转到该序号的物品</t>
    <phoneticPr fontId="1" type="noConversion"/>
  </si>
  <si>
    <t>跳转到该ID的物品</t>
    <phoneticPr fontId="1" type="noConversion"/>
  </si>
  <si>
    <t>查看/编辑出售商店</t>
    <phoneticPr fontId="1" type="noConversion"/>
  </si>
  <si>
    <t>查看/编辑回收商店</t>
    <phoneticPr fontId="1" type="noConversion"/>
  </si>
  <si>
    <t>编辑货币</t>
    <phoneticPr fontId="1" type="noConversion"/>
  </si>
  <si>
    <t>更多设置</t>
    <phoneticPr fontId="1" type="noConversion"/>
  </si>
  <si>
    <t>该货币已被禁用。</t>
    <phoneticPr fontId="1" type="noConversion"/>
  </si>
  <si>
    <t>慎重点击！</t>
    <phoneticPr fontId="1" type="noConversion"/>
  </si>
  <si>
    <t>五种货币的所有信息均将重置！</t>
    <phoneticPr fontId="1" type="noConversion"/>
  </si>
  <si>
    <t>存款</t>
    <phoneticPr fontId="1" type="noConversion"/>
  </si>
  <si>
    <t>g_lang.admin_settings.reset_dynamic_data_tip.3</t>
    <phoneticPr fontId="1" type="noConversion"/>
  </si>
  <si>
    <t>g_lang.admin_settings.reset_dynamic_data_tip.4</t>
    <phoneticPr fontId="1" type="noConversion"/>
  </si>
  <si>
    <t>g_lang.edit_main.install_tip.3</t>
    <phoneticPr fontId="1" type="noConversion"/>
  </si>
  <si>
    <t>g_lang.edit_main.install_tip.4</t>
    <phoneticPr fontId="1" type="noConversion"/>
  </si>
  <si>
    <t>g_lang.edit_main.install_tip.5</t>
    <phoneticPr fontId="1" type="noConversion"/>
  </si>
  <si>
    <t>g_lang.edit_main.install_tip.6</t>
    <phoneticPr fontId="1" type="noConversion"/>
  </si>
  <si>
    <t>g_lang.edit_main.install_tip.7</t>
    <phoneticPr fontId="1" type="noConversion"/>
  </si>
  <si>
    <t>g_lang.edit_main.install_tip.8</t>
    <phoneticPr fontId="1" type="noConversion"/>
  </si>
  <si>
    <t>g_lang.edit_main.install_tip.9</t>
    <phoneticPr fontId="1" type="noConversion"/>
  </si>
  <si>
    <t>g_lang.common.edit_cash</t>
    <phoneticPr fontId="1" type="noConversion"/>
  </si>
  <si>
    <t>g_lang.common.no_select_cash</t>
    <phoneticPr fontId="1" type="noConversion"/>
  </si>
  <si>
    <t>g_lang.common.view_sold</t>
    <phoneticPr fontId="1" type="noConversion"/>
  </si>
  <si>
    <t>g_lang.common.view_bought</t>
    <phoneticPr fontId="1" type="noConversion"/>
  </si>
  <si>
    <t>查看退回的物品</t>
    <phoneticPr fontId="1" type="noConversion"/>
  </si>
  <si>
    <t>g_lang.common.view_returned_items</t>
    <phoneticPr fontId="1" type="noConversion"/>
  </si>
  <si>
    <t>g_lang.common.view_selling_items</t>
    <phoneticPr fontId="1" type="noConversion"/>
  </si>
  <si>
    <t>g_lang.common.take_back_success</t>
    <phoneticPr fontId="1" type="noConversion"/>
  </si>
  <si>
    <t>g_lang.common.jump_success</t>
    <phoneticPr fontId="1" type="noConversion"/>
  </si>
  <si>
    <t>g_lang.common.atm</t>
    <phoneticPr fontId="1" type="noConversion"/>
  </si>
  <si>
    <t>But you only have $</t>
    <phoneticPr fontId="1" type="noConversion"/>
  </si>
  <si>
    <t>But a portion of data will not be affected,</t>
    <phoneticPr fontId="1" type="noConversion"/>
  </si>
  <si>
    <t>But the account limit has been set to be $</t>
    <phoneticPr fontId="1" type="noConversion"/>
  </si>
  <si>
    <t>g_lang.common.account_limit_is</t>
    <phoneticPr fontId="1" type="noConversion"/>
  </si>
  <si>
    <t>g_lang.common.only_have_money</t>
    <phoneticPr fontId="1" type="noConversion"/>
  </si>
  <si>
    <t>g_lang.common.click_to_paste_command</t>
    <phoneticPr fontId="1" type="noConversion"/>
  </si>
  <si>
    <t>Click HERE to initialize Global Shop Datapack.</t>
    <phoneticPr fontId="1" type="noConversion"/>
  </si>
  <si>
    <t>g_lang.common.no_exist_and_refresh</t>
    <phoneticPr fontId="1" type="noConversion"/>
  </si>
  <si>
    <t>g_lang.common.buy_success</t>
    <phoneticPr fontId="1" type="noConversion"/>
  </si>
  <si>
    <t>g_lang.common.banned_and_ask_op</t>
    <phoneticPr fontId="1" type="noConversion"/>
  </si>
  <si>
    <t>g_lang.common.but_you_set</t>
    <phoneticPr fontId="1" type="noConversion"/>
  </si>
  <si>
    <t>g_lang.common.already_looking</t>
    <phoneticPr fontId="1" type="noConversion"/>
  </si>
  <si>
    <t>g_lang.common.replace_num</t>
    <phoneticPr fontId="1" type="noConversion"/>
  </si>
  <si>
    <t>g_lang.common.hold_item_with_mainhand</t>
    <phoneticPr fontId="1" type="noConversion"/>
  </si>
  <si>
    <t>全球商店已经初始化完成。</t>
    <phoneticPr fontId="1" type="noConversion"/>
  </si>
  <si>
    <t>g_lang.common.player_shop_main</t>
    <phoneticPr fontId="1" type="noConversion"/>
  </si>
  <si>
    <t>g_lang.common.is_set_to</t>
    <phoneticPr fontId="1" type="noConversion"/>
  </si>
  <si>
    <t>g_lang.use.use_long_time.2</t>
    <phoneticPr fontId="1" type="noConversion"/>
  </si>
  <si>
    <t>点击这里重新打开</t>
    <phoneticPr fontId="1" type="noConversion"/>
  </si>
  <si>
    <t>There is an operator setting currency. Please try it later.</t>
    <phoneticPr fontId="1" type="noConversion"/>
  </si>
  <si>
    <t>有管理员在编辑货币。请稍后再试。</t>
    <phoneticPr fontId="1" type="noConversion"/>
  </si>
  <si>
    <t>g_lang.common.possible_range</t>
    <phoneticPr fontId="1" type="noConversion"/>
  </si>
  <si>
    <t>PLEASE TRANSLATE IN THE "common" WORKSHEET</t>
    <phoneticPr fontId="1" type="noConversion"/>
  </si>
  <si>
    <t>Replace [?] with a number.</t>
    <phoneticPr fontId="1" type="noConversion"/>
  </si>
  <si>
    <t>如果你误操作了全球商店的记分板、storage、实体等，可以重新初始化数据包。</t>
    <phoneticPr fontId="1" type="noConversion"/>
  </si>
  <si>
    <t>You can initialize Global Shop Datapack if you have accidentally operated the scoreboards, storage, entities, etc.,</t>
    <phoneticPr fontId="1" type="noConversion"/>
  </si>
  <si>
    <t>普通玩家请忽略</t>
    <phoneticPr fontId="1" type="noConversion"/>
  </si>
  <si>
    <t>Your input is</t>
    <phoneticPr fontId="1" type="noConversion"/>
  </si>
  <si>
    <t>g_lang.open.tip_open.3</t>
    <phoneticPr fontId="1" type="noConversion"/>
  </si>
  <si>
    <t>g_lang.ask_boot.2</t>
    <phoneticPr fontId="1" type="noConversion"/>
  </si>
  <si>
    <t>点击这里重新加载所有数据包</t>
    <phoneticPr fontId="1" type="noConversion"/>
  </si>
  <si>
    <t>This item does not exist. The menu has been refreshed.</t>
    <phoneticPr fontId="1" type="noConversion"/>
  </si>
  <si>
    <t>g_lang.control.player_shop_main.enter_player_shop.2</t>
    <phoneticPr fontId="1" type="noConversion"/>
  </si>
  <si>
    <t>g_lang.control.admin_settings.toggle_easter_egg.3</t>
    <phoneticPr fontId="1" type="noConversion"/>
  </si>
  <si>
    <t>The appearance of chest minecart near players will be changed into Global Shop minecart.</t>
    <phoneticPr fontId="1" type="noConversion"/>
  </si>
  <si>
    <t>Control Panel</t>
  </si>
  <si>
    <t>Successfully added this item to Goods Shelves.</t>
    <phoneticPr fontId="1" type="noConversion"/>
  </si>
  <si>
    <t>This item does not exist in Goods Shelves. The menu has been refreshed.</t>
    <phoneticPr fontId="1" type="noConversion"/>
  </si>
  <si>
    <t>View Goods Shelves</t>
    <phoneticPr fontId="1" type="noConversion"/>
  </si>
  <si>
    <t>Goods Shelves</t>
    <phoneticPr fontId="1" type="noConversion"/>
  </si>
  <si>
    <t>售货架</t>
    <phoneticPr fontId="1" type="noConversion"/>
  </si>
  <si>
    <t>售货架物品</t>
    <phoneticPr fontId="1" type="noConversion"/>
  </si>
  <si>
    <t>玩家商店</t>
    <phoneticPr fontId="1" type="noConversion"/>
  </si>
  <si>
    <t>玩家商店</t>
    <phoneticPr fontId="1" type="noConversion"/>
  </si>
  <si>
    <t>该物品不在售货架中。菜单已刷新。</t>
    <phoneticPr fontId="1" type="noConversion"/>
  </si>
  <si>
    <t>浏览售货架</t>
    <phoneticPr fontId="1" type="noConversion"/>
  </si>
  <si>
    <t>控制面板</t>
    <phoneticPr fontId="1" type="noConversion"/>
  </si>
  <si>
    <t>More Settings</t>
    <phoneticPr fontId="1" type="noConversion"/>
  </si>
  <si>
    <t>无法进入控制面板。你必须是管理员。</t>
    <phoneticPr fontId="1" type="noConversion"/>
  </si>
  <si>
    <t>Failed to enter Control Panel. You should be an operator to do this.</t>
    <phoneticPr fontId="1" type="noConversion"/>
  </si>
  <si>
    <t>Control Panel</t>
    <phoneticPr fontId="1" type="noConversion"/>
  </si>
  <si>
    <t>View Returned Items</t>
    <phoneticPr fontId="1" type="noConversion"/>
  </si>
  <si>
    <t>View Selling Items</t>
    <phoneticPr fontId="1" type="noConversion"/>
  </si>
  <si>
    <t>View Purchase History</t>
    <phoneticPr fontId="1" type="noConversion"/>
  </si>
  <si>
    <t>View Sell History</t>
    <phoneticPr fontId="1" type="noConversion"/>
  </si>
  <si>
    <t>Currency</t>
    <phoneticPr fontId="1" type="noConversion"/>
  </si>
  <si>
    <t>Operation failed. You did not input anything.</t>
    <phoneticPr fontId="1" type="noConversion"/>
  </si>
  <si>
    <t>Some commands did not run correctly. (Data may have been corrupted.)</t>
    <phoneticPr fontId="1" type="noConversion"/>
  </si>
  <si>
    <t>Item Information</t>
    <phoneticPr fontId="1" type="noConversion"/>
  </si>
  <si>
    <t>After you run the command, click HERE to confirm your settings. Otherwise, IT WILL NOT WORK PROPERLY.</t>
    <phoneticPr fontId="1" type="noConversion"/>
  </si>
  <si>
    <t xml:space="preserve">Move your cursor HERE to set the language. </t>
    <phoneticPr fontId="1" type="noConversion"/>
  </si>
  <si>
    <t>Replace [?] with the language.</t>
    <phoneticPr fontId="1" type="noConversion"/>
  </si>
  <si>
    <t>Failed to set the language to</t>
    <phoneticPr fontId="1" type="noConversion"/>
  </si>
  <si>
    <t>new_language</t>
    <phoneticPr fontId="1" type="noConversion"/>
  </si>
  <si>
    <t>The previous language is</t>
    <phoneticPr fontId="1" type="noConversion"/>
  </si>
  <si>
    <t>Move your cursor HERE to add an item to Market.</t>
    <phoneticPr fontId="1" type="noConversion"/>
  </si>
  <si>
    <t>Move your cursor HERE to add an item to Recycle Shop.</t>
    <phoneticPr fontId="1" type="noConversion"/>
  </si>
  <si>
    <t>光标移到这里向出售商店添加出售项</t>
    <phoneticPr fontId="1" type="noConversion"/>
  </si>
  <si>
    <t>光标移到这里向回收商店添加回收项</t>
    <phoneticPr fontId="1" type="noConversion"/>
  </si>
  <si>
    <t>Successfully recycled. You have earned $</t>
    <phoneticPr fontId="1" type="noConversion"/>
  </si>
  <si>
    <t>Item(s) in Market</t>
    <phoneticPr fontId="1" type="noConversion"/>
  </si>
  <si>
    <t>Item(s) in Recycle Shop</t>
    <phoneticPr fontId="1" type="noConversion"/>
  </si>
  <si>
    <t>Item(s) in Goods Shelves</t>
    <phoneticPr fontId="1" type="noConversion"/>
  </si>
  <si>
    <t>Money Scoreboard</t>
    <phoneticPr fontId="1" type="noConversion"/>
  </si>
  <si>
    <t>en_us image</t>
    <phoneticPr fontId="1" type="noConversion"/>
  </si>
  <si>
    <t>zh_cn image</t>
    <phoneticPr fontId="1" type="noConversion"/>
  </si>
  <si>
    <t>Now it has been set to be</t>
    <phoneticPr fontId="1" type="noConversion"/>
  </si>
  <si>
    <t>Money scoreboard is previously</t>
    <phoneticPr fontId="1" type="noConversion"/>
  </si>
  <si>
    <t>Failed to clear dynamic data. Please input</t>
    <phoneticPr fontId="1" type="noConversion"/>
  </si>
  <si>
    <t>Replace [?] with</t>
    <phoneticPr fontId="1" type="noConversion"/>
  </si>
  <si>
    <t>But you only have</t>
    <phoneticPr fontId="1" type="noConversion"/>
  </si>
  <si>
    <t>But you have set</t>
    <phoneticPr fontId="1" type="noConversion"/>
  </si>
  <si>
    <t>Selling cooldown:</t>
    <phoneticPr fontId="1" type="noConversion"/>
  </si>
  <si>
    <t>ID</t>
    <phoneticPr fontId="1" type="noConversion"/>
  </si>
  <si>
    <t>g_lang.cash.exchange.too_much_money.2</t>
    <phoneticPr fontId="1" type="noConversion"/>
  </si>
  <si>
    <t>Failed to access currency setting menu.</t>
    <phoneticPr fontId="1" type="noConversion"/>
  </si>
  <si>
    <t>m</t>
    <phoneticPr fontId="1" type="noConversion"/>
  </si>
  <si>
    <t>h</t>
    <phoneticPr fontId="1" type="noConversion"/>
  </si>
  <si>
    <t>d</t>
    <phoneticPr fontId="1" type="noConversion"/>
  </si>
  <si>
    <t>g_lang.item_frame.expire_time.2</t>
    <phoneticPr fontId="1" type="noConversion"/>
  </si>
  <si>
    <t>Translator</t>
    <phoneticPr fontId="1" type="noConversion"/>
  </si>
  <si>
    <t>Contact information/website</t>
  </si>
  <si>
    <t>Message Title</t>
  </si>
  <si>
    <t>Description</t>
    <phoneticPr fontId="1" type="noConversion"/>
  </si>
  <si>
    <t>Translators, can be multiple</t>
    <phoneticPr fontId="1" type="noConversion"/>
  </si>
  <si>
    <t>can be null</t>
    <phoneticPr fontId="1" type="noConversion"/>
  </si>
  <si>
    <t>value</t>
    <phoneticPr fontId="1" type="noConversion"/>
  </si>
  <si>
    <t>If you are not an operator, please ignore this message.</t>
    <phoneticPr fontId="1" type="noConversion"/>
  </si>
  <si>
    <t>DO NOT remove the quotation marks.</t>
    <phoneticPr fontId="1" type="noConversion"/>
  </si>
  <si>
    <t>The position number you input is illegal. Please try again.</t>
    <phoneticPr fontId="1" type="noConversion"/>
  </si>
  <si>
    <t>The position number you input is illegal. Possible position number:</t>
    <phoneticPr fontId="1" type="noConversion"/>
  </si>
  <si>
    <t>To jump to the item in a certain position.</t>
    <phoneticPr fontId="1" type="noConversion"/>
  </si>
  <si>
    <t>Failed to clear all data. Please input</t>
    <phoneticPr fontId="1" type="noConversion"/>
  </si>
  <si>
    <t>清除所有数据失败。请输入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</si>
</sst>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5" tint="-0.249977111117893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theme="5" tint="-0.249977111117893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"/>
      <name val="等线"/>
      <family val="2"/>
      <scheme val="minor"/>
    </font>
    <font>
      <sz val="9"/>
      <color rgb="FF0070C0"/>
      <name val="Consolas"/>
      <family val="3"/>
    </font>
    <font>
      <u/>
      <sz val="11"/>
      <color rgb="FF0070C0"/>
      <name val="等线"/>
      <family val="2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0" borderId="0" xfId="0" applyFont="1"/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7" fillId="0" borderId="0" xfId="1" applyFont="1"/>
    <xf numFmtId="0" fontId="0" fillId="0" borderId="0" xfId="0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2" fillId="0" borderId="0" xfId="0" applyFont="1"/>
    <xf numFmtId="0" fontId="5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9" fillId="0" borderId="0" xfId="1" applyFont="1" applyAlignment="1">
      <alignment vertical="center"/>
    </xf>
    <xf numFmtId="0" fontId="0" fillId="0" borderId="0" xfId="0" applyAlignment="1">
      <alignment horizontal="left" vertical="center" shrinkToFit="1"/>
    </xf>
    <xf numFmtId="0" fontId="6" fillId="0" borderId="0" xfId="0" applyFont="1" applyAlignment="1">
      <alignment horizontal="left" vertical="center" shrinkToFit="1"/>
    </xf>
    <xf numFmtId="0" fontId="2" fillId="0" borderId="0" xfId="0" applyFont="1" applyAlignment="1">
      <alignment horizontal="left" vertical="center" shrinkToFit="1"/>
    </xf>
    <xf numFmtId="0" fontId="3" fillId="0" borderId="0" xfId="0" applyFont="1" applyAlignment="1">
      <alignment horizontal="left" vertical="center" shrinkToFit="1"/>
    </xf>
    <xf numFmtId="0" fontId="5" fillId="0" borderId="0" xfId="0" applyFont="1" applyAlignment="1">
      <alignment horizontal="left" vertical="center" shrinkToFit="1"/>
    </xf>
    <xf numFmtId="0" fontId="6" fillId="0" borderId="0" xfId="0" applyFont="1"/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shrinkToFit="1"/>
    </xf>
    <xf numFmtId="0" fontId="11" fillId="0" borderId="0" xfId="0" applyFont="1" applyAlignment="1">
      <alignment horizontal="left" vertical="center" shrinkToFit="1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89576-5105-41A9-A115-7C78277B8CD9}">
  <dimension ref="A1:C3"/>
  <sheetViews>
    <sheetView tabSelected="1" workbookViewId="0">
      <selection activeCell="C2" sqref="C2"/>
    </sheetView>
  </sheetViews>
  <sheetFormatPr defaultRowHeight="14.25" x14ac:dyDescent="0.2"/>
  <cols>
    <col min="1" max="1" width="26.875" customWidth="1"/>
    <col min="2" max="2" width="33.875" customWidth="1"/>
  </cols>
  <sheetData>
    <row r="1" spans="1:3" x14ac:dyDescent="0.2">
      <c r="A1" t="s">
        <v>936</v>
      </c>
      <c r="B1" t="s">
        <v>937</v>
      </c>
      <c r="C1" t="s">
        <v>940</v>
      </c>
    </row>
    <row r="2" spans="1:3" x14ac:dyDescent="0.2">
      <c r="A2" s="24" t="s">
        <v>934</v>
      </c>
      <c r="B2" t="s">
        <v>938</v>
      </c>
    </row>
    <row r="3" spans="1:3" x14ac:dyDescent="0.2">
      <c r="A3" s="24" t="s">
        <v>935</v>
      </c>
      <c r="B3" t="s">
        <v>939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C84E5-621A-4D4C-80FE-0993A9D0C53C}">
  <dimension ref="A1:DL570"/>
  <sheetViews>
    <sheetView zoomScaleNormal="100" workbookViewId="0">
      <selection activeCell="H2" sqref="H2"/>
    </sheetView>
  </sheetViews>
  <sheetFormatPr defaultRowHeight="14.25" x14ac:dyDescent="0.2"/>
  <cols>
    <col min="1" max="1" width="6" style="9" customWidth="1"/>
    <col min="2" max="2" width="31" style="19" customWidth="1"/>
    <col min="3" max="3" width="24.5" style="19" customWidth="1"/>
    <col min="4" max="5" width="10.5" style="10" customWidth="1"/>
    <col min="6" max="6" width="42.25" customWidth="1"/>
    <col min="7" max="7" width="42.25" style="10" customWidth="1"/>
    <col min="8" max="8" width="45.375" style="10" customWidth="1"/>
    <col min="10" max="16384" width="9" style="10"/>
  </cols>
  <sheetData>
    <row r="1" spans="1:116" x14ac:dyDescent="0.2">
      <c r="A1" s="9" t="s">
        <v>366</v>
      </c>
      <c r="B1" s="19" t="s">
        <v>373</v>
      </c>
      <c r="C1" s="19" t="s">
        <v>367</v>
      </c>
      <c r="D1" s="19" t="s">
        <v>918</v>
      </c>
      <c r="E1" s="19" t="s">
        <v>919</v>
      </c>
      <c r="F1" s="10" t="s">
        <v>365</v>
      </c>
      <c r="G1" s="10" t="s">
        <v>382</v>
      </c>
      <c r="H1" s="10" t="s">
        <v>907</v>
      </c>
    </row>
    <row r="2" spans="1:116" s="2" customFormat="1" x14ac:dyDescent="0.2">
      <c r="A2" s="9">
        <v>1</v>
      </c>
      <c r="B2" s="20" t="s">
        <v>368</v>
      </c>
      <c r="C2" s="19"/>
      <c r="D2" s="10"/>
      <c r="E2" s="17"/>
      <c r="F2" s="5"/>
      <c r="G2" s="11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</row>
    <row r="3" spans="1:116" s="2" customFormat="1" x14ac:dyDescent="0.2">
      <c r="A3" s="9">
        <v>2</v>
      </c>
      <c r="B3" s="19" t="s">
        <v>0</v>
      </c>
      <c r="C3" s="19"/>
      <c r="D3" s="12"/>
      <c r="E3" s="18" t="str">
        <f>HYPERLINK("../display_images/zh_cn/g_lang.ask_if_reinit.png","img")</f>
        <v>img</v>
      </c>
      <c r="F3" s="5" t="s">
        <v>406</v>
      </c>
      <c r="G3" s="5" t="s">
        <v>858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</row>
    <row r="4" spans="1:116" s="2" customFormat="1" x14ac:dyDescent="0.2">
      <c r="A4" s="9">
        <v>3</v>
      </c>
      <c r="B4" s="19" t="s">
        <v>1</v>
      </c>
      <c r="C4" s="19"/>
      <c r="D4" s="10"/>
      <c r="E4" s="17"/>
      <c r="F4" s="5" t="s">
        <v>850</v>
      </c>
      <c r="G4" s="5" t="s">
        <v>615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</row>
    <row r="5" spans="1:116" s="2" customFormat="1" ht="42.75" x14ac:dyDescent="0.2">
      <c r="A5" s="9">
        <v>4</v>
      </c>
      <c r="B5" s="19" t="s">
        <v>2</v>
      </c>
      <c r="C5" s="19"/>
      <c r="D5" s="10"/>
      <c r="E5" s="17"/>
      <c r="F5" s="5" t="s">
        <v>869</v>
      </c>
      <c r="G5" s="5" t="s">
        <v>868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</row>
    <row r="6" spans="1:116" s="2" customFormat="1" x14ac:dyDescent="0.2">
      <c r="A6" s="9">
        <v>5</v>
      </c>
      <c r="B6" s="19" t="s">
        <v>3</v>
      </c>
      <c r="C6" s="19"/>
      <c r="D6" s="10"/>
      <c r="E6" s="17"/>
      <c r="F6" s="5" t="s">
        <v>845</v>
      </c>
      <c r="G6" s="5" t="s">
        <v>616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</row>
    <row r="7" spans="1:116" s="2" customFormat="1" ht="28.5" x14ac:dyDescent="0.2">
      <c r="A7" s="9">
        <v>6</v>
      </c>
      <c r="B7" s="19" t="s">
        <v>4</v>
      </c>
      <c r="C7" s="19"/>
      <c r="D7" s="10"/>
      <c r="E7" s="17"/>
      <c r="F7" s="5" t="s">
        <v>407</v>
      </c>
      <c r="G7" s="5" t="s">
        <v>617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</row>
    <row r="8" spans="1:116" s="2" customFormat="1" x14ac:dyDescent="0.2">
      <c r="A8" s="9">
        <v>7</v>
      </c>
      <c r="B8" s="19"/>
      <c r="C8" s="19"/>
      <c r="D8" s="10"/>
      <c r="E8" s="17"/>
      <c r="F8" s="5"/>
      <c r="G8" s="5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</row>
    <row r="9" spans="1:116" s="2" customFormat="1" x14ac:dyDescent="0.2">
      <c r="A9" s="9">
        <v>8</v>
      </c>
      <c r="B9" s="19" t="s">
        <v>6</v>
      </c>
      <c r="C9" s="19"/>
      <c r="D9" s="10"/>
      <c r="E9" s="18" t="str">
        <f>HYPERLINK("../display_images/zh_cn/g_lang.ask_boot.png","img")</f>
        <v>img</v>
      </c>
      <c r="F9" s="5" t="s">
        <v>408</v>
      </c>
      <c r="G9" s="5" t="s">
        <v>614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</row>
    <row r="10" spans="1:116" s="2" customFormat="1" x14ac:dyDescent="0.2">
      <c r="A10" s="1">
        <v>9</v>
      </c>
      <c r="B10" s="21" t="s">
        <v>873</v>
      </c>
      <c r="C10" s="21" t="s">
        <v>288</v>
      </c>
      <c r="D10" s="10"/>
      <c r="E10" s="17"/>
      <c r="F10" s="6" t="s">
        <v>443</v>
      </c>
      <c r="G10" s="14" t="s">
        <v>623</v>
      </c>
      <c r="H10" s="2" t="s">
        <v>866</v>
      </c>
      <c r="I10" s="10"/>
      <c r="J10" s="10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</row>
    <row r="11" spans="1:116" s="2" customFormat="1" ht="28.5" x14ac:dyDescent="0.2">
      <c r="A11" s="9">
        <v>10</v>
      </c>
      <c r="B11" s="19" t="s">
        <v>7</v>
      </c>
      <c r="C11" s="19"/>
      <c r="D11" s="10"/>
      <c r="E11" s="17"/>
      <c r="F11" s="5" t="s">
        <v>941</v>
      </c>
      <c r="G11" s="11" t="s">
        <v>870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</row>
    <row r="12" spans="1:116" s="2" customFormat="1" x14ac:dyDescent="0.2">
      <c r="A12" s="9">
        <v>11</v>
      </c>
      <c r="B12" s="19" t="s">
        <v>8</v>
      </c>
      <c r="C12" s="19"/>
      <c r="D12" s="10"/>
      <c r="E12" s="17"/>
      <c r="F12" s="5" t="s">
        <v>409</v>
      </c>
      <c r="G12" s="11" t="s">
        <v>5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</row>
    <row r="13" spans="1:116" s="2" customFormat="1" x14ac:dyDescent="0.2">
      <c r="A13" s="9">
        <v>12</v>
      </c>
      <c r="B13" s="19"/>
      <c r="C13" s="19"/>
      <c r="D13" s="10"/>
      <c r="E13" s="17"/>
      <c r="F13" s="5"/>
      <c r="G13" s="11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</row>
    <row r="14" spans="1:116" s="2" customFormat="1" ht="28.5" x14ac:dyDescent="0.2">
      <c r="A14" s="9">
        <v>13</v>
      </c>
      <c r="B14" s="19" t="s">
        <v>9</v>
      </c>
      <c r="C14" s="19"/>
      <c r="D14" s="10"/>
      <c r="E14" s="18" t="str">
        <f>HYPERLINK("../display_images/zh_cn/g_lang.tip_stop.png","img")</f>
        <v>img</v>
      </c>
      <c r="F14" s="5" t="s">
        <v>410</v>
      </c>
      <c r="G14" s="5" t="s">
        <v>618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</row>
    <row r="15" spans="1:116" s="2" customFormat="1" ht="28.5" x14ac:dyDescent="0.2">
      <c r="A15" s="9">
        <v>14</v>
      </c>
      <c r="B15" s="19" t="s">
        <v>10</v>
      </c>
      <c r="C15" s="19"/>
      <c r="D15" s="10"/>
      <c r="E15" s="17"/>
      <c r="F15" s="5" t="s">
        <v>901</v>
      </c>
      <c r="G15" s="5" t="s">
        <v>619</v>
      </c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</row>
    <row r="16" spans="1:116" s="2" customFormat="1" x14ac:dyDescent="0.2">
      <c r="A16" s="9">
        <v>15</v>
      </c>
      <c r="B16" s="19" t="s">
        <v>383</v>
      </c>
      <c r="C16" s="19"/>
      <c r="D16" s="10"/>
      <c r="E16" s="17"/>
      <c r="F16" s="5" t="s">
        <v>411</v>
      </c>
      <c r="G16" s="3" t="s">
        <v>620</v>
      </c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</row>
    <row r="17" spans="1:116" s="2" customFormat="1" ht="28.5" x14ac:dyDescent="0.2">
      <c r="A17" s="9">
        <v>16</v>
      </c>
      <c r="B17" s="19" t="s">
        <v>11</v>
      </c>
      <c r="C17" s="19"/>
      <c r="D17" s="10"/>
      <c r="E17" s="17"/>
      <c r="F17" s="5" t="s">
        <v>412</v>
      </c>
      <c r="G17" s="5" t="s">
        <v>621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</row>
    <row r="18" spans="1:116" s="2" customFormat="1" x14ac:dyDescent="0.2">
      <c r="A18" s="9">
        <v>17</v>
      </c>
      <c r="B18" s="19" t="s">
        <v>12</v>
      </c>
      <c r="C18" s="19"/>
      <c r="D18" s="10"/>
      <c r="E18" s="17"/>
      <c r="F18" s="5" t="s">
        <v>413</v>
      </c>
      <c r="G18" s="5" t="s">
        <v>622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</row>
    <row r="19" spans="1:116" s="2" customFormat="1" x14ac:dyDescent="0.2">
      <c r="A19" s="1">
        <v>18</v>
      </c>
      <c r="B19" s="21" t="s">
        <v>384</v>
      </c>
      <c r="C19" s="21" t="s">
        <v>288</v>
      </c>
      <c r="E19" s="17"/>
      <c r="F19" s="6" t="s">
        <v>443</v>
      </c>
      <c r="G19" s="16" t="s">
        <v>623</v>
      </c>
      <c r="H19" s="2" t="s">
        <v>866</v>
      </c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</row>
    <row r="20" spans="1:116" s="2" customFormat="1" x14ac:dyDescent="0.2">
      <c r="A20" s="9">
        <v>19</v>
      </c>
      <c r="B20" s="19"/>
      <c r="C20" s="19"/>
      <c r="D20" s="10"/>
      <c r="E20" s="17"/>
      <c r="F20" s="5"/>
      <c r="G20" s="11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</row>
    <row r="21" spans="1:116" s="16" customFormat="1" x14ac:dyDescent="0.2">
      <c r="A21" s="9">
        <v>20</v>
      </c>
      <c r="B21" s="19" t="s">
        <v>13</v>
      </c>
      <c r="C21" s="19"/>
      <c r="D21" s="10"/>
      <c r="E21" s="18" t="str">
        <f>HYPERLINK("../display_images/zh_cn/g_lang.inputter_1.too_large.png","img")</f>
        <v>img</v>
      </c>
      <c r="F21" s="5" t="s">
        <v>414</v>
      </c>
      <c r="G21" s="5" t="s">
        <v>624</v>
      </c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</row>
    <row r="22" spans="1:116" s="16" customFormat="1" x14ac:dyDescent="0.2">
      <c r="A22" s="9">
        <v>21</v>
      </c>
      <c r="B22" s="19" t="s">
        <v>14</v>
      </c>
      <c r="C22" s="19"/>
      <c r="D22" s="10"/>
      <c r="E22" s="17"/>
      <c r="F22" s="5" t="s">
        <v>871</v>
      </c>
      <c r="G22" s="5" t="s">
        <v>625</v>
      </c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</row>
    <row r="23" spans="1:116" s="2" customFormat="1" x14ac:dyDescent="0.2">
      <c r="A23" s="9">
        <v>22</v>
      </c>
      <c r="B23" s="19" t="s">
        <v>15</v>
      </c>
      <c r="C23" s="19"/>
      <c r="D23" s="10"/>
      <c r="E23" s="17"/>
      <c r="F23" s="5" t="s">
        <v>415</v>
      </c>
      <c r="G23" s="5" t="s">
        <v>626</v>
      </c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  <c r="DJ23" s="10"/>
      <c r="DK23" s="10"/>
      <c r="DL23" s="10"/>
    </row>
    <row r="24" spans="1:116" s="2" customFormat="1" x14ac:dyDescent="0.2">
      <c r="A24" s="9">
        <v>23</v>
      </c>
      <c r="B24" s="19"/>
      <c r="C24" s="19"/>
      <c r="D24" s="10"/>
      <c r="E24" s="17"/>
      <c r="F24" s="5"/>
      <c r="G24" s="11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</row>
    <row r="25" spans="1:116" s="2" customFormat="1" ht="28.5" x14ac:dyDescent="0.2">
      <c r="A25" s="9">
        <v>24</v>
      </c>
      <c r="B25" s="19" t="s">
        <v>170</v>
      </c>
      <c r="C25" s="19"/>
      <c r="D25" s="10"/>
      <c r="E25" s="18" t="str">
        <f>HYPERLINK("../display_images/zh_cn/g_lang.open.illegal_block.png","img")</f>
        <v>img</v>
      </c>
      <c r="F25" s="5" t="s">
        <v>416</v>
      </c>
      <c r="G25" s="5" t="s">
        <v>627</v>
      </c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</row>
    <row r="26" spans="1:116" s="2" customFormat="1" ht="28.5" x14ac:dyDescent="0.2">
      <c r="A26" s="9">
        <v>25</v>
      </c>
      <c r="B26" s="19" t="s">
        <v>171</v>
      </c>
      <c r="C26" s="19"/>
      <c r="D26" s="10"/>
      <c r="E26" s="17"/>
      <c r="F26" s="5" t="s">
        <v>417</v>
      </c>
      <c r="G26" s="5" t="s">
        <v>628</v>
      </c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</row>
    <row r="27" spans="1:116" s="2" customFormat="1" x14ac:dyDescent="0.2">
      <c r="A27" s="9">
        <v>26</v>
      </c>
      <c r="B27" s="19"/>
      <c r="C27" s="19"/>
      <c r="D27" s="10"/>
      <c r="E27" s="17"/>
      <c r="F27" s="5"/>
      <c r="G27" s="11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</row>
    <row r="28" spans="1:116" s="2" customFormat="1" ht="42.75" x14ac:dyDescent="0.2">
      <c r="A28" s="9">
        <v>27</v>
      </c>
      <c r="B28" s="19" t="s">
        <v>172</v>
      </c>
      <c r="C28" s="19"/>
      <c r="D28" s="10"/>
      <c r="E28" s="18" t="str">
        <f>HYPERLINK("../display_images/zh_cn/g_lang.open.other_shop_around.png","img")</f>
        <v>img</v>
      </c>
      <c r="F28" s="5" t="s">
        <v>418</v>
      </c>
      <c r="G28" s="5" t="s">
        <v>629</v>
      </c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0"/>
      <c r="DL28" s="10"/>
    </row>
    <row r="29" spans="1:116" s="2" customFormat="1" x14ac:dyDescent="0.2">
      <c r="A29" s="9">
        <v>28</v>
      </c>
      <c r="B29" s="19"/>
      <c r="C29" s="19"/>
      <c r="D29" s="10"/>
      <c r="E29" s="17"/>
      <c r="F29" s="5"/>
      <c r="G29" s="5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  <c r="DH29" s="10"/>
      <c r="DI29" s="10"/>
      <c r="DJ29" s="10"/>
      <c r="DK29" s="10"/>
      <c r="DL29" s="10"/>
    </row>
    <row r="30" spans="1:116" s="2" customFormat="1" ht="42.75" x14ac:dyDescent="0.2">
      <c r="A30" s="9">
        <v>29</v>
      </c>
      <c r="B30" s="19" t="s">
        <v>173</v>
      </c>
      <c r="C30" s="19"/>
      <c r="D30" s="10"/>
      <c r="E30" s="18" t="str">
        <f>HYPERLINK("../display_images/zh_cn/g_lang.open.register_limit.png","img")</f>
        <v>img</v>
      </c>
      <c r="F30" s="5" t="s">
        <v>419</v>
      </c>
      <c r="G30" s="5" t="s">
        <v>630</v>
      </c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  <c r="DH30" s="10"/>
      <c r="DI30" s="10"/>
      <c r="DJ30" s="10"/>
      <c r="DK30" s="10"/>
      <c r="DL30" s="10"/>
    </row>
    <row r="31" spans="1:116" s="2" customFormat="1" x14ac:dyDescent="0.2">
      <c r="A31" s="9">
        <v>30</v>
      </c>
      <c r="B31" s="19"/>
      <c r="C31" s="19"/>
      <c r="D31" s="10"/>
      <c r="E31" s="17"/>
      <c r="F31" s="5"/>
      <c r="G31" s="5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10"/>
      <c r="DJ31" s="10"/>
      <c r="DK31" s="10"/>
      <c r="DL31" s="10"/>
    </row>
    <row r="32" spans="1:116" s="2" customFormat="1" ht="28.5" x14ac:dyDescent="0.2">
      <c r="A32" s="1">
        <v>31</v>
      </c>
      <c r="B32" s="21" t="s">
        <v>355</v>
      </c>
      <c r="C32" s="21" t="s">
        <v>853</v>
      </c>
      <c r="E32" s="18" t="str">
        <f>HYPERLINK("../display_images/zh_cn/g_lang.open.banned.png","img")</f>
        <v>img</v>
      </c>
      <c r="F32" s="14" t="s">
        <v>420</v>
      </c>
      <c r="G32" s="14" t="s">
        <v>631</v>
      </c>
      <c r="H32" s="2" t="s">
        <v>866</v>
      </c>
    </row>
    <row r="33" spans="1:116" s="2" customFormat="1" x14ac:dyDescent="0.2">
      <c r="A33" s="9">
        <v>32</v>
      </c>
      <c r="B33" s="19"/>
      <c r="C33" s="19"/>
      <c r="D33" s="10"/>
      <c r="E33" s="17"/>
      <c r="F33" s="5"/>
      <c r="G33" s="5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10"/>
      <c r="DJ33" s="10"/>
      <c r="DK33" s="10"/>
      <c r="DL33" s="10"/>
    </row>
    <row r="34" spans="1:116" s="2" customFormat="1" ht="42.75" x14ac:dyDescent="0.2">
      <c r="A34" s="9">
        <v>33</v>
      </c>
      <c r="B34" s="19" t="s">
        <v>174</v>
      </c>
      <c r="C34" s="19"/>
      <c r="D34" s="10"/>
      <c r="E34" s="18" t="str">
        <f>HYPERLINK("../display_images/zh_cn/g_lang.open.use_limit.png","img")</f>
        <v>img</v>
      </c>
      <c r="F34" s="5" t="s">
        <v>421</v>
      </c>
      <c r="G34" s="5" t="s">
        <v>632</v>
      </c>
      <c r="H34" s="10"/>
      <c r="I34" s="15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10"/>
      <c r="DJ34" s="10"/>
      <c r="DK34" s="10"/>
      <c r="DL34" s="10"/>
    </row>
    <row r="35" spans="1:116" s="2" customFormat="1" x14ac:dyDescent="0.2">
      <c r="A35" s="9">
        <v>34</v>
      </c>
      <c r="B35" s="19"/>
      <c r="C35" s="19"/>
      <c r="D35" s="10"/>
      <c r="E35" s="17"/>
      <c r="F35" s="5"/>
      <c r="G35" s="5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  <c r="DH35" s="10"/>
      <c r="DI35" s="10"/>
      <c r="DJ35" s="10"/>
      <c r="DK35" s="10"/>
      <c r="DL35" s="10"/>
    </row>
    <row r="36" spans="1:116" s="2" customFormat="1" ht="28.5" x14ac:dyDescent="0.2">
      <c r="A36" s="9">
        <v>35</v>
      </c>
      <c r="B36" s="19" t="s">
        <v>175</v>
      </c>
      <c r="C36" s="19"/>
      <c r="D36" s="10"/>
      <c r="E36" s="18" t="str">
        <f>HYPERLINK("../display_images/zh_cn/g_lang.open.already_use.png","img")</f>
        <v>img</v>
      </c>
      <c r="F36" s="5" t="s">
        <v>422</v>
      </c>
      <c r="G36" s="5" t="s">
        <v>633</v>
      </c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  <c r="DH36" s="10"/>
      <c r="DI36" s="10"/>
      <c r="DJ36" s="10"/>
      <c r="DK36" s="10"/>
      <c r="DL36" s="10"/>
    </row>
    <row r="37" spans="1:116" s="2" customFormat="1" x14ac:dyDescent="0.2">
      <c r="A37" s="9">
        <v>36</v>
      </c>
      <c r="B37" s="19"/>
      <c r="C37" s="19"/>
      <c r="D37" s="10"/>
      <c r="E37" s="17"/>
      <c r="F37" s="5"/>
      <c r="G37" s="5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</row>
    <row r="38" spans="1:116" s="2" customFormat="1" ht="28.5" x14ac:dyDescent="0.2">
      <c r="A38" s="9">
        <v>37</v>
      </c>
      <c r="B38" s="19" t="s">
        <v>176</v>
      </c>
      <c r="C38" s="19"/>
      <c r="D38" s="10"/>
      <c r="E38" s="18" t="str">
        <f>HYPERLINK("../display_images/zh_cn/g_lang.open.illegal_dimension.png","img")</f>
        <v>img</v>
      </c>
      <c r="F38" s="5" t="s">
        <v>423</v>
      </c>
      <c r="G38" s="5" t="s">
        <v>634</v>
      </c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</row>
    <row r="39" spans="1:116" s="2" customFormat="1" x14ac:dyDescent="0.2">
      <c r="A39" s="9">
        <v>38</v>
      </c>
      <c r="B39" s="19"/>
      <c r="C39" s="19"/>
      <c r="D39" s="10"/>
      <c r="E39" s="17"/>
      <c r="F39" s="5"/>
      <c r="G39" s="5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</row>
    <row r="40" spans="1:116" s="2" customFormat="1" ht="42.75" x14ac:dyDescent="0.2">
      <c r="A40" s="9">
        <v>39</v>
      </c>
      <c r="B40" s="19" t="s">
        <v>179</v>
      </c>
      <c r="C40" s="19"/>
      <c r="D40" s="10"/>
      <c r="E40" s="18" t="str">
        <f>HYPERLINK("../display_images/zh_cn/g_lang.use.incomplete.png","img")</f>
        <v>img</v>
      </c>
      <c r="F40" s="5" t="s">
        <v>424</v>
      </c>
      <c r="G40" s="5" t="s">
        <v>635</v>
      </c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</row>
    <row r="41" spans="1:116" s="2" customFormat="1" x14ac:dyDescent="0.2">
      <c r="A41" s="9">
        <v>40</v>
      </c>
      <c r="B41" s="19"/>
      <c r="C41" s="19"/>
      <c r="D41" s="10"/>
      <c r="E41" s="17"/>
      <c r="F41" s="5"/>
      <c r="G41" s="5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10"/>
      <c r="DL41" s="10"/>
    </row>
    <row r="42" spans="1:116" s="2" customFormat="1" ht="42.75" x14ac:dyDescent="0.2">
      <c r="A42" s="9">
        <v>41</v>
      </c>
      <c r="B42" s="19" t="s">
        <v>398</v>
      </c>
      <c r="C42" s="19"/>
      <c r="D42" s="10"/>
      <c r="E42" s="18" t="str">
        <f>HYPERLINK("../display_images/zh_cn/g_lang.use.position_change.png","img")</f>
        <v>img</v>
      </c>
      <c r="F42" s="5" t="s">
        <v>425</v>
      </c>
      <c r="G42" s="5" t="s">
        <v>636</v>
      </c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  <c r="DH42" s="10"/>
      <c r="DI42" s="10"/>
      <c r="DJ42" s="10"/>
      <c r="DK42" s="10"/>
      <c r="DL42" s="10"/>
    </row>
    <row r="43" spans="1:116" s="2" customFormat="1" x14ac:dyDescent="0.2">
      <c r="A43" s="9">
        <v>42</v>
      </c>
      <c r="B43" s="19"/>
      <c r="C43" s="19"/>
      <c r="D43" s="10"/>
      <c r="E43" s="17"/>
      <c r="F43" s="5"/>
      <c r="G43" s="11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  <c r="DH43" s="10"/>
      <c r="DI43" s="10"/>
      <c r="DJ43" s="10"/>
      <c r="DK43" s="10"/>
      <c r="DL43" s="10"/>
    </row>
    <row r="44" spans="1:116" s="2" customFormat="1" ht="28.5" x14ac:dyDescent="0.2">
      <c r="A44" s="9">
        <v>43</v>
      </c>
      <c r="B44" s="19" t="s">
        <v>180</v>
      </c>
      <c r="C44" s="19"/>
      <c r="D44" s="10"/>
      <c r="E44" s="18" t="str">
        <f>HYPERLINK("../display_images/zh_cn/g_lang.use.leave_game.png","img")</f>
        <v>img</v>
      </c>
      <c r="F44" s="5" t="s">
        <v>426</v>
      </c>
      <c r="G44" s="5" t="s">
        <v>637</v>
      </c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  <c r="DH44" s="10"/>
      <c r="DI44" s="10"/>
      <c r="DJ44" s="10"/>
      <c r="DK44" s="10"/>
      <c r="DL44" s="10"/>
    </row>
    <row r="45" spans="1:116" s="2" customFormat="1" x14ac:dyDescent="0.2">
      <c r="A45" s="1">
        <v>44</v>
      </c>
      <c r="B45" s="21" t="s">
        <v>181</v>
      </c>
      <c r="C45" s="21" t="s">
        <v>291</v>
      </c>
      <c r="E45" s="17"/>
      <c r="F45" s="6" t="s">
        <v>427</v>
      </c>
      <c r="G45" s="6" t="s">
        <v>638</v>
      </c>
      <c r="H45" s="2" t="s">
        <v>866</v>
      </c>
    </row>
    <row r="46" spans="1:116" s="2" customFormat="1" x14ac:dyDescent="0.2">
      <c r="A46" s="9">
        <v>45</v>
      </c>
      <c r="B46" s="19"/>
      <c r="C46" s="19"/>
      <c r="D46" s="10"/>
      <c r="E46" s="17"/>
      <c r="F46" s="5"/>
      <c r="G46" s="5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  <c r="DH46" s="10"/>
      <c r="DI46" s="10"/>
      <c r="DJ46" s="10"/>
      <c r="DK46" s="10"/>
      <c r="DL46" s="10"/>
    </row>
    <row r="47" spans="1:116" s="2" customFormat="1" ht="28.5" x14ac:dyDescent="0.2">
      <c r="A47" s="9">
        <v>46</v>
      </c>
      <c r="B47" s="19" t="s">
        <v>177</v>
      </c>
      <c r="C47" s="19"/>
      <c r="D47" s="10"/>
      <c r="E47" s="18" t="str">
        <f>HYPERLINK("../display_images/zh_cn/g_lang.error.incomplete_execution.png","img")</f>
        <v>img</v>
      </c>
      <c r="F47" s="5" t="s">
        <v>428</v>
      </c>
      <c r="G47" s="5" t="s">
        <v>639</v>
      </c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  <c r="DH47" s="10"/>
      <c r="DI47" s="10"/>
      <c r="DJ47" s="10"/>
      <c r="DK47" s="10"/>
      <c r="DL47" s="10"/>
    </row>
    <row r="48" spans="1:116" s="2" customFormat="1" ht="28.5" x14ac:dyDescent="0.2">
      <c r="A48" s="9">
        <v>47</v>
      </c>
      <c r="B48" s="19" t="s">
        <v>178</v>
      </c>
      <c r="C48" s="19"/>
      <c r="D48" s="10"/>
      <c r="E48" s="17"/>
      <c r="F48" s="5" t="s">
        <v>429</v>
      </c>
      <c r="G48" s="5" t="s">
        <v>640</v>
      </c>
      <c r="H48" s="10"/>
      <c r="I48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  <c r="DH48" s="10"/>
      <c r="DI48" s="10"/>
      <c r="DJ48" s="10"/>
      <c r="DK48" s="10"/>
      <c r="DL48" s="10"/>
    </row>
    <row r="49" spans="1:116" s="2" customFormat="1" x14ac:dyDescent="0.2">
      <c r="A49" s="9">
        <v>48</v>
      </c>
      <c r="B49" s="19"/>
      <c r="C49" s="19"/>
      <c r="D49" s="10"/>
      <c r="E49" s="17"/>
      <c r="F49" s="5"/>
      <c r="G49" s="5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  <c r="DH49" s="10"/>
      <c r="DI49" s="10"/>
      <c r="DJ49" s="10"/>
      <c r="DK49" s="10"/>
      <c r="DL49" s="10"/>
    </row>
    <row r="50" spans="1:116" s="2" customFormat="1" ht="42.75" x14ac:dyDescent="0.2">
      <c r="A50" s="9">
        <v>49</v>
      </c>
      <c r="B50" s="19" t="s">
        <v>182</v>
      </c>
      <c r="C50" s="19"/>
      <c r="D50" s="10"/>
      <c r="E50" s="18" t="str">
        <f>HYPERLINK("../display_images/zh_cn/g_lang.use.use_long_time.png","img")</f>
        <v>img</v>
      </c>
      <c r="F50" s="5" t="s">
        <v>430</v>
      </c>
      <c r="G50" s="5" t="s">
        <v>641</v>
      </c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  <c r="DH50" s="10"/>
      <c r="DI50" s="10"/>
      <c r="DJ50" s="10"/>
      <c r="DK50" s="10"/>
      <c r="DL50" s="10"/>
    </row>
    <row r="51" spans="1:116" s="2" customFormat="1" x14ac:dyDescent="0.2">
      <c r="A51" s="1">
        <v>50</v>
      </c>
      <c r="B51" s="21" t="s">
        <v>861</v>
      </c>
      <c r="C51" s="21" t="s">
        <v>291</v>
      </c>
      <c r="E51" s="17"/>
      <c r="F51" s="6" t="s">
        <v>427</v>
      </c>
      <c r="G51" s="6" t="s">
        <v>862</v>
      </c>
      <c r="H51" s="2" t="s">
        <v>866</v>
      </c>
    </row>
    <row r="52" spans="1:116" s="2" customFormat="1" x14ac:dyDescent="0.2">
      <c r="A52" s="9">
        <v>51</v>
      </c>
      <c r="B52" s="19"/>
      <c r="C52" s="19"/>
      <c r="D52" s="10"/>
      <c r="E52" s="17"/>
      <c r="F52" s="5"/>
      <c r="G52" s="11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  <c r="DH52" s="10"/>
      <c r="DI52" s="10"/>
      <c r="DJ52" s="10"/>
      <c r="DK52" s="10"/>
      <c r="DL52" s="10"/>
    </row>
    <row r="53" spans="1:116" s="2" customFormat="1" x14ac:dyDescent="0.2">
      <c r="A53" s="9">
        <v>52</v>
      </c>
      <c r="B53" s="19" t="s">
        <v>183</v>
      </c>
      <c r="C53" s="19"/>
      <c r="D53" s="10"/>
      <c r="E53" s="18" t="str">
        <f>HYPERLINK("../display_images/zh_cn/g_lang.stop.png","img")</f>
        <v>img</v>
      </c>
      <c r="F53" s="5" t="s">
        <v>431</v>
      </c>
      <c r="G53" s="5" t="s">
        <v>642</v>
      </c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  <c r="DH53" s="10"/>
      <c r="DI53" s="10"/>
      <c r="DJ53" s="10"/>
      <c r="DK53" s="10"/>
      <c r="DL53" s="10"/>
    </row>
    <row r="54" spans="1:116" s="2" customFormat="1" x14ac:dyDescent="0.2">
      <c r="A54" s="9">
        <v>53</v>
      </c>
      <c r="B54" s="19"/>
      <c r="C54" s="19"/>
      <c r="D54" s="10"/>
      <c r="E54" s="17"/>
      <c r="F54" s="5"/>
      <c r="G54" s="5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  <c r="DH54" s="10"/>
      <c r="DI54" s="10"/>
      <c r="DJ54" s="10"/>
      <c r="DK54" s="10"/>
      <c r="DL54" s="10"/>
    </row>
    <row r="55" spans="1:116" s="2" customFormat="1" x14ac:dyDescent="0.2">
      <c r="A55" s="9">
        <v>54</v>
      </c>
      <c r="B55" s="19" t="s">
        <v>184</v>
      </c>
      <c r="C55" s="19"/>
      <c r="D55" s="10"/>
      <c r="E55" s="18" t="str">
        <f>HYPERLINK("../display_images/zh_cn/g_lang.open.tip_open.png","img")</f>
        <v>img</v>
      </c>
      <c r="F55" s="5" t="s">
        <v>432</v>
      </c>
      <c r="G55" s="5" t="s">
        <v>643</v>
      </c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10"/>
      <c r="CZ55" s="10"/>
      <c r="DA55" s="10"/>
      <c r="DB55" s="10"/>
      <c r="DC55" s="10"/>
      <c r="DD55" s="10"/>
      <c r="DE55" s="10"/>
      <c r="DF55" s="10"/>
      <c r="DG55" s="10"/>
      <c r="DH55" s="10"/>
      <c r="DI55" s="10"/>
      <c r="DJ55" s="10"/>
      <c r="DK55" s="10"/>
      <c r="DL55" s="10"/>
    </row>
    <row r="56" spans="1:116" s="2" customFormat="1" x14ac:dyDescent="0.2">
      <c r="A56" s="1">
        <v>55</v>
      </c>
      <c r="B56" s="21" t="s">
        <v>185</v>
      </c>
      <c r="C56" s="21" t="s">
        <v>294</v>
      </c>
      <c r="E56" s="17"/>
      <c r="F56" s="7" t="s">
        <v>440</v>
      </c>
      <c r="G56" s="14" t="s">
        <v>651</v>
      </c>
      <c r="H56" s="2" t="s">
        <v>866</v>
      </c>
    </row>
    <row r="57" spans="1:116" s="2" customFormat="1" x14ac:dyDescent="0.2">
      <c r="A57" s="9">
        <v>56</v>
      </c>
      <c r="B57" s="19" t="s">
        <v>872</v>
      </c>
      <c r="C57" s="19"/>
      <c r="D57" s="10"/>
      <c r="E57" s="17"/>
      <c r="F57" s="5" t="s">
        <v>433</v>
      </c>
      <c r="G57" s="5" t="s">
        <v>644</v>
      </c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0"/>
      <c r="DE57" s="10"/>
      <c r="DF57" s="10"/>
      <c r="DG57" s="10"/>
      <c r="DH57" s="10"/>
      <c r="DI57" s="10"/>
      <c r="DJ57" s="10"/>
      <c r="DK57" s="10"/>
      <c r="DL57" s="10"/>
    </row>
    <row r="58" spans="1:116" s="2" customFormat="1" x14ac:dyDescent="0.2">
      <c r="A58" s="9">
        <v>57</v>
      </c>
      <c r="B58" s="19" t="s">
        <v>399</v>
      </c>
      <c r="C58" s="19"/>
      <c r="D58" s="10"/>
      <c r="E58" s="17"/>
      <c r="F58" s="5" t="s">
        <v>434</v>
      </c>
      <c r="G58" s="5" t="s">
        <v>645</v>
      </c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/>
      <c r="DA58" s="10"/>
      <c r="DB58" s="10"/>
      <c r="DC58" s="10"/>
      <c r="DD58" s="10"/>
      <c r="DE58" s="10"/>
      <c r="DF58" s="10"/>
      <c r="DG58" s="10"/>
      <c r="DH58" s="10"/>
      <c r="DI58" s="10"/>
      <c r="DJ58" s="10"/>
      <c r="DK58" s="10"/>
      <c r="DL58" s="10"/>
    </row>
    <row r="59" spans="1:116" s="2" customFormat="1" x14ac:dyDescent="0.2">
      <c r="A59" s="9">
        <v>58</v>
      </c>
      <c r="B59" s="19"/>
      <c r="C59" s="19"/>
      <c r="D59" s="10"/>
      <c r="E59" s="17"/>
      <c r="F59" s="5"/>
      <c r="G59" s="5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/>
      <c r="CX59" s="10"/>
      <c r="CY59" s="10"/>
      <c r="CZ59" s="10"/>
      <c r="DA59" s="10"/>
      <c r="DB59" s="10"/>
      <c r="DC59" s="10"/>
      <c r="DD59" s="10"/>
      <c r="DE59" s="10"/>
      <c r="DF59" s="10"/>
      <c r="DG59" s="10"/>
      <c r="DH59" s="10"/>
      <c r="DI59" s="10"/>
      <c r="DJ59" s="10"/>
      <c r="DK59" s="10"/>
      <c r="DL59" s="10"/>
    </row>
    <row r="60" spans="1:116" s="2" customFormat="1" x14ac:dyDescent="0.2">
      <c r="A60" s="9">
        <v>59</v>
      </c>
      <c r="B60" s="19" t="s">
        <v>186</v>
      </c>
      <c r="C60" s="19"/>
      <c r="D60" s="10"/>
      <c r="E60" s="18" t="str">
        <f>HYPERLINK("../display_images/zh_cn/g_lang.boot.set_admin.png","img")</f>
        <v>img</v>
      </c>
      <c r="F60" s="5" t="s">
        <v>435</v>
      </c>
      <c r="G60" s="5" t="s">
        <v>646</v>
      </c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0"/>
      <c r="DE60" s="10"/>
      <c r="DF60" s="10"/>
      <c r="DG60" s="10"/>
      <c r="DH60" s="10"/>
      <c r="DI60" s="10"/>
      <c r="DJ60" s="10"/>
      <c r="DK60" s="10"/>
      <c r="DL60" s="10"/>
    </row>
    <row r="61" spans="1:116" s="2" customFormat="1" x14ac:dyDescent="0.2">
      <c r="A61" s="9">
        <v>60</v>
      </c>
      <c r="B61" s="19"/>
      <c r="C61" s="19"/>
      <c r="D61" s="10"/>
      <c r="E61" s="17"/>
      <c r="F61" s="5"/>
      <c r="G61" s="5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10"/>
      <c r="CW61" s="10"/>
      <c r="CX61" s="10"/>
      <c r="CY61" s="10"/>
      <c r="CZ61" s="10"/>
      <c r="DA61" s="10"/>
      <c r="DB61" s="10"/>
      <c r="DC61" s="10"/>
      <c r="DD61" s="10"/>
      <c r="DE61" s="10"/>
      <c r="DF61" s="10"/>
      <c r="DG61" s="10"/>
      <c r="DH61" s="10"/>
      <c r="DI61" s="10"/>
      <c r="DJ61" s="10"/>
      <c r="DK61" s="10"/>
      <c r="DL61" s="10"/>
    </row>
    <row r="62" spans="1:116" s="2" customFormat="1" x14ac:dyDescent="0.2">
      <c r="A62" s="9">
        <v>61</v>
      </c>
      <c r="B62" s="19" t="s">
        <v>187</v>
      </c>
      <c r="C62" s="19"/>
      <c r="D62" s="10"/>
      <c r="E62" s="18" t="str">
        <f>HYPERLINK("../display_images/zh_cn/g_lang.boot.chain_command_num_too_low.png","img")</f>
        <v>img</v>
      </c>
      <c r="F62" s="11" t="s">
        <v>436</v>
      </c>
      <c r="G62" s="11" t="s">
        <v>647</v>
      </c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0"/>
      <c r="CW62" s="10"/>
      <c r="CX62" s="10"/>
      <c r="CY62" s="10"/>
      <c r="CZ62" s="10"/>
      <c r="DA62" s="10"/>
      <c r="DB62" s="10"/>
      <c r="DC62" s="10"/>
      <c r="DD62" s="10"/>
      <c r="DE62" s="10"/>
      <c r="DF62" s="10"/>
      <c r="DG62" s="10"/>
      <c r="DH62" s="10"/>
      <c r="DI62" s="10"/>
      <c r="DJ62" s="10"/>
      <c r="DK62" s="10"/>
      <c r="DL62" s="10"/>
    </row>
    <row r="63" spans="1:116" s="2" customFormat="1" ht="28.5" x14ac:dyDescent="0.2">
      <c r="A63" s="9">
        <v>62</v>
      </c>
      <c r="B63" s="19" t="s">
        <v>188</v>
      </c>
      <c r="C63" s="19"/>
      <c r="D63" s="10"/>
      <c r="E63" s="17"/>
      <c r="F63" s="5" t="s">
        <v>437</v>
      </c>
      <c r="G63" s="5" t="s">
        <v>648</v>
      </c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0"/>
      <c r="CX63" s="10"/>
      <c r="CY63" s="10"/>
      <c r="CZ63" s="10"/>
      <c r="DA63" s="10"/>
      <c r="DB63" s="10"/>
      <c r="DC63" s="10"/>
      <c r="DD63" s="10"/>
      <c r="DE63" s="10"/>
      <c r="DF63" s="10"/>
      <c r="DG63" s="10"/>
      <c r="DH63" s="10"/>
      <c r="DI63" s="10"/>
      <c r="DJ63" s="10"/>
      <c r="DK63" s="10"/>
      <c r="DL63" s="10"/>
    </row>
    <row r="64" spans="1:116" s="2" customFormat="1" x14ac:dyDescent="0.2">
      <c r="A64" s="9">
        <v>63</v>
      </c>
      <c r="B64" s="19" t="s">
        <v>189</v>
      </c>
      <c r="C64" s="19"/>
      <c r="D64" s="10"/>
      <c r="E64" s="17"/>
      <c r="F64" s="5" t="s">
        <v>438</v>
      </c>
      <c r="G64" s="5" t="s">
        <v>649</v>
      </c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10"/>
      <c r="CU64" s="10"/>
      <c r="CV64" s="10"/>
      <c r="CW64" s="10"/>
      <c r="CX64" s="10"/>
      <c r="CY64" s="10"/>
      <c r="CZ64" s="10"/>
      <c r="DA64" s="10"/>
      <c r="DB64" s="10"/>
      <c r="DC64" s="10"/>
      <c r="DD64" s="10"/>
      <c r="DE64" s="10"/>
      <c r="DF64" s="10"/>
      <c r="DG64" s="10"/>
      <c r="DH64" s="10"/>
      <c r="DI64" s="10"/>
      <c r="DJ64" s="10"/>
      <c r="DK64" s="10"/>
      <c r="DL64" s="10"/>
    </row>
    <row r="65" spans="1:116" s="2" customFormat="1" ht="28.5" x14ac:dyDescent="0.2">
      <c r="A65" s="9">
        <v>64</v>
      </c>
      <c r="B65" s="19" t="s">
        <v>190</v>
      </c>
      <c r="C65" s="19"/>
      <c r="D65" s="10"/>
      <c r="E65" s="17"/>
      <c r="F65" s="5" t="s">
        <v>439</v>
      </c>
      <c r="G65" s="5" t="s">
        <v>650</v>
      </c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  <c r="CS65" s="10"/>
      <c r="CT65" s="10"/>
      <c r="CU65" s="10"/>
      <c r="CV65" s="10"/>
      <c r="CW65" s="10"/>
      <c r="CX65" s="10"/>
      <c r="CY65" s="10"/>
      <c r="CZ65" s="10"/>
      <c r="DA65" s="10"/>
      <c r="DB65" s="10"/>
      <c r="DC65" s="10"/>
      <c r="DD65" s="10"/>
      <c r="DE65" s="10"/>
      <c r="DF65" s="10"/>
      <c r="DG65" s="10"/>
      <c r="DH65" s="10"/>
      <c r="DI65" s="10"/>
      <c r="DJ65" s="10"/>
      <c r="DK65" s="10"/>
      <c r="DL65" s="10"/>
    </row>
    <row r="66" spans="1:116" s="2" customFormat="1" x14ac:dyDescent="0.2">
      <c r="A66" s="1">
        <v>65</v>
      </c>
      <c r="B66" s="21" t="s">
        <v>191</v>
      </c>
      <c r="C66" s="21" t="s">
        <v>294</v>
      </c>
      <c r="E66" s="17"/>
      <c r="F66" s="6" t="s">
        <v>440</v>
      </c>
      <c r="G66" s="14" t="s">
        <v>651</v>
      </c>
      <c r="H66" s="2" t="s">
        <v>866</v>
      </c>
    </row>
    <row r="67" spans="1:116" s="2" customFormat="1" x14ac:dyDescent="0.2">
      <c r="A67" s="9">
        <v>66</v>
      </c>
      <c r="B67" s="19" t="s">
        <v>192</v>
      </c>
      <c r="C67" s="19"/>
      <c r="D67" s="10"/>
      <c r="E67" s="17"/>
      <c r="F67" s="11" t="s">
        <v>441</v>
      </c>
      <c r="G67" s="5" t="s">
        <v>652</v>
      </c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  <c r="CT67" s="10"/>
      <c r="CU67" s="10"/>
      <c r="CV67" s="10"/>
      <c r="CW67" s="10"/>
      <c r="CX67" s="10"/>
      <c r="CY67" s="10"/>
      <c r="CZ67" s="10"/>
      <c r="DA67" s="10"/>
      <c r="DB67" s="10"/>
      <c r="DC67" s="10"/>
      <c r="DD67" s="10"/>
      <c r="DE67" s="10"/>
      <c r="DF67" s="10"/>
      <c r="DG67" s="10"/>
      <c r="DH67" s="10"/>
      <c r="DI67" s="10"/>
      <c r="DJ67" s="10"/>
      <c r="DK67" s="10"/>
      <c r="DL67" s="10"/>
    </row>
    <row r="68" spans="1:116" s="2" customFormat="1" x14ac:dyDescent="0.2">
      <c r="A68" s="9">
        <v>67</v>
      </c>
      <c r="B68" s="19" t="s">
        <v>193</v>
      </c>
      <c r="C68" s="19"/>
      <c r="D68" s="10"/>
      <c r="E68" s="17"/>
      <c r="F68" s="5" t="s">
        <v>442</v>
      </c>
      <c r="G68" s="11" t="s">
        <v>653</v>
      </c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10"/>
      <c r="CW68" s="10"/>
      <c r="CX68" s="10"/>
      <c r="CY68" s="10"/>
      <c r="CZ68" s="10"/>
      <c r="DA68" s="10"/>
      <c r="DB68" s="10"/>
      <c r="DC68" s="10"/>
      <c r="DD68" s="10"/>
      <c r="DE68" s="10"/>
      <c r="DF68" s="10"/>
      <c r="DG68" s="10"/>
      <c r="DH68" s="10"/>
      <c r="DI68" s="10"/>
      <c r="DJ68" s="10"/>
      <c r="DK68" s="10"/>
      <c r="DL68" s="10"/>
    </row>
    <row r="69" spans="1:116" s="2" customFormat="1" x14ac:dyDescent="0.2">
      <c r="A69" s="1">
        <v>68</v>
      </c>
      <c r="B69" s="21" t="s">
        <v>194</v>
      </c>
      <c r="C69" s="21" t="s">
        <v>288</v>
      </c>
      <c r="E69" s="17"/>
      <c r="F69" s="6" t="s">
        <v>443</v>
      </c>
      <c r="G69" s="14" t="s">
        <v>623</v>
      </c>
      <c r="H69" s="2" t="s">
        <v>866</v>
      </c>
    </row>
    <row r="70" spans="1:116" s="2" customFormat="1" x14ac:dyDescent="0.2">
      <c r="A70" s="9">
        <v>69</v>
      </c>
      <c r="B70" s="19"/>
      <c r="C70" s="19"/>
      <c r="D70" s="10"/>
      <c r="E70" s="17"/>
      <c r="F70" s="5"/>
      <c r="G70" s="5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10"/>
      <c r="CU70" s="10"/>
      <c r="CV70" s="10"/>
      <c r="CW70" s="10"/>
      <c r="CX70" s="10"/>
      <c r="CY70" s="10"/>
      <c r="CZ70" s="10"/>
      <c r="DA70" s="10"/>
      <c r="DB70" s="10"/>
      <c r="DC70" s="10"/>
      <c r="DD70" s="10"/>
      <c r="DE70" s="10"/>
      <c r="DF70" s="10"/>
      <c r="DG70" s="10"/>
      <c r="DH70" s="10"/>
      <c r="DI70" s="10"/>
      <c r="DJ70" s="10"/>
      <c r="DK70" s="10"/>
      <c r="DL70" s="10"/>
    </row>
    <row r="71" spans="1:116" s="2" customFormat="1" ht="28.5" x14ac:dyDescent="0.2">
      <c r="A71" s="9">
        <v>70</v>
      </c>
      <c r="B71" s="19" t="s">
        <v>195</v>
      </c>
      <c r="C71" s="19"/>
      <c r="D71" s="10"/>
      <c r="E71" s="18" t="str">
        <f>HYPERLINK("../display_images/zh_cn/g_lang.boot.success.png","img")</f>
        <v>img</v>
      </c>
      <c r="F71" s="5" t="s">
        <v>444</v>
      </c>
      <c r="G71" s="5" t="s">
        <v>196</v>
      </c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0"/>
      <c r="CU71" s="10"/>
      <c r="CV71" s="10"/>
      <c r="CW71" s="10"/>
      <c r="CX71" s="10"/>
      <c r="CY71" s="10"/>
      <c r="CZ71" s="10"/>
      <c r="DA71" s="10"/>
      <c r="DB71" s="10"/>
      <c r="DC71" s="10"/>
      <c r="DD71" s="10"/>
      <c r="DE71" s="10"/>
      <c r="DF71" s="10"/>
      <c r="DG71" s="10"/>
      <c r="DH71" s="10"/>
      <c r="DI71" s="10"/>
      <c r="DJ71" s="10"/>
      <c r="DK71" s="10"/>
      <c r="DL71" s="10"/>
    </row>
    <row r="72" spans="1:116" s="2" customFormat="1" x14ac:dyDescent="0.2">
      <c r="A72" s="9">
        <v>71</v>
      </c>
      <c r="B72" s="19"/>
      <c r="C72" s="19"/>
      <c r="D72" s="10"/>
      <c r="E72" s="17"/>
      <c r="F72" s="5"/>
      <c r="G72" s="11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  <c r="DA72" s="10"/>
      <c r="DB72" s="10"/>
      <c r="DC72" s="10"/>
      <c r="DD72" s="10"/>
      <c r="DE72" s="10"/>
      <c r="DF72" s="10"/>
      <c r="DG72" s="10"/>
      <c r="DH72" s="10"/>
      <c r="DI72" s="10"/>
      <c r="DJ72" s="10"/>
      <c r="DK72" s="10"/>
      <c r="DL72" s="10"/>
    </row>
    <row r="73" spans="1:116" s="2" customFormat="1" x14ac:dyDescent="0.2">
      <c r="A73" s="9">
        <v>72</v>
      </c>
      <c r="B73" s="20" t="s">
        <v>891</v>
      </c>
      <c r="C73" s="19"/>
      <c r="D73" s="10"/>
      <c r="E73" s="17"/>
      <c r="F73" s="5"/>
      <c r="G73" s="11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10"/>
      <c r="CU73" s="10"/>
      <c r="CV73" s="10"/>
      <c r="CW73" s="10"/>
      <c r="CX73" s="10"/>
      <c r="CY73" s="10"/>
      <c r="CZ73" s="10"/>
      <c r="DA73" s="10"/>
      <c r="DB73" s="10"/>
      <c r="DC73" s="10"/>
      <c r="DD73" s="10"/>
      <c r="DE73" s="10"/>
      <c r="DF73" s="10"/>
      <c r="DG73" s="10"/>
      <c r="DH73" s="10"/>
      <c r="DI73" s="10"/>
      <c r="DJ73" s="10"/>
      <c r="DK73" s="10"/>
      <c r="DL73" s="10"/>
    </row>
    <row r="74" spans="1:116" s="2" customFormat="1" x14ac:dyDescent="0.2">
      <c r="A74" s="9">
        <v>73</v>
      </c>
      <c r="B74" s="19" t="s">
        <v>54</v>
      </c>
      <c r="C74" s="19"/>
      <c r="D74" s="10"/>
      <c r="E74" s="18" t="str">
        <f>HYPERLINK("../display_images/zh_cn/g_lang.admin_settings.lang.tip.png","img")</f>
        <v>img</v>
      </c>
      <c r="F74" s="5" t="s">
        <v>904</v>
      </c>
      <c r="G74" s="5" t="s">
        <v>654</v>
      </c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0"/>
      <c r="DA74" s="10"/>
      <c r="DB74" s="10"/>
      <c r="DC74" s="10"/>
      <c r="DD74" s="10"/>
      <c r="DE74" s="10"/>
      <c r="DF74" s="10"/>
      <c r="DG74" s="10"/>
      <c r="DH74" s="10"/>
      <c r="DI74" s="10"/>
      <c r="DJ74" s="10"/>
      <c r="DK74" s="10"/>
      <c r="DL74" s="10"/>
    </row>
    <row r="75" spans="1:116" s="2" customFormat="1" x14ac:dyDescent="0.2">
      <c r="A75" s="1">
        <v>74</v>
      </c>
      <c r="B75" s="21" t="s">
        <v>55</v>
      </c>
      <c r="C75" s="21" t="s">
        <v>294</v>
      </c>
      <c r="E75" s="17"/>
      <c r="F75" s="6" t="s">
        <v>440</v>
      </c>
      <c r="G75" s="14" t="s">
        <v>651</v>
      </c>
      <c r="H75" s="2" t="s">
        <v>866</v>
      </c>
    </row>
    <row r="76" spans="1:116" s="2" customFormat="1" x14ac:dyDescent="0.2">
      <c r="A76" s="1">
        <v>75</v>
      </c>
      <c r="B76" s="21" t="s">
        <v>56</v>
      </c>
      <c r="C76" s="21" t="s">
        <v>849</v>
      </c>
      <c r="E76" s="17"/>
      <c r="F76" s="6" t="s">
        <v>441</v>
      </c>
      <c r="G76" s="16" t="s">
        <v>655</v>
      </c>
      <c r="H76" s="2" t="s">
        <v>866</v>
      </c>
    </row>
    <row r="77" spans="1:116" s="2" customFormat="1" x14ac:dyDescent="0.2">
      <c r="A77" s="9">
        <v>76</v>
      </c>
      <c r="B77" s="19" t="s">
        <v>57</v>
      </c>
      <c r="C77" s="19"/>
      <c r="D77" s="10"/>
      <c r="E77" s="17"/>
      <c r="F77" s="5" t="s">
        <v>905</v>
      </c>
      <c r="G77" s="5" t="s">
        <v>656</v>
      </c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  <c r="CW77" s="10"/>
      <c r="CX77" s="10"/>
      <c r="CY77" s="10"/>
      <c r="CZ77" s="10"/>
      <c r="DA77" s="10"/>
      <c r="DB77" s="10"/>
      <c r="DC77" s="10"/>
      <c r="DD77" s="10"/>
      <c r="DE77" s="10"/>
      <c r="DF77" s="10"/>
      <c r="DG77" s="10"/>
      <c r="DH77" s="10"/>
      <c r="DI77" s="10"/>
      <c r="DJ77" s="10"/>
      <c r="DK77" s="10"/>
      <c r="DL77" s="10"/>
    </row>
    <row r="78" spans="1:116" s="2" customFormat="1" x14ac:dyDescent="0.2">
      <c r="A78" s="1">
        <v>77</v>
      </c>
      <c r="B78" s="21" t="s">
        <v>58</v>
      </c>
      <c r="C78" s="21" t="s">
        <v>285</v>
      </c>
      <c r="E78" s="17"/>
      <c r="F78" s="7" t="s">
        <v>942</v>
      </c>
      <c r="G78" s="14" t="s">
        <v>657</v>
      </c>
      <c r="H78" s="2" t="s">
        <v>866</v>
      </c>
      <c r="I78" s="15"/>
      <c r="J78" s="16"/>
    </row>
    <row r="79" spans="1:116" s="2" customFormat="1" ht="42.75" x14ac:dyDescent="0.2">
      <c r="A79" s="1">
        <v>78</v>
      </c>
      <c r="B79" s="21" t="s">
        <v>59</v>
      </c>
      <c r="C79" s="21" t="s">
        <v>287</v>
      </c>
      <c r="E79" s="17"/>
      <c r="F79" s="7" t="s">
        <v>903</v>
      </c>
      <c r="G79" s="14" t="s">
        <v>658</v>
      </c>
      <c r="H79" s="2" t="s">
        <v>866</v>
      </c>
      <c r="I79" s="15"/>
    </row>
    <row r="80" spans="1:116" s="2" customFormat="1" x14ac:dyDescent="0.2">
      <c r="A80" s="9">
        <v>79</v>
      </c>
      <c r="B80" s="19"/>
      <c r="C80" s="19"/>
      <c r="D80" s="10"/>
      <c r="E80" s="17"/>
      <c r="F80" s="8"/>
      <c r="G80" s="5"/>
      <c r="H80" s="10"/>
      <c r="I8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  <c r="CT80" s="10"/>
      <c r="CU80" s="10"/>
      <c r="CV80" s="10"/>
      <c r="CW80" s="10"/>
      <c r="CX80" s="10"/>
      <c r="CY80" s="10"/>
      <c r="CZ80" s="10"/>
      <c r="DA80" s="10"/>
      <c r="DB80" s="10"/>
      <c r="DC80" s="10"/>
      <c r="DD80" s="10"/>
      <c r="DE80" s="10"/>
      <c r="DF80" s="10"/>
      <c r="DG80" s="10"/>
      <c r="DH80" s="10"/>
      <c r="DI80" s="10"/>
      <c r="DJ80" s="10"/>
      <c r="DK80" s="10"/>
      <c r="DL80" s="10"/>
    </row>
    <row r="81" spans="1:116" s="2" customFormat="1" x14ac:dyDescent="0.2">
      <c r="A81" s="9">
        <v>80</v>
      </c>
      <c r="B81" s="19" t="s">
        <v>48</v>
      </c>
      <c r="C81" s="19"/>
      <c r="D81" s="10"/>
      <c r="E81" s="18" t="str">
        <f>HYPERLINK("../display_images/zh_cn/g_lang.admin_settings.money_sc.tip.png","img")</f>
        <v>img</v>
      </c>
      <c r="F81" s="8" t="s">
        <v>445</v>
      </c>
      <c r="G81" s="5" t="s">
        <v>659</v>
      </c>
      <c r="H81" s="10"/>
      <c r="I81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  <c r="CS81" s="10"/>
      <c r="CT81" s="10"/>
      <c r="CU81" s="10"/>
      <c r="CV81" s="10"/>
      <c r="CW81" s="10"/>
      <c r="CX81" s="10"/>
      <c r="CY81" s="10"/>
      <c r="CZ81" s="10"/>
      <c r="DA81" s="10"/>
      <c r="DB81" s="10"/>
      <c r="DC81" s="10"/>
      <c r="DD81" s="10"/>
      <c r="DE81" s="10"/>
      <c r="DF81" s="10"/>
      <c r="DG81" s="10"/>
      <c r="DH81" s="10"/>
      <c r="DI81" s="10"/>
      <c r="DJ81" s="10"/>
      <c r="DK81" s="10"/>
      <c r="DL81" s="10"/>
    </row>
    <row r="82" spans="1:116" s="2" customFormat="1" x14ac:dyDescent="0.2">
      <c r="A82" s="1">
        <v>81</v>
      </c>
      <c r="B82" s="21" t="s">
        <v>49</v>
      </c>
      <c r="C82" s="21" t="s">
        <v>294</v>
      </c>
      <c r="E82" s="17"/>
      <c r="F82" s="7" t="s">
        <v>440</v>
      </c>
      <c r="G82" s="14" t="s">
        <v>651</v>
      </c>
      <c r="H82" s="2" t="s">
        <v>866</v>
      </c>
      <c r="I82" s="15"/>
    </row>
    <row r="83" spans="1:116" s="2" customFormat="1" x14ac:dyDescent="0.2">
      <c r="A83" s="1">
        <v>82</v>
      </c>
      <c r="B83" s="21" t="s">
        <v>50</v>
      </c>
      <c r="C83" s="21" t="s">
        <v>849</v>
      </c>
      <c r="E83" s="17"/>
      <c r="F83" s="6" t="s">
        <v>441</v>
      </c>
      <c r="G83" s="16" t="s">
        <v>655</v>
      </c>
      <c r="H83" s="2" t="s">
        <v>866</v>
      </c>
      <c r="I83" s="15"/>
    </row>
    <row r="84" spans="1:116" s="2" customFormat="1" x14ac:dyDescent="0.2">
      <c r="A84" s="9">
        <v>83</v>
      </c>
      <c r="B84" s="19" t="s">
        <v>51</v>
      </c>
      <c r="C84" s="19"/>
      <c r="D84" s="10"/>
      <c r="E84" s="17"/>
      <c r="F84" s="5" t="s">
        <v>446</v>
      </c>
      <c r="G84" s="5" t="s">
        <v>660</v>
      </c>
      <c r="H84" s="10"/>
      <c r="I84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  <c r="CS84" s="10"/>
      <c r="CT84" s="10"/>
      <c r="CU84" s="10"/>
      <c r="CV84" s="10"/>
      <c r="CW84" s="10"/>
      <c r="CX84" s="10"/>
      <c r="CY84" s="10"/>
      <c r="CZ84" s="10"/>
      <c r="DA84" s="10"/>
      <c r="DB84" s="10"/>
      <c r="DC84" s="10"/>
      <c r="DD84" s="10"/>
      <c r="DE84" s="10"/>
      <c r="DF84" s="10"/>
      <c r="DG84" s="10"/>
      <c r="DH84" s="10"/>
      <c r="DI84" s="10"/>
      <c r="DJ84" s="10"/>
      <c r="DK84" s="10"/>
      <c r="DL84" s="10"/>
    </row>
    <row r="85" spans="1:116" s="2" customFormat="1" x14ac:dyDescent="0.2">
      <c r="A85" s="1">
        <v>84</v>
      </c>
      <c r="B85" s="21" t="s">
        <v>52</v>
      </c>
      <c r="C85" s="21" t="s">
        <v>285</v>
      </c>
      <c r="E85" s="17"/>
      <c r="F85" s="7" t="s">
        <v>942</v>
      </c>
      <c r="G85" s="14" t="s">
        <v>657</v>
      </c>
      <c r="H85" s="2" t="s">
        <v>866</v>
      </c>
      <c r="I85" s="15"/>
      <c r="J85" s="16"/>
    </row>
    <row r="86" spans="1:116" s="2" customFormat="1" ht="42.75" x14ac:dyDescent="0.2">
      <c r="A86" s="1">
        <v>85</v>
      </c>
      <c r="B86" s="21" t="s">
        <v>53</v>
      </c>
      <c r="C86" s="21" t="s">
        <v>287</v>
      </c>
      <c r="E86" s="17"/>
      <c r="F86" s="7" t="s">
        <v>903</v>
      </c>
      <c r="G86" s="14" t="s">
        <v>658</v>
      </c>
      <c r="H86" s="2" t="s">
        <v>866</v>
      </c>
      <c r="I86" s="15"/>
    </row>
    <row r="87" spans="1:116" s="2" customFormat="1" x14ac:dyDescent="0.2">
      <c r="A87" s="9">
        <v>86</v>
      </c>
      <c r="B87" s="19"/>
      <c r="C87" s="19"/>
      <c r="D87" s="10"/>
      <c r="E87" s="17"/>
      <c r="F87" s="8"/>
      <c r="G87" s="5"/>
      <c r="H87" s="10"/>
      <c r="I87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0"/>
      <c r="CX87" s="10"/>
      <c r="CY87" s="10"/>
      <c r="CZ87" s="10"/>
      <c r="DA87" s="10"/>
      <c r="DB87" s="10"/>
      <c r="DC87" s="10"/>
      <c r="DD87" s="10"/>
      <c r="DE87" s="10"/>
      <c r="DF87" s="10"/>
      <c r="DG87" s="10"/>
      <c r="DH87" s="10"/>
      <c r="DI87" s="10"/>
      <c r="DJ87" s="10"/>
      <c r="DK87" s="10"/>
      <c r="DL87" s="10"/>
    </row>
    <row r="88" spans="1:116" s="2" customFormat="1" ht="28.5" x14ac:dyDescent="0.2">
      <c r="A88" s="9">
        <v>87</v>
      </c>
      <c r="B88" s="19" t="s">
        <v>338</v>
      </c>
      <c r="C88" s="19"/>
      <c r="D88" s="10"/>
      <c r="E88" s="18" t="str">
        <f>HYPERLINK("../display_images/zh_cn/g_lang.admin_settings.ban_player_state.png","img")</f>
        <v>img</v>
      </c>
      <c r="F88" s="8" t="s">
        <v>447</v>
      </c>
      <c r="G88" s="5" t="s">
        <v>661</v>
      </c>
      <c r="H88" s="10"/>
      <c r="I88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10"/>
      <c r="CV88" s="10"/>
      <c r="CW88" s="10"/>
      <c r="CX88" s="10"/>
      <c r="CY88" s="10"/>
      <c r="CZ88" s="10"/>
      <c r="DA88" s="10"/>
      <c r="DB88" s="10"/>
      <c r="DC88" s="10"/>
      <c r="DD88" s="10"/>
      <c r="DE88" s="10"/>
      <c r="DF88" s="10"/>
      <c r="DG88" s="10"/>
      <c r="DH88" s="10"/>
      <c r="DI88" s="10"/>
      <c r="DJ88" s="10"/>
      <c r="DK88" s="10"/>
      <c r="DL88" s="10"/>
    </row>
    <row r="89" spans="1:116" s="2" customFormat="1" x14ac:dyDescent="0.2">
      <c r="A89" s="1">
        <v>88</v>
      </c>
      <c r="B89" s="21" t="s">
        <v>339</v>
      </c>
      <c r="C89" s="21" t="s">
        <v>294</v>
      </c>
      <c r="E89" s="17"/>
      <c r="F89" s="7" t="s">
        <v>440</v>
      </c>
      <c r="G89" s="14" t="s">
        <v>651</v>
      </c>
      <c r="H89" s="2" t="s">
        <v>866</v>
      </c>
      <c r="I89" s="15"/>
    </row>
    <row r="90" spans="1:116" s="2" customFormat="1" x14ac:dyDescent="0.2">
      <c r="A90" s="1">
        <v>89</v>
      </c>
      <c r="B90" s="21" t="s">
        <v>340</v>
      </c>
      <c r="C90" s="21" t="s">
        <v>849</v>
      </c>
      <c r="E90" s="17"/>
      <c r="F90" s="6" t="s">
        <v>441</v>
      </c>
      <c r="G90" s="16" t="s">
        <v>655</v>
      </c>
      <c r="H90" s="2" t="s">
        <v>866</v>
      </c>
      <c r="I90" s="15"/>
    </row>
    <row r="91" spans="1:116" s="2" customFormat="1" x14ac:dyDescent="0.2">
      <c r="A91" s="1">
        <v>90</v>
      </c>
      <c r="B91" s="21" t="s">
        <v>341</v>
      </c>
      <c r="C91" s="21" t="s">
        <v>344</v>
      </c>
      <c r="E91" s="17"/>
      <c r="F91" s="14" t="s">
        <v>448</v>
      </c>
      <c r="G91" s="14" t="s">
        <v>662</v>
      </c>
      <c r="H91" s="2" t="s">
        <v>866</v>
      </c>
      <c r="I91" s="15"/>
    </row>
    <row r="92" spans="1:116" s="2" customFormat="1" x14ac:dyDescent="0.2">
      <c r="A92" s="1">
        <v>91</v>
      </c>
      <c r="B92" s="21" t="s">
        <v>342</v>
      </c>
      <c r="C92" s="21" t="s">
        <v>285</v>
      </c>
      <c r="E92" s="17"/>
      <c r="F92" s="7" t="s">
        <v>942</v>
      </c>
      <c r="G92" s="14" t="s">
        <v>657</v>
      </c>
      <c r="H92" s="2" t="s">
        <v>866</v>
      </c>
      <c r="I92" s="15"/>
    </row>
    <row r="93" spans="1:116" s="2" customFormat="1" ht="42.75" x14ac:dyDescent="0.2">
      <c r="A93" s="1">
        <v>92</v>
      </c>
      <c r="B93" s="21" t="s">
        <v>343</v>
      </c>
      <c r="C93" s="21" t="s">
        <v>287</v>
      </c>
      <c r="D93" s="10"/>
      <c r="E93" s="17"/>
      <c r="F93" s="7" t="s">
        <v>903</v>
      </c>
      <c r="G93" s="14" t="s">
        <v>658</v>
      </c>
      <c r="H93" s="2" t="s">
        <v>866</v>
      </c>
      <c r="I93"/>
      <c r="J93" s="10"/>
    </row>
    <row r="94" spans="1:116" s="2" customFormat="1" x14ac:dyDescent="0.2">
      <c r="A94" s="9">
        <v>93</v>
      </c>
      <c r="B94" s="19"/>
      <c r="C94" s="19"/>
      <c r="D94" s="10"/>
      <c r="E94" s="17"/>
      <c r="F94" s="8"/>
      <c r="G94" s="5"/>
      <c r="H94" s="10"/>
      <c r="I94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10"/>
      <c r="CZ94" s="10"/>
      <c r="DA94" s="10"/>
      <c r="DB94" s="10"/>
      <c r="DC94" s="10"/>
      <c r="DD94" s="10"/>
      <c r="DE94" s="10"/>
      <c r="DF94" s="10"/>
      <c r="DG94" s="10"/>
      <c r="DH94" s="10"/>
      <c r="DI94" s="10"/>
      <c r="DJ94" s="10"/>
      <c r="DK94" s="10"/>
      <c r="DL94" s="10"/>
    </row>
    <row r="95" spans="1:116" s="2" customFormat="1" ht="28.5" x14ac:dyDescent="0.2">
      <c r="A95" s="9">
        <v>94</v>
      </c>
      <c r="B95" s="19" t="s">
        <v>329</v>
      </c>
      <c r="C95" s="19"/>
      <c r="D95" s="10"/>
      <c r="E95" s="18" t="str">
        <f>HYPERLINK("../display_images/zh_cn/g_lang.admin_settings.ban_player.tip.png","img")</f>
        <v>img</v>
      </c>
      <c r="F95" s="8" t="s">
        <v>449</v>
      </c>
      <c r="G95" s="5" t="s">
        <v>663</v>
      </c>
      <c r="H95" s="10"/>
      <c r="I95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  <c r="CS95" s="10"/>
      <c r="CT95" s="10"/>
      <c r="CU95" s="10"/>
      <c r="CV95" s="10"/>
      <c r="CW95" s="10"/>
      <c r="CX95" s="10"/>
      <c r="CY95" s="10"/>
      <c r="CZ95" s="10"/>
      <c r="DA95" s="10"/>
      <c r="DB95" s="10"/>
      <c r="DC95" s="10"/>
      <c r="DD95" s="10"/>
      <c r="DE95" s="10"/>
      <c r="DF95" s="10"/>
      <c r="DG95" s="10"/>
      <c r="DH95" s="10"/>
      <c r="DI95" s="10"/>
      <c r="DJ95" s="10"/>
      <c r="DK95" s="10"/>
      <c r="DL95" s="10"/>
    </row>
    <row r="96" spans="1:116" s="2" customFormat="1" x14ac:dyDescent="0.2">
      <c r="A96" s="9">
        <v>95</v>
      </c>
      <c r="B96" s="19" t="s">
        <v>330</v>
      </c>
      <c r="C96" s="19"/>
      <c r="D96" s="12"/>
      <c r="E96" s="17"/>
      <c r="F96" s="8" t="s">
        <v>450</v>
      </c>
      <c r="G96" s="5" t="s">
        <v>664</v>
      </c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  <c r="CS96" s="10"/>
      <c r="CT96" s="10"/>
      <c r="CU96" s="10"/>
      <c r="CV96" s="10"/>
      <c r="CW96" s="10"/>
      <c r="CX96" s="10"/>
      <c r="CY96" s="10"/>
      <c r="CZ96" s="10"/>
      <c r="DA96" s="10"/>
      <c r="DB96" s="10"/>
      <c r="DC96" s="10"/>
      <c r="DD96" s="10"/>
      <c r="DE96" s="10"/>
      <c r="DF96" s="10"/>
      <c r="DG96" s="10"/>
      <c r="DH96" s="10"/>
      <c r="DI96" s="10"/>
      <c r="DJ96" s="10"/>
      <c r="DK96" s="10"/>
      <c r="DL96" s="10"/>
    </row>
    <row r="97" spans="1:116" s="2" customFormat="1" x14ac:dyDescent="0.2">
      <c r="A97" s="9">
        <v>96</v>
      </c>
      <c r="B97" s="19" t="s">
        <v>331</v>
      </c>
      <c r="C97" s="19"/>
      <c r="D97" s="10"/>
      <c r="E97" s="17"/>
      <c r="F97" s="8" t="s">
        <v>451</v>
      </c>
      <c r="G97" s="5" t="s">
        <v>665</v>
      </c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  <c r="CS97" s="10"/>
      <c r="CT97" s="10"/>
      <c r="CU97" s="10"/>
      <c r="CV97" s="10"/>
      <c r="CW97" s="10"/>
      <c r="CX97" s="10"/>
      <c r="CY97" s="10"/>
      <c r="CZ97" s="10"/>
      <c r="DA97" s="10"/>
      <c r="DB97" s="10"/>
      <c r="DC97" s="10"/>
      <c r="DD97" s="10"/>
      <c r="DE97" s="10"/>
      <c r="DF97" s="10"/>
      <c r="DG97" s="10"/>
      <c r="DH97" s="10"/>
      <c r="DI97" s="10"/>
      <c r="DJ97" s="10"/>
      <c r="DK97" s="10"/>
      <c r="DL97" s="10"/>
    </row>
    <row r="98" spans="1:116" s="2" customFormat="1" x14ac:dyDescent="0.2">
      <c r="A98" s="1">
        <v>97</v>
      </c>
      <c r="B98" s="21" t="s">
        <v>332</v>
      </c>
      <c r="C98" s="21" t="s">
        <v>294</v>
      </c>
      <c r="E98" s="17"/>
      <c r="F98" s="7" t="s">
        <v>440</v>
      </c>
      <c r="G98" s="14" t="s">
        <v>651</v>
      </c>
      <c r="H98" s="2" t="s">
        <v>866</v>
      </c>
      <c r="I98" s="15"/>
    </row>
    <row r="99" spans="1:116" s="2" customFormat="1" x14ac:dyDescent="0.2">
      <c r="A99" s="1">
        <v>98</v>
      </c>
      <c r="B99" s="21" t="s">
        <v>333</v>
      </c>
      <c r="C99" s="21" t="s">
        <v>849</v>
      </c>
      <c r="E99" s="17"/>
      <c r="F99" s="6" t="s">
        <v>441</v>
      </c>
      <c r="G99" s="16" t="s">
        <v>655</v>
      </c>
      <c r="H99" s="2" t="s">
        <v>866</v>
      </c>
      <c r="I99" s="15"/>
    </row>
    <row r="100" spans="1:116" s="2" customFormat="1" x14ac:dyDescent="0.2">
      <c r="A100" s="1">
        <v>99</v>
      </c>
      <c r="B100" s="21" t="s">
        <v>334</v>
      </c>
      <c r="C100" s="21" t="s">
        <v>344</v>
      </c>
      <c r="E100" s="17"/>
      <c r="F100" s="14" t="s">
        <v>448</v>
      </c>
      <c r="G100" s="14" t="s">
        <v>662</v>
      </c>
      <c r="H100" s="2" t="s">
        <v>866</v>
      </c>
      <c r="I100" s="15"/>
    </row>
    <row r="101" spans="1:116" s="2" customFormat="1" x14ac:dyDescent="0.2">
      <c r="A101" s="1">
        <v>100</v>
      </c>
      <c r="B101" s="21" t="s">
        <v>335</v>
      </c>
      <c r="C101" s="21" t="s">
        <v>285</v>
      </c>
      <c r="E101" s="17"/>
      <c r="F101" s="7" t="s">
        <v>942</v>
      </c>
      <c r="G101" s="14" t="s">
        <v>657</v>
      </c>
      <c r="H101" s="2" t="s">
        <v>866</v>
      </c>
      <c r="I101" s="15"/>
    </row>
    <row r="102" spans="1:116" s="2" customFormat="1" ht="42.75" x14ac:dyDescent="0.2">
      <c r="A102" s="1">
        <v>101</v>
      </c>
      <c r="B102" s="21" t="s">
        <v>337</v>
      </c>
      <c r="C102" s="21" t="s">
        <v>287</v>
      </c>
      <c r="E102" s="17"/>
      <c r="F102" s="7" t="s">
        <v>903</v>
      </c>
      <c r="G102" s="14" t="s">
        <v>658</v>
      </c>
      <c r="H102" s="2" t="s">
        <v>866</v>
      </c>
      <c r="I102" s="15"/>
    </row>
    <row r="103" spans="1:116" s="2" customFormat="1" x14ac:dyDescent="0.2">
      <c r="A103" s="9">
        <v>102</v>
      </c>
      <c r="B103" s="19"/>
      <c r="C103" s="19"/>
      <c r="D103" s="10"/>
      <c r="E103" s="17"/>
      <c r="F103" s="8"/>
      <c r="G103" s="5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  <c r="CS103" s="10"/>
      <c r="CT103" s="10"/>
      <c r="CU103" s="10"/>
      <c r="CV103" s="10"/>
      <c r="CW103" s="10"/>
      <c r="CX103" s="10"/>
      <c r="CY103" s="10"/>
      <c r="CZ103" s="10"/>
      <c r="DA103" s="10"/>
      <c r="DB103" s="10"/>
      <c r="DC103" s="10"/>
      <c r="DD103" s="10"/>
      <c r="DE103" s="10"/>
      <c r="DF103" s="10"/>
      <c r="DG103" s="10"/>
      <c r="DH103" s="10"/>
      <c r="DI103" s="10"/>
      <c r="DJ103" s="10"/>
      <c r="DK103" s="10"/>
      <c r="DL103" s="10"/>
    </row>
    <row r="104" spans="1:116" s="2" customFormat="1" x14ac:dyDescent="0.2">
      <c r="A104" s="1">
        <v>103</v>
      </c>
      <c r="B104" s="21" t="s">
        <v>347</v>
      </c>
      <c r="C104" s="21" t="s">
        <v>350</v>
      </c>
      <c r="E104" s="18" t="str">
        <f>HYPERLINK("../display_images/zh_cn/g_lang.admin_settings.get_ban_state.no_input.png","img")</f>
        <v>img</v>
      </c>
      <c r="F104" s="7" t="s">
        <v>900</v>
      </c>
      <c r="G104" s="14" t="s">
        <v>666</v>
      </c>
      <c r="H104" s="2" t="s">
        <v>866</v>
      </c>
      <c r="I104" s="15"/>
    </row>
    <row r="105" spans="1:116" s="2" customFormat="1" x14ac:dyDescent="0.2">
      <c r="A105" s="9">
        <v>104</v>
      </c>
      <c r="B105" s="19"/>
      <c r="C105" s="19"/>
      <c r="D105" s="10"/>
      <c r="E105" s="17"/>
      <c r="F105" s="8"/>
      <c r="G105" s="5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  <c r="CS105" s="10"/>
      <c r="CT105" s="10"/>
      <c r="CU105" s="10"/>
      <c r="CV105" s="10"/>
      <c r="CW105" s="10"/>
      <c r="CX105" s="10"/>
      <c r="CY105" s="10"/>
      <c r="CZ105" s="10"/>
      <c r="DA105" s="10"/>
      <c r="DB105" s="10"/>
      <c r="DC105" s="10"/>
      <c r="DD105" s="10"/>
      <c r="DE105" s="10"/>
      <c r="DF105" s="10"/>
      <c r="DG105" s="10"/>
      <c r="DH105" s="10"/>
      <c r="DI105" s="10"/>
      <c r="DJ105" s="10"/>
      <c r="DK105" s="10"/>
      <c r="DL105" s="10"/>
    </row>
    <row r="106" spans="1:116" s="2" customFormat="1" x14ac:dyDescent="0.2">
      <c r="A106" s="9">
        <v>105</v>
      </c>
      <c r="B106" s="19" t="s">
        <v>348</v>
      </c>
      <c r="C106" s="19"/>
      <c r="D106" s="10"/>
      <c r="E106" s="18" t="str">
        <f>HYPERLINK("../display_images/zh_cn/g_lang.admin_settings.get_ban_state.banned.png","img")</f>
        <v>img</v>
      </c>
      <c r="F106" s="8" t="s">
        <v>452</v>
      </c>
      <c r="G106" s="5" t="s">
        <v>667</v>
      </c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  <c r="CS106" s="10"/>
      <c r="CT106" s="10"/>
      <c r="CU106" s="10"/>
      <c r="CV106" s="10"/>
      <c r="CW106" s="10"/>
      <c r="CX106" s="10"/>
      <c r="CY106" s="10"/>
      <c r="CZ106" s="10"/>
      <c r="DA106" s="10"/>
      <c r="DB106" s="10"/>
      <c r="DC106" s="10"/>
      <c r="DD106" s="10"/>
      <c r="DE106" s="10"/>
      <c r="DF106" s="10"/>
      <c r="DG106" s="10"/>
      <c r="DH106" s="10"/>
      <c r="DI106" s="10"/>
      <c r="DJ106" s="10"/>
      <c r="DK106" s="10"/>
      <c r="DL106" s="10"/>
    </row>
    <row r="107" spans="1:116" s="2" customFormat="1" x14ac:dyDescent="0.2">
      <c r="A107" s="9">
        <v>106</v>
      </c>
      <c r="B107" s="19"/>
      <c r="C107" s="19"/>
      <c r="D107" s="10"/>
      <c r="E107" s="17"/>
      <c r="F107" s="8"/>
      <c r="G107" s="5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  <c r="CS107" s="10"/>
      <c r="CT107" s="10"/>
      <c r="CU107" s="10"/>
      <c r="CV107" s="10"/>
      <c r="CW107" s="10"/>
      <c r="CX107" s="10"/>
      <c r="CY107" s="10"/>
      <c r="CZ107" s="10"/>
      <c r="DA107" s="10"/>
      <c r="DB107" s="10"/>
      <c r="DC107" s="10"/>
      <c r="DD107" s="10"/>
      <c r="DE107" s="10"/>
      <c r="DF107" s="10"/>
      <c r="DG107" s="10"/>
      <c r="DH107" s="10"/>
      <c r="DI107" s="10"/>
      <c r="DJ107" s="10"/>
      <c r="DK107" s="10"/>
      <c r="DL107" s="10"/>
    </row>
    <row r="108" spans="1:116" s="2" customFormat="1" x14ac:dyDescent="0.2">
      <c r="A108" s="9">
        <v>107</v>
      </c>
      <c r="B108" s="19" t="s">
        <v>349</v>
      </c>
      <c r="C108" s="19"/>
      <c r="D108" s="10"/>
      <c r="E108" s="18" t="str">
        <f>HYPERLINK("../display_images/zh_cn/g_lang.admin_settings.get_ban_state.unbanned.png","img")</f>
        <v>img</v>
      </c>
      <c r="F108" s="8" t="s">
        <v>453</v>
      </c>
      <c r="G108" s="5" t="s">
        <v>668</v>
      </c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  <c r="CS108" s="10"/>
      <c r="CT108" s="10"/>
      <c r="CU108" s="10"/>
      <c r="CV108" s="10"/>
      <c r="CW108" s="10"/>
      <c r="CX108" s="10"/>
      <c r="CY108" s="10"/>
      <c r="CZ108" s="10"/>
      <c r="DA108" s="10"/>
      <c r="DB108" s="10"/>
      <c r="DC108" s="10"/>
      <c r="DD108" s="10"/>
      <c r="DE108" s="10"/>
      <c r="DF108" s="10"/>
      <c r="DG108" s="10"/>
      <c r="DH108" s="10"/>
      <c r="DI108" s="10"/>
      <c r="DJ108" s="10"/>
      <c r="DK108" s="10"/>
      <c r="DL108" s="10"/>
    </row>
    <row r="109" spans="1:116" s="2" customFormat="1" x14ac:dyDescent="0.2">
      <c r="A109" s="9">
        <v>108</v>
      </c>
      <c r="B109" s="19"/>
      <c r="C109" s="19"/>
      <c r="D109" s="10"/>
      <c r="E109" s="17"/>
      <c r="F109" s="8"/>
      <c r="G109" s="5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  <c r="CS109" s="10"/>
      <c r="CT109" s="10"/>
      <c r="CU109" s="10"/>
      <c r="CV109" s="10"/>
      <c r="CW109" s="10"/>
      <c r="CX109" s="10"/>
      <c r="CY109" s="10"/>
      <c r="CZ109" s="10"/>
      <c r="DA109" s="10"/>
      <c r="DB109" s="10"/>
      <c r="DC109" s="10"/>
      <c r="DD109" s="10"/>
      <c r="DE109" s="10"/>
      <c r="DF109" s="10"/>
      <c r="DG109" s="10"/>
      <c r="DH109" s="10"/>
      <c r="DI109" s="10"/>
      <c r="DJ109" s="10"/>
      <c r="DK109" s="10"/>
      <c r="DL109" s="10"/>
    </row>
    <row r="110" spans="1:116" s="2" customFormat="1" x14ac:dyDescent="0.2">
      <c r="A110" s="1">
        <v>109</v>
      </c>
      <c r="B110" s="21" t="s">
        <v>336</v>
      </c>
      <c r="C110" s="21" t="s">
        <v>350</v>
      </c>
      <c r="E110" s="18" t="str">
        <f>HYPERLINK("../display_images/zh_cn/g_lang.admin_settings.ban_player.no_input.png","img")</f>
        <v>img</v>
      </c>
      <c r="F110" s="7" t="s">
        <v>900</v>
      </c>
      <c r="G110" s="14" t="s">
        <v>666</v>
      </c>
      <c r="H110" s="2" t="s">
        <v>866</v>
      </c>
      <c r="I110" s="15"/>
    </row>
    <row r="111" spans="1:116" s="2" customFormat="1" x14ac:dyDescent="0.2">
      <c r="A111" s="9">
        <v>110</v>
      </c>
      <c r="B111" s="19"/>
      <c r="C111" s="19"/>
      <c r="D111" s="10"/>
      <c r="E111" s="17"/>
      <c r="F111" s="8"/>
      <c r="G111" s="5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  <c r="CS111" s="10"/>
      <c r="CT111" s="10"/>
      <c r="CU111" s="10"/>
      <c r="CV111" s="10"/>
      <c r="CW111" s="10"/>
      <c r="CX111" s="10"/>
      <c r="CY111" s="10"/>
      <c r="CZ111" s="10"/>
      <c r="DA111" s="10"/>
      <c r="DB111" s="10"/>
      <c r="DC111" s="10"/>
      <c r="DD111" s="10"/>
      <c r="DE111" s="10"/>
      <c r="DF111" s="10"/>
      <c r="DG111" s="10"/>
      <c r="DH111" s="10"/>
      <c r="DI111" s="10"/>
      <c r="DJ111" s="10"/>
      <c r="DK111" s="10"/>
      <c r="DL111" s="10"/>
    </row>
    <row r="112" spans="1:116" s="2" customFormat="1" x14ac:dyDescent="0.2">
      <c r="A112" s="9">
        <v>111</v>
      </c>
      <c r="B112" s="19" t="s">
        <v>197</v>
      </c>
      <c r="C112" s="19"/>
      <c r="D112" s="10"/>
      <c r="E112" s="18" t="str">
        <f>HYPERLINK("../display_images/zh_cn/g_lang.admin_settings.money_sc.success.png","img")</f>
        <v>img</v>
      </c>
      <c r="F112" s="8" t="s">
        <v>921</v>
      </c>
      <c r="G112" s="5" t="s">
        <v>669</v>
      </c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  <c r="CS112" s="10"/>
      <c r="CT112" s="10"/>
      <c r="CU112" s="10"/>
      <c r="CV112" s="10"/>
      <c r="CW112" s="10"/>
      <c r="CX112" s="10"/>
      <c r="CY112" s="10"/>
      <c r="CZ112" s="10"/>
      <c r="DA112" s="10"/>
      <c r="DB112" s="10"/>
      <c r="DC112" s="10"/>
      <c r="DD112" s="10"/>
      <c r="DE112" s="10"/>
      <c r="DF112" s="10"/>
      <c r="DG112" s="10"/>
      <c r="DH112" s="10"/>
      <c r="DI112" s="10"/>
      <c r="DJ112" s="10"/>
      <c r="DK112" s="10"/>
      <c r="DL112" s="10"/>
    </row>
    <row r="113" spans="1:116" s="2" customFormat="1" x14ac:dyDescent="0.2">
      <c r="A113" s="1">
        <v>112</v>
      </c>
      <c r="B113" s="21" t="s">
        <v>198</v>
      </c>
      <c r="C113" s="21" t="s">
        <v>860</v>
      </c>
      <c r="E113" s="17"/>
      <c r="F113" s="7" t="s">
        <v>920</v>
      </c>
      <c r="G113" s="14" t="s">
        <v>670</v>
      </c>
      <c r="H113" s="2" t="s">
        <v>866</v>
      </c>
    </row>
    <row r="114" spans="1:116" x14ac:dyDescent="0.2">
      <c r="A114" s="9">
        <v>113</v>
      </c>
      <c r="E114" s="17"/>
      <c r="F114" s="8"/>
      <c r="G114" s="5"/>
      <c r="I114" s="10"/>
    </row>
    <row r="115" spans="1:116" x14ac:dyDescent="0.2">
      <c r="A115" s="9">
        <v>114</v>
      </c>
      <c r="B115" s="19" t="s">
        <v>199</v>
      </c>
      <c r="E115" s="18" t="str">
        <f>HYPERLINK("../display_images/zh_cn/g_lang.admin_settings.lang.fail.png","img")</f>
        <v>img</v>
      </c>
      <c r="F115" s="8" t="s">
        <v>906</v>
      </c>
      <c r="G115" s="5" t="s">
        <v>671</v>
      </c>
      <c r="I115" s="10"/>
    </row>
    <row r="116" spans="1:116" ht="28.5" x14ac:dyDescent="0.2">
      <c r="A116" s="9">
        <v>115</v>
      </c>
      <c r="B116" s="19" t="s">
        <v>200</v>
      </c>
      <c r="E116" s="17"/>
      <c r="F116" s="8" t="s">
        <v>454</v>
      </c>
      <c r="G116" s="5" t="s">
        <v>672</v>
      </c>
      <c r="I116" s="10"/>
    </row>
    <row r="117" spans="1:116" x14ac:dyDescent="0.2">
      <c r="A117" s="9">
        <v>116</v>
      </c>
      <c r="E117" s="17"/>
      <c r="F117" s="8"/>
      <c r="G117" s="5"/>
      <c r="I117" s="10"/>
    </row>
    <row r="118" spans="1:116" x14ac:dyDescent="0.2">
      <c r="A118" s="9">
        <v>117</v>
      </c>
      <c r="B118" s="19" t="s">
        <v>201</v>
      </c>
      <c r="E118" s="18" t="str">
        <f>HYPERLINK("../display_images/zh_cn/g_lang.admin_settings.lang.set_success.png","img")</f>
        <v>img</v>
      </c>
      <c r="F118" s="8" t="s">
        <v>908</v>
      </c>
      <c r="G118" s="5" t="s">
        <v>673</v>
      </c>
      <c r="I118" s="10"/>
    </row>
    <row r="119" spans="1:116" x14ac:dyDescent="0.2">
      <c r="A119" s="1">
        <v>118</v>
      </c>
      <c r="B119" s="21" t="s">
        <v>202</v>
      </c>
      <c r="C119" s="21" t="s">
        <v>860</v>
      </c>
      <c r="D119" s="2"/>
      <c r="E119" s="17"/>
      <c r="F119" s="7" t="s">
        <v>920</v>
      </c>
      <c r="G119" s="14" t="s">
        <v>670</v>
      </c>
      <c r="H119" s="2" t="s">
        <v>866</v>
      </c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</row>
    <row r="120" spans="1:116" x14ac:dyDescent="0.2">
      <c r="A120" s="9">
        <v>119</v>
      </c>
      <c r="E120" s="17"/>
      <c r="F120" s="8"/>
      <c r="G120" s="5"/>
      <c r="I120" s="10"/>
    </row>
    <row r="121" spans="1:116" x14ac:dyDescent="0.2">
      <c r="A121" s="9">
        <v>120</v>
      </c>
      <c r="B121" s="19" t="s">
        <v>203</v>
      </c>
      <c r="E121" s="18" t="str">
        <f>HYPERLINK("../display_images/zh_cn/g_lang.admin_settings.lang.no_input.png","img")</f>
        <v>img</v>
      </c>
      <c r="F121" s="8" t="s">
        <v>900</v>
      </c>
      <c r="G121" s="5" t="s">
        <v>674</v>
      </c>
      <c r="I121" s="10"/>
    </row>
    <row r="122" spans="1:116" x14ac:dyDescent="0.2">
      <c r="A122" s="9">
        <v>121</v>
      </c>
      <c r="E122" s="17"/>
      <c r="F122" s="8"/>
      <c r="G122" s="5"/>
      <c r="I122" s="10"/>
    </row>
    <row r="123" spans="1:116" ht="28.5" x14ac:dyDescent="0.2">
      <c r="A123" s="9">
        <v>122</v>
      </c>
      <c r="B123" s="19" t="s">
        <v>204</v>
      </c>
      <c r="E123" s="18" t="str">
        <f>HYPERLINK("../display_images/zh_cn/g_lang.admin_settings.money_sc.no_exist.png","img")</f>
        <v>img</v>
      </c>
      <c r="F123" s="8" t="s">
        <v>455</v>
      </c>
      <c r="G123" s="5" t="s">
        <v>675</v>
      </c>
      <c r="I123" s="10"/>
    </row>
    <row r="124" spans="1:116" x14ac:dyDescent="0.2">
      <c r="A124" s="9">
        <v>123</v>
      </c>
      <c r="B124" s="19" t="s">
        <v>400</v>
      </c>
      <c r="E124" s="17"/>
      <c r="F124" s="8" t="s">
        <v>456</v>
      </c>
      <c r="G124" s="5" t="s">
        <v>676</v>
      </c>
      <c r="I124" s="10"/>
    </row>
    <row r="125" spans="1:116" x14ac:dyDescent="0.2">
      <c r="A125" s="9">
        <v>124</v>
      </c>
      <c r="E125" s="17"/>
      <c r="F125" s="8"/>
      <c r="G125" s="11"/>
      <c r="I125" s="10"/>
    </row>
    <row r="126" spans="1:116" x14ac:dyDescent="0.2">
      <c r="A126" s="9">
        <v>125</v>
      </c>
      <c r="B126" s="19" t="s">
        <v>205</v>
      </c>
      <c r="E126" s="18" t="str">
        <f>HYPERLINK("../display_images/zh_cn/g_lang.admin_settings.money_sc.no_input.png","img")</f>
        <v>img</v>
      </c>
      <c r="F126" s="8" t="s">
        <v>900</v>
      </c>
      <c r="G126" s="5" t="s">
        <v>677</v>
      </c>
      <c r="I126" s="10"/>
    </row>
    <row r="127" spans="1:116" x14ac:dyDescent="0.2">
      <c r="A127" s="9">
        <v>126</v>
      </c>
      <c r="E127" s="17"/>
      <c r="F127" s="8"/>
      <c r="G127" s="5"/>
      <c r="I127" s="10"/>
    </row>
    <row r="128" spans="1:116" x14ac:dyDescent="0.2">
      <c r="A128" s="25">
        <v>127</v>
      </c>
      <c r="B128" s="26" t="s">
        <v>281</v>
      </c>
      <c r="C128" s="27"/>
      <c r="D128" s="31"/>
      <c r="E128" s="18" t="str">
        <f>HYPERLINK("../display_images/zh_cn/g_lang.admin_settings.uninstall.fail.png","img")</f>
        <v>img</v>
      </c>
      <c r="F128" s="29" t="s">
        <v>946</v>
      </c>
      <c r="G128" s="30" t="s">
        <v>947</v>
      </c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</row>
    <row r="129" spans="1:116" x14ac:dyDescent="0.2">
      <c r="A129" s="9">
        <v>128</v>
      </c>
      <c r="E129" s="17"/>
      <c r="F129" s="8"/>
      <c r="G129" s="5"/>
      <c r="I129" s="10"/>
    </row>
    <row r="130" spans="1:116" ht="42.75" x14ac:dyDescent="0.2">
      <c r="A130" s="9">
        <v>129</v>
      </c>
      <c r="B130" s="19" t="s">
        <v>388</v>
      </c>
      <c r="E130" s="18" t="str">
        <f>HYPERLINK("../display_images/zh_cn/g_lang.admin_settings.uninstall.success.png","img")</f>
        <v>img</v>
      </c>
      <c r="F130" s="8" t="s">
        <v>457</v>
      </c>
      <c r="G130" s="5" t="s">
        <v>679</v>
      </c>
      <c r="I130" s="10"/>
    </row>
    <row r="131" spans="1:116" x14ac:dyDescent="0.2">
      <c r="A131" s="9">
        <v>130</v>
      </c>
      <c r="E131" s="17"/>
      <c r="F131" s="8"/>
      <c r="G131" s="5"/>
      <c r="I131" s="10"/>
    </row>
    <row r="132" spans="1:116" x14ac:dyDescent="0.2">
      <c r="A132" s="9">
        <v>131</v>
      </c>
      <c r="B132" s="19" t="s">
        <v>346</v>
      </c>
      <c r="E132" s="18" t="str">
        <f>HYPERLINK("../display_images/zh_cn/g_lang.admin_settings.ban_player.deban.png","img")</f>
        <v>img</v>
      </c>
      <c r="F132" s="8" t="s">
        <v>458</v>
      </c>
      <c r="G132" s="5" t="s">
        <v>680</v>
      </c>
      <c r="I132" s="10"/>
    </row>
    <row r="133" spans="1:116" x14ac:dyDescent="0.2">
      <c r="A133" s="9">
        <v>132</v>
      </c>
      <c r="E133" s="17"/>
      <c r="F133" s="8"/>
      <c r="G133" s="5"/>
      <c r="I133" s="10"/>
    </row>
    <row r="134" spans="1:116" x14ac:dyDescent="0.2">
      <c r="A134" s="9">
        <v>133</v>
      </c>
      <c r="B134" s="19" t="s">
        <v>345</v>
      </c>
      <c r="E134" s="18" t="str">
        <f>HYPERLINK("../display_images/zh_cn/g_lang.admin_settings.ban_player.ban.png","img")</f>
        <v>img</v>
      </c>
      <c r="F134" s="8" t="s">
        <v>459</v>
      </c>
      <c r="G134" s="5" t="s">
        <v>681</v>
      </c>
      <c r="I134" s="10"/>
    </row>
    <row r="135" spans="1:116" x14ac:dyDescent="0.2">
      <c r="A135" s="9">
        <v>134</v>
      </c>
      <c r="E135" s="17"/>
      <c r="F135" s="8"/>
      <c r="G135" s="5"/>
      <c r="I135" s="10"/>
    </row>
    <row r="136" spans="1:116" ht="28.5" x14ac:dyDescent="0.2">
      <c r="A136" s="1">
        <v>135</v>
      </c>
      <c r="B136" s="21" t="s">
        <v>356</v>
      </c>
      <c r="C136" s="21" t="s">
        <v>853</v>
      </c>
      <c r="D136" s="2"/>
      <c r="E136" s="18" t="str">
        <f>HYPERLINK("../display_images/zh_cn/g_lang.admin_settings.ban_player.notify_banned_player.png","img")</f>
        <v>img</v>
      </c>
      <c r="F136" s="7" t="s">
        <v>460</v>
      </c>
      <c r="G136" s="14" t="s">
        <v>631</v>
      </c>
      <c r="H136" s="2" t="s">
        <v>866</v>
      </c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</row>
    <row r="137" spans="1:116" x14ac:dyDescent="0.2">
      <c r="A137" s="9">
        <v>136</v>
      </c>
      <c r="E137" s="17"/>
      <c r="F137" s="8"/>
      <c r="G137" s="5"/>
      <c r="I137" s="10"/>
    </row>
    <row r="138" spans="1:116" x14ac:dyDescent="0.2">
      <c r="A138" s="9">
        <v>137</v>
      </c>
      <c r="B138" s="19" t="s">
        <v>351</v>
      </c>
      <c r="E138" s="18" t="str">
        <f>HYPERLINK("../display_images/zh_cn/g_lang.admin_settings.reset_dynamic_data_tip.png","img")</f>
        <v>img</v>
      </c>
      <c r="F138" s="8" t="s">
        <v>461</v>
      </c>
      <c r="G138" s="5" t="s">
        <v>682</v>
      </c>
      <c r="I138" s="10"/>
    </row>
    <row r="139" spans="1:116" x14ac:dyDescent="0.2">
      <c r="A139" s="1">
        <v>138</v>
      </c>
      <c r="B139" s="21" t="s">
        <v>352</v>
      </c>
      <c r="C139" s="21" t="s">
        <v>849</v>
      </c>
      <c r="D139" s="2"/>
      <c r="E139" s="17"/>
      <c r="F139" s="7" t="s">
        <v>441</v>
      </c>
      <c r="G139" s="16" t="s">
        <v>655</v>
      </c>
      <c r="H139" s="2" t="s">
        <v>866</v>
      </c>
      <c r="I139" s="15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</row>
    <row r="140" spans="1:116" x14ac:dyDescent="0.2">
      <c r="A140" s="1">
        <v>139</v>
      </c>
      <c r="B140" s="21" t="s">
        <v>825</v>
      </c>
      <c r="C140" s="21" t="s">
        <v>363</v>
      </c>
      <c r="D140" s="2"/>
      <c r="E140" s="17"/>
      <c r="F140" s="7" t="s">
        <v>923</v>
      </c>
      <c r="G140" s="14" t="s">
        <v>683</v>
      </c>
      <c r="H140" s="2" t="s">
        <v>866</v>
      </c>
      <c r="I140" s="15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</row>
    <row r="141" spans="1:116" ht="28.5" x14ac:dyDescent="0.2">
      <c r="A141" s="9">
        <v>140</v>
      </c>
      <c r="B141" s="19" t="s">
        <v>826</v>
      </c>
      <c r="E141" s="17"/>
      <c r="F141" s="8" t="s">
        <v>462</v>
      </c>
      <c r="G141" s="5" t="s">
        <v>684</v>
      </c>
      <c r="I141" s="10"/>
    </row>
    <row r="142" spans="1:116" x14ac:dyDescent="0.2">
      <c r="A142" s="9">
        <v>141</v>
      </c>
      <c r="B142" s="19" t="s">
        <v>385</v>
      </c>
      <c r="E142" s="17"/>
      <c r="F142" s="8" t="s">
        <v>463</v>
      </c>
      <c r="G142" s="5" t="s">
        <v>685</v>
      </c>
      <c r="I142" s="10"/>
    </row>
    <row r="143" spans="1:116" x14ac:dyDescent="0.2">
      <c r="A143" s="9">
        <v>142</v>
      </c>
      <c r="E143" s="17"/>
      <c r="F143" s="8"/>
      <c r="G143" s="5"/>
      <c r="I143" s="10"/>
    </row>
    <row r="144" spans="1:116" x14ac:dyDescent="0.2">
      <c r="A144" s="25">
        <v>143</v>
      </c>
      <c r="B144" s="26" t="s">
        <v>353</v>
      </c>
      <c r="C144" s="27"/>
      <c r="D144" s="28"/>
      <c r="E144" s="18" t="str">
        <f>HYPERLINK("../display_images/zh_cn/g_lang.admin_settings.reset_dynamic_data.fail.png","img")</f>
        <v>img</v>
      </c>
      <c r="F144" s="29" t="s">
        <v>922</v>
      </c>
      <c r="G144" s="30" t="s">
        <v>678</v>
      </c>
      <c r="H144" s="28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</row>
    <row r="145" spans="1:116" x14ac:dyDescent="0.2">
      <c r="A145" s="9">
        <v>144</v>
      </c>
      <c r="E145" s="17"/>
      <c r="F145" s="8"/>
      <c r="G145" s="5"/>
      <c r="I145" s="10"/>
    </row>
    <row r="146" spans="1:116" ht="28.5" x14ac:dyDescent="0.2">
      <c r="A146" s="9">
        <v>145</v>
      </c>
      <c r="B146" s="19" t="s">
        <v>354</v>
      </c>
      <c r="E146" s="18" t="str">
        <f>HYPERLINK("../display_images/zh_cn/g_lang.admin_settings.reset_dynamic_data.success.png","img")</f>
        <v>img</v>
      </c>
      <c r="F146" s="8" t="s">
        <v>464</v>
      </c>
      <c r="G146" s="5" t="s">
        <v>686</v>
      </c>
      <c r="I146" s="10"/>
    </row>
    <row r="147" spans="1:116" x14ac:dyDescent="0.2">
      <c r="A147" s="9">
        <v>146</v>
      </c>
      <c r="E147" s="17"/>
      <c r="F147" s="8"/>
      <c r="G147" s="5"/>
      <c r="I147" s="10"/>
    </row>
    <row r="148" spans="1:116" x14ac:dyDescent="0.2">
      <c r="A148" s="9">
        <v>147</v>
      </c>
      <c r="B148" s="19" t="s">
        <v>376</v>
      </c>
      <c r="E148" s="18" t="str">
        <f>HYPERLINK("../display_images/zh_cn/g_lang.admin_settings.easter_egg.png","img")</f>
        <v>img</v>
      </c>
      <c r="F148" s="8" t="s">
        <v>465</v>
      </c>
      <c r="G148" s="5" t="s">
        <v>687</v>
      </c>
      <c r="I148" s="10"/>
    </row>
    <row r="149" spans="1:116" x14ac:dyDescent="0.2">
      <c r="A149" s="9">
        <v>148</v>
      </c>
      <c r="B149" s="19" t="s">
        <v>377</v>
      </c>
      <c r="E149" s="17"/>
      <c r="F149" s="8" t="s">
        <v>466</v>
      </c>
      <c r="G149" s="5" t="s">
        <v>688</v>
      </c>
      <c r="I149" s="10"/>
    </row>
    <row r="150" spans="1:116" x14ac:dyDescent="0.2">
      <c r="A150" s="9">
        <v>149</v>
      </c>
      <c r="B150" s="19" t="s">
        <v>378</v>
      </c>
      <c r="E150" s="17"/>
      <c r="F150" s="8" t="s">
        <v>467</v>
      </c>
      <c r="G150" s="5" t="s">
        <v>689</v>
      </c>
      <c r="I150" s="10"/>
    </row>
    <row r="151" spans="1:116" x14ac:dyDescent="0.2">
      <c r="A151" s="9">
        <v>150</v>
      </c>
      <c r="B151" s="19" t="s">
        <v>379</v>
      </c>
      <c r="E151" s="17"/>
      <c r="F151" s="8" t="s">
        <v>468</v>
      </c>
      <c r="G151" s="5" t="s">
        <v>690</v>
      </c>
      <c r="I151" s="10"/>
    </row>
    <row r="152" spans="1:116" x14ac:dyDescent="0.2">
      <c r="A152" s="9">
        <v>151</v>
      </c>
      <c r="B152" s="19" t="s">
        <v>380</v>
      </c>
      <c r="E152" s="17"/>
      <c r="F152" s="8" t="s">
        <v>469</v>
      </c>
      <c r="G152" s="5" t="s">
        <v>691</v>
      </c>
      <c r="I152" s="10"/>
    </row>
    <row r="153" spans="1:116" x14ac:dyDescent="0.2">
      <c r="A153" s="9">
        <v>152</v>
      </c>
      <c r="E153" s="17"/>
      <c r="F153" s="8"/>
      <c r="G153" s="11"/>
      <c r="I153" s="10"/>
    </row>
    <row r="154" spans="1:116" x14ac:dyDescent="0.2">
      <c r="A154" s="9">
        <v>153</v>
      </c>
      <c r="B154" s="20" t="s">
        <v>899</v>
      </c>
      <c r="E154" s="17"/>
      <c r="F154" s="8"/>
      <c r="G154" s="11"/>
      <c r="I154" s="10"/>
    </row>
    <row r="155" spans="1:116" x14ac:dyDescent="0.2">
      <c r="A155" s="9">
        <v>154</v>
      </c>
      <c r="B155" s="19" t="s">
        <v>29</v>
      </c>
      <c r="E155" s="18" t="str">
        <f>HYPERLINK("../display_images/zh_cn/g_lang.cash.reset_success.png","img")</f>
        <v>img</v>
      </c>
      <c r="F155" s="8" t="s">
        <v>470</v>
      </c>
      <c r="G155" s="5" t="s">
        <v>692</v>
      </c>
      <c r="I155" s="10"/>
    </row>
    <row r="156" spans="1:116" x14ac:dyDescent="0.2">
      <c r="A156" s="9">
        <v>155</v>
      </c>
      <c r="E156" s="17"/>
      <c r="F156" s="8"/>
      <c r="G156" s="5"/>
      <c r="I156" s="10"/>
    </row>
    <row r="157" spans="1:116" x14ac:dyDescent="0.2">
      <c r="A157" s="9">
        <v>156</v>
      </c>
      <c r="B157" s="19" t="s">
        <v>17</v>
      </c>
      <c r="E157" s="18" t="str">
        <f>HYPERLINK("../display_images/zh_cn/g_lang.cash.tip_input_value.png","img")</f>
        <v>img</v>
      </c>
      <c r="F157" s="8" t="s">
        <v>471</v>
      </c>
      <c r="G157" s="5" t="s">
        <v>693</v>
      </c>
      <c r="I157" s="10"/>
    </row>
    <row r="158" spans="1:116" x14ac:dyDescent="0.2">
      <c r="A158" s="9">
        <v>157</v>
      </c>
      <c r="B158" s="19" t="s">
        <v>16</v>
      </c>
      <c r="E158" s="17"/>
      <c r="F158" s="8" t="s">
        <v>472</v>
      </c>
      <c r="G158" s="5" t="s">
        <v>694</v>
      </c>
      <c r="I158" s="10"/>
    </row>
    <row r="159" spans="1:116" x14ac:dyDescent="0.2">
      <c r="A159" s="9">
        <v>158</v>
      </c>
      <c r="E159" s="17"/>
      <c r="F159" s="8"/>
      <c r="G159" s="5"/>
      <c r="I159" s="10"/>
    </row>
    <row r="160" spans="1:116" ht="28.5" x14ac:dyDescent="0.2">
      <c r="A160" s="1">
        <v>159</v>
      </c>
      <c r="B160" s="21" t="s">
        <v>18</v>
      </c>
      <c r="C160" s="21" t="s">
        <v>835</v>
      </c>
      <c r="D160" s="2"/>
      <c r="E160" s="18" t="str">
        <f>HYPERLINK("../display_images/zh_cn/g_lang.cash.disable.no_select.png","img")</f>
        <v>img</v>
      </c>
      <c r="F160" s="7" t="s">
        <v>473</v>
      </c>
      <c r="G160" s="14" t="s">
        <v>695</v>
      </c>
      <c r="H160" s="2" t="s">
        <v>866</v>
      </c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</row>
    <row r="161" spans="1:116" x14ac:dyDescent="0.2">
      <c r="A161" s="9">
        <v>160</v>
      </c>
      <c r="E161" s="17"/>
      <c r="F161" s="8"/>
      <c r="G161" s="3"/>
      <c r="I161" s="10"/>
    </row>
    <row r="162" spans="1:116" ht="28.5" x14ac:dyDescent="0.2">
      <c r="A162" s="9">
        <v>161</v>
      </c>
      <c r="B162" s="19" t="s">
        <v>19</v>
      </c>
      <c r="E162" s="18" t="str">
        <f>HYPERLINK("../display_images/zh_cn/g_lang.cash.set_item.disabled.png","img")</f>
        <v>img</v>
      </c>
      <c r="F162" s="8" t="s">
        <v>474</v>
      </c>
      <c r="G162" s="5" t="s">
        <v>696</v>
      </c>
      <c r="I162" s="10"/>
    </row>
    <row r="163" spans="1:116" x14ac:dyDescent="0.2">
      <c r="A163" s="9">
        <v>162</v>
      </c>
      <c r="E163" s="17"/>
      <c r="F163" s="8"/>
      <c r="G163" s="3"/>
      <c r="I163" s="10"/>
    </row>
    <row r="164" spans="1:116" ht="28.5" x14ac:dyDescent="0.2">
      <c r="A164" s="9">
        <v>163</v>
      </c>
      <c r="B164" s="19" t="s">
        <v>20</v>
      </c>
      <c r="E164" s="18" t="str">
        <f>HYPERLINK("../display_images/zh_cn/g_lang.cash.set_item.empty_hand.png","img")</f>
        <v>img</v>
      </c>
      <c r="F164" s="8" t="s">
        <v>475</v>
      </c>
      <c r="G164" s="5" t="s">
        <v>697</v>
      </c>
      <c r="I164" s="10"/>
    </row>
    <row r="165" spans="1:116" x14ac:dyDescent="0.2">
      <c r="A165" s="9">
        <v>164</v>
      </c>
      <c r="E165" s="17"/>
      <c r="F165" s="8"/>
      <c r="G165" s="3"/>
      <c r="I165" s="10"/>
    </row>
    <row r="166" spans="1:116" ht="28.5" x14ac:dyDescent="0.2">
      <c r="A166" s="1">
        <v>165</v>
      </c>
      <c r="B166" s="21" t="s">
        <v>21</v>
      </c>
      <c r="C166" s="21" t="s">
        <v>835</v>
      </c>
      <c r="D166" s="2"/>
      <c r="E166" s="18" t="str">
        <f>HYPERLINK("../display_images/zh_cn/g_lang.cash.set_item.no_select.png","img")</f>
        <v>img</v>
      </c>
      <c r="F166" s="7" t="s">
        <v>473</v>
      </c>
      <c r="G166" s="14" t="s">
        <v>695</v>
      </c>
      <c r="H166" s="2" t="s">
        <v>866</v>
      </c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</row>
    <row r="167" spans="1:116" x14ac:dyDescent="0.2">
      <c r="A167" s="9">
        <v>166</v>
      </c>
      <c r="E167" s="17"/>
      <c r="F167" s="8"/>
      <c r="G167" s="5"/>
      <c r="I167" s="10"/>
    </row>
    <row r="168" spans="1:116" x14ac:dyDescent="0.2">
      <c r="A168" s="9">
        <v>167</v>
      </c>
      <c r="B168" s="19" t="s">
        <v>26</v>
      </c>
      <c r="E168" s="18" t="str">
        <f>HYPERLINK("../display_images/zh_cn/g_lang.cash.set_item.success.png","img")</f>
        <v>img</v>
      </c>
      <c r="F168" s="8" t="s">
        <v>476</v>
      </c>
      <c r="G168" s="5" t="s">
        <v>698</v>
      </c>
      <c r="I168" s="10"/>
    </row>
    <row r="169" spans="1:116" x14ac:dyDescent="0.2">
      <c r="A169" s="9">
        <v>168</v>
      </c>
      <c r="E169" s="17"/>
      <c r="F169" s="8"/>
      <c r="G169" s="5"/>
      <c r="I169" s="10"/>
    </row>
    <row r="170" spans="1:116" ht="28.5" x14ac:dyDescent="0.2">
      <c r="A170" s="9">
        <v>169</v>
      </c>
      <c r="B170" s="19" t="s">
        <v>22</v>
      </c>
      <c r="E170" s="18" t="str">
        <f>HYPERLINK("../display_images/zh_cn/g_lang.cash.set_price.disabled.png","img")</f>
        <v>img</v>
      </c>
      <c r="F170" s="8" t="s">
        <v>474</v>
      </c>
      <c r="G170" s="5" t="s">
        <v>699</v>
      </c>
      <c r="I170" s="10"/>
    </row>
    <row r="171" spans="1:116" x14ac:dyDescent="0.2">
      <c r="A171" s="9">
        <v>170</v>
      </c>
      <c r="E171" s="17"/>
      <c r="F171" s="8"/>
      <c r="G171" s="5"/>
      <c r="I171" s="10"/>
    </row>
    <row r="172" spans="1:116" ht="28.5" x14ac:dyDescent="0.2">
      <c r="A172" s="1">
        <v>171</v>
      </c>
      <c r="B172" s="21" t="s">
        <v>23</v>
      </c>
      <c r="C172" s="21" t="s">
        <v>835</v>
      </c>
      <c r="D172" s="2"/>
      <c r="E172" s="18" t="str">
        <f>HYPERLINK("../display_images/zh_cn/g_lang.cash.set_price.no_select.png","img")</f>
        <v>img</v>
      </c>
      <c r="F172" s="7" t="s">
        <v>473</v>
      </c>
      <c r="G172" s="14" t="s">
        <v>695</v>
      </c>
      <c r="H172" s="2" t="s">
        <v>866</v>
      </c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</row>
    <row r="173" spans="1:116" x14ac:dyDescent="0.2">
      <c r="A173" s="9">
        <v>172</v>
      </c>
      <c r="E173" s="17"/>
      <c r="F173" s="8"/>
      <c r="G173" s="5"/>
      <c r="I173" s="10"/>
    </row>
    <row r="174" spans="1:116" ht="28.5" x14ac:dyDescent="0.2">
      <c r="A174" s="9">
        <v>173</v>
      </c>
      <c r="B174" s="19" t="s">
        <v>27</v>
      </c>
      <c r="E174" s="18" t="str">
        <f>HYPERLINK("../display_images/zh_cn/g_lang.cash.set_price.negative.png","img")</f>
        <v>img</v>
      </c>
      <c r="F174" s="8" t="s">
        <v>477</v>
      </c>
      <c r="G174" s="5" t="s">
        <v>700</v>
      </c>
      <c r="I174" s="10"/>
    </row>
    <row r="175" spans="1:116" x14ac:dyDescent="0.2">
      <c r="A175" s="9">
        <v>174</v>
      </c>
      <c r="E175" s="17"/>
      <c r="F175" s="8"/>
      <c r="G175" s="5"/>
      <c r="I175" s="10"/>
    </row>
    <row r="176" spans="1:116" x14ac:dyDescent="0.2">
      <c r="A176" s="9">
        <v>175</v>
      </c>
      <c r="B176" s="19" t="s">
        <v>28</v>
      </c>
      <c r="E176" s="18" t="str">
        <f>HYPERLINK("../display_images/zh_cn/g_lang.cash.set_price.success.png","img")</f>
        <v>img</v>
      </c>
      <c r="F176" s="8" t="s">
        <v>478</v>
      </c>
      <c r="G176" s="5" t="s">
        <v>701</v>
      </c>
      <c r="I176" s="10"/>
    </row>
    <row r="177" spans="1:116" x14ac:dyDescent="0.2">
      <c r="A177" s="9">
        <v>176</v>
      </c>
      <c r="E177" s="17"/>
      <c r="F177" s="8"/>
      <c r="G177" s="5"/>
      <c r="I177" s="10"/>
    </row>
    <row r="178" spans="1:116" x14ac:dyDescent="0.2">
      <c r="A178" s="9">
        <v>177</v>
      </c>
      <c r="B178" s="19" t="s">
        <v>24</v>
      </c>
      <c r="E178" s="18" t="str">
        <f>HYPERLINK("../display_images/zh_cn/g_lang.cash.switch.disable.png","img")</f>
        <v>img</v>
      </c>
      <c r="F178" s="8" t="s">
        <v>479</v>
      </c>
      <c r="G178" s="5" t="s">
        <v>702</v>
      </c>
      <c r="I178" s="10"/>
    </row>
    <row r="179" spans="1:116" x14ac:dyDescent="0.2">
      <c r="A179" s="9">
        <v>178</v>
      </c>
      <c r="E179" s="17"/>
      <c r="F179" s="8"/>
      <c r="G179" s="5"/>
      <c r="I179" s="10"/>
    </row>
    <row r="180" spans="1:116" x14ac:dyDescent="0.2">
      <c r="A180" s="9">
        <v>179</v>
      </c>
      <c r="B180" s="19" t="s">
        <v>25</v>
      </c>
      <c r="E180" s="18" t="str">
        <f>HYPERLINK("../display_images/zh_cn/g_lang.cash.switch.enable.png","img")</f>
        <v>img</v>
      </c>
      <c r="F180" s="8" t="s">
        <v>480</v>
      </c>
      <c r="G180" s="5" t="s">
        <v>703</v>
      </c>
      <c r="I180" s="10"/>
    </row>
    <row r="181" spans="1:116" x14ac:dyDescent="0.2">
      <c r="A181" s="9">
        <v>180</v>
      </c>
      <c r="E181" s="17"/>
      <c r="F181" s="8"/>
      <c r="G181" s="11"/>
      <c r="I181" s="10"/>
    </row>
    <row r="182" spans="1:116" x14ac:dyDescent="0.2">
      <c r="A182" s="9">
        <v>181</v>
      </c>
      <c r="B182" s="19" t="s">
        <v>61</v>
      </c>
      <c r="E182" s="18" t="str">
        <f>HYPERLINK("../display_images/zh_cn/g_lang.cash.admin_enter.multi.png","img")</f>
        <v>img</v>
      </c>
      <c r="F182" s="8" t="s">
        <v>929</v>
      </c>
      <c r="G182" s="5" t="s">
        <v>704</v>
      </c>
      <c r="I182" s="10"/>
    </row>
    <row r="183" spans="1:116" x14ac:dyDescent="0.2">
      <c r="A183" s="9">
        <v>182</v>
      </c>
      <c r="B183" s="19" t="s">
        <v>62</v>
      </c>
      <c r="E183" s="17"/>
      <c r="F183" s="8" t="s">
        <v>481</v>
      </c>
      <c r="G183" s="5" t="s">
        <v>705</v>
      </c>
      <c r="I183" s="10"/>
    </row>
    <row r="184" spans="1:116" x14ac:dyDescent="0.2">
      <c r="A184" s="9">
        <v>183</v>
      </c>
      <c r="E184" s="17"/>
      <c r="F184" s="8"/>
      <c r="G184" s="5"/>
      <c r="I184" s="10"/>
    </row>
    <row r="185" spans="1:116" ht="28.5" x14ac:dyDescent="0.2">
      <c r="A185" s="9">
        <v>184</v>
      </c>
      <c r="B185" s="19" t="s">
        <v>298</v>
      </c>
      <c r="E185" s="18" t="str">
        <f>HYPERLINK("../display_images/zh_cn/g_lang.cash.player_enter.editing.png","img")</f>
        <v>img</v>
      </c>
      <c r="F185" s="8" t="s">
        <v>863</v>
      </c>
      <c r="G185" s="5" t="s">
        <v>864</v>
      </c>
      <c r="I185" s="10"/>
    </row>
    <row r="186" spans="1:116" x14ac:dyDescent="0.2">
      <c r="A186" s="9">
        <v>185</v>
      </c>
      <c r="E186" s="17"/>
      <c r="F186" s="8"/>
      <c r="G186" s="3"/>
      <c r="I186" s="10"/>
    </row>
    <row r="187" spans="1:116" x14ac:dyDescent="0.2">
      <c r="A187" s="9">
        <v>186</v>
      </c>
      <c r="B187" s="22" t="s">
        <v>300</v>
      </c>
      <c r="C187" s="22"/>
      <c r="D187" s="3"/>
      <c r="E187" s="18" t="str">
        <f>HYPERLINK("../display_images/zh_cn/g_lang.cash.exchange.disabled.png","img")</f>
        <v>img</v>
      </c>
      <c r="F187" s="8" t="s">
        <v>482</v>
      </c>
      <c r="G187" s="5" t="s">
        <v>706</v>
      </c>
      <c r="H187" s="3"/>
    </row>
    <row r="188" spans="1:116" x14ac:dyDescent="0.2">
      <c r="A188" s="9">
        <v>187</v>
      </c>
      <c r="E188" s="17"/>
      <c r="F188" s="8"/>
      <c r="G188" s="3"/>
      <c r="I188" s="10"/>
    </row>
    <row r="189" spans="1:116" x14ac:dyDescent="0.2">
      <c r="A189" s="9">
        <v>188</v>
      </c>
      <c r="B189" s="19" t="s">
        <v>301</v>
      </c>
      <c r="E189" s="18" t="str">
        <f>HYPERLINK("../display_images/zh_cn/g_lang.cash.exchange.money_no_enough.png","img")</f>
        <v>img</v>
      </c>
      <c r="F189" s="8" t="s">
        <v>483</v>
      </c>
      <c r="G189" s="5" t="s">
        <v>707</v>
      </c>
      <c r="I189" s="10"/>
    </row>
    <row r="190" spans="1:116" x14ac:dyDescent="0.2">
      <c r="A190" s="1">
        <v>189</v>
      </c>
      <c r="B190" s="21" t="s">
        <v>364</v>
      </c>
      <c r="C190" s="21" t="s">
        <v>848</v>
      </c>
      <c r="D190" s="2"/>
      <c r="E190" s="17"/>
      <c r="F190" s="7" t="s">
        <v>844</v>
      </c>
      <c r="G190" s="14" t="s">
        <v>708</v>
      </c>
      <c r="H190" s="2" t="s">
        <v>866</v>
      </c>
      <c r="I190" s="15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</row>
    <row r="191" spans="1:116" x14ac:dyDescent="0.2">
      <c r="A191" s="9">
        <v>190</v>
      </c>
      <c r="E191" s="17"/>
      <c r="F191" s="8"/>
      <c r="G191" s="3"/>
      <c r="I191" s="10"/>
    </row>
    <row r="192" spans="1:116" x14ac:dyDescent="0.2">
      <c r="A192" s="9">
        <v>191</v>
      </c>
      <c r="B192" s="19" t="s">
        <v>304</v>
      </c>
      <c r="E192" s="18" t="str">
        <f>HYPERLINK("../display_images/zh_cn/g_lang.cash.exchange.draw_success.png","img")</f>
        <v>img</v>
      </c>
      <c r="F192" s="8" t="s">
        <v>484</v>
      </c>
      <c r="G192" s="5" t="s">
        <v>709</v>
      </c>
      <c r="I192" s="10"/>
    </row>
    <row r="193" spans="1:116" x14ac:dyDescent="0.2">
      <c r="A193" s="9">
        <v>192</v>
      </c>
      <c r="E193" s="17"/>
      <c r="F193" s="8"/>
      <c r="G193" s="3"/>
      <c r="I193" s="10"/>
    </row>
    <row r="194" spans="1:116" x14ac:dyDescent="0.2">
      <c r="A194" s="9">
        <v>193</v>
      </c>
      <c r="B194" s="19" t="s">
        <v>302</v>
      </c>
      <c r="E194" s="18" t="str">
        <f>HYPERLINK("../display_images/zh_cn/g_lang.cash.exchange.too_much_money.png","img")</f>
        <v>img</v>
      </c>
      <c r="F194" s="8" t="s">
        <v>485</v>
      </c>
      <c r="G194" s="5" t="s">
        <v>710</v>
      </c>
      <c r="I194" s="10"/>
    </row>
    <row r="195" spans="1:116" x14ac:dyDescent="0.2">
      <c r="A195" s="1">
        <v>194</v>
      </c>
      <c r="B195" s="21" t="s">
        <v>928</v>
      </c>
      <c r="C195" s="21" t="s">
        <v>847</v>
      </c>
      <c r="D195" s="2"/>
      <c r="E195" s="17"/>
      <c r="F195" s="7" t="s">
        <v>846</v>
      </c>
      <c r="G195" s="14" t="s">
        <v>711</v>
      </c>
      <c r="H195" s="2" t="s">
        <v>866</v>
      </c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</row>
    <row r="196" spans="1:116" x14ac:dyDescent="0.2">
      <c r="A196" s="9">
        <v>195</v>
      </c>
      <c r="E196" s="17"/>
      <c r="F196" s="8"/>
      <c r="G196" s="5"/>
      <c r="I196" s="10"/>
    </row>
    <row r="197" spans="1:116" ht="28.5" x14ac:dyDescent="0.2">
      <c r="A197" s="9">
        <v>196</v>
      </c>
      <c r="B197" s="19" t="s">
        <v>303</v>
      </c>
      <c r="E197" s="18" t="str">
        <f>HYPERLINK("../display_images/zh_cn/g_lang.cash.exchange.no_hold_cash.png","img")</f>
        <v>img</v>
      </c>
      <c r="F197" s="8" t="s">
        <v>486</v>
      </c>
      <c r="G197" s="5" t="s">
        <v>712</v>
      </c>
      <c r="I197" s="10"/>
    </row>
    <row r="198" spans="1:116" x14ac:dyDescent="0.2">
      <c r="A198" s="9">
        <v>197</v>
      </c>
      <c r="E198" s="17"/>
      <c r="F198" s="8"/>
      <c r="G198" s="5"/>
      <c r="I198" s="10"/>
    </row>
    <row r="199" spans="1:116" x14ac:dyDescent="0.2">
      <c r="A199" s="9">
        <v>198</v>
      </c>
      <c r="B199" s="19" t="s">
        <v>305</v>
      </c>
      <c r="E199" s="18" t="str">
        <f>HYPERLINK("../display_images/zh_cn/g_lang.cash.exchange.save_success.png","img")</f>
        <v>img</v>
      </c>
      <c r="F199" s="8" t="s">
        <v>487</v>
      </c>
      <c r="G199" s="5" t="s">
        <v>713</v>
      </c>
      <c r="I199" s="10"/>
    </row>
    <row r="200" spans="1:116" x14ac:dyDescent="0.2">
      <c r="A200" s="9">
        <v>199</v>
      </c>
      <c r="E200" s="17"/>
      <c r="F200" s="8"/>
      <c r="G200" s="3"/>
      <c r="I200" s="10"/>
    </row>
    <row r="201" spans="1:116" ht="28.5" x14ac:dyDescent="0.2">
      <c r="A201" s="9">
        <v>200</v>
      </c>
      <c r="B201" s="19" t="s">
        <v>307</v>
      </c>
      <c r="E201" s="18" t="str">
        <f>HYPERLINK("../display_images/zh_cn/g_lang.cash.force_back.png","img")</f>
        <v>img</v>
      </c>
      <c r="F201" s="8" t="s">
        <v>488</v>
      </c>
      <c r="G201" s="5" t="s">
        <v>714</v>
      </c>
      <c r="I201" s="10"/>
    </row>
    <row r="202" spans="1:116" x14ac:dyDescent="0.2">
      <c r="A202" s="9">
        <v>201</v>
      </c>
      <c r="E202" s="17"/>
      <c r="F202" s="8"/>
      <c r="G202" s="11"/>
      <c r="I202" s="10"/>
    </row>
    <row r="203" spans="1:116" x14ac:dyDescent="0.2">
      <c r="A203" s="9">
        <v>202</v>
      </c>
      <c r="B203" s="20" t="s">
        <v>369</v>
      </c>
      <c r="E203" s="17"/>
      <c r="F203" s="8"/>
      <c r="G203" s="11"/>
      <c r="I203" s="10"/>
    </row>
    <row r="204" spans="1:116" x14ac:dyDescent="0.2">
      <c r="A204" s="9">
        <v>203</v>
      </c>
      <c r="B204" s="19" t="s">
        <v>31</v>
      </c>
      <c r="E204" s="18" t="str">
        <f>HYPERLINK("../display_images/zh_cn/g_lang.recycle_shop.set_success.png","img")</f>
        <v>img</v>
      </c>
      <c r="F204" s="8" t="s">
        <v>489</v>
      </c>
      <c r="G204" s="5" t="s">
        <v>715</v>
      </c>
      <c r="I204" s="10"/>
    </row>
    <row r="205" spans="1:116" x14ac:dyDescent="0.2">
      <c r="A205" s="9">
        <v>204</v>
      </c>
      <c r="E205" s="17"/>
      <c r="F205" s="8"/>
      <c r="G205" s="5"/>
      <c r="I205" s="10"/>
    </row>
    <row r="206" spans="1:116" ht="28.5" x14ac:dyDescent="0.2">
      <c r="A206" s="9">
        <v>205</v>
      </c>
      <c r="B206" s="19" t="s">
        <v>32</v>
      </c>
      <c r="E206" s="18" t="str">
        <f>HYPERLINK("../display_images/zh_cn/g_lang.recycle_shop.set_fail.empty_hand.png","img")</f>
        <v>img</v>
      </c>
      <c r="F206" s="8" t="s">
        <v>490</v>
      </c>
      <c r="G206" s="5" t="s">
        <v>716</v>
      </c>
      <c r="I206" s="10"/>
    </row>
    <row r="207" spans="1:116" x14ac:dyDescent="0.2">
      <c r="A207" s="9">
        <v>206</v>
      </c>
      <c r="E207" s="17"/>
      <c r="F207" s="8"/>
      <c r="G207" s="5"/>
      <c r="I207" s="10"/>
    </row>
    <row r="208" spans="1:116" ht="28.5" x14ac:dyDescent="0.2">
      <c r="A208" s="9">
        <v>207</v>
      </c>
      <c r="B208" s="19" t="s">
        <v>401</v>
      </c>
      <c r="E208" s="18" t="str">
        <f>HYPERLINK("../display_images/zh_cn/g_lang.recycle_shop.set_fail.negative.png","img")</f>
        <v>img</v>
      </c>
      <c r="F208" s="8" t="s">
        <v>491</v>
      </c>
      <c r="G208" s="5" t="s">
        <v>717</v>
      </c>
      <c r="I208" s="10"/>
    </row>
    <row r="209" spans="1:116" x14ac:dyDescent="0.2">
      <c r="A209" s="9">
        <v>208</v>
      </c>
      <c r="E209" s="17"/>
      <c r="F209" s="8"/>
      <c r="G209" s="5"/>
      <c r="I209" s="10"/>
    </row>
    <row r="210" spans="1:116" ht="28.5" x14ac:dyDescent="0.2">
      <c r="A210" s="9">
        <v>209</v>
      </c>
      <c r="B210" s="19" t="s">
        <v>34</v>
      </c>
      <c r="E210" s="18" t="str">
        <f>HYPERLINK("../display_images/zh_cn/g_lang.recycle_shop.set.tip.png","img")</f>
        <v>img</v>
      </c>
      <c r="F210" s="8" t="s">
        <v>910</v>
      </c>
      <c r="G210" s="5" t="s">
        <v>912</v>
      </c>
      <c r="I210" s="10"/>
    </row>
    <row r="211" spans="1:116" x14ac:dyDescent="0.2">
      <c r="A211" s="1">
        <v>210</v>
      </c>
      <c r="B211" s="21" t="s">
        <v>35</v>
      </c>
      <c r="C211" s="21" t="s">
        <v>857</v>
      </c>
      <c r="D211" s="2"/>
      <c r="E211" s="17"/>
      <c r="F211" s="7" t="s">
        <v>492</v>
      </c>
      <c r="G211" s="14" t="s">
        <v>718</v>
      </c>
      <c r="H211" s="2" t="s">
        <v>866</v>
      </c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</row>
    <row r="212" spans="1:116" x14ac:dyDescent="0.2">
      <c r="A212" s="1">
        <v>211</v>
      </c>
      <c r="B212" s="21" t="s">
        <v>36</v>
      </c>
      <c r="C212" s="21" t="s">
        <v>294</v>
      </c>
      <c r="D212" s="2"/>
      <c r="E212" s="17"/>
      <c r="F212" s="7" t="s">
        <v>440</v>
      </c>
      <c r="G212" s="14" t="s">
        <v>651</v>
      </c>
      <c r="H212" s="2" t="s">
        <v>866</v>
      </c>
      <c r="I212" s="15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</row>
    <row r="213" spans="1:116" x14ac:dyDescent="0.2">
      <c r="A213" s="1">
        <v>212</v>
      </c>
      <c r="B213" s="21" t="s">
        <v>37</v>
      </c>
      <c r="C213" s="21" t="s">
        <v>849</v>
      </c>
      <c r="D213" s="2"/>
      <c r="E213" s="17"/>
      <c r="F213" s="6" t="s">
        <v>441</v>
      </c>
      <c r="G213" s="16" t="s">
        <v>655</v>
      </c>
      <c r="H213" s="2" t="s">
        <v>866</v>
      </c>
      <c r="I213" s="15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</row>
    <row r="214" spans="1:116" x14ac:dyDescent="0.2">
      <c r="A214" s="9">
        <v>213</v>
      </c>
      <c r="B214" s="19" t="s">
        <v>38</v>
      </c>
      <c r="E214" s="17"/>
      <c r="F214" s="5" t="s">
        <v>493</v>
      </c>
      <c r="G214" s="5" t="s">
        <v>719</v>
      </c>
      <c r="I214" s="10"/>
    </row>
    <row r="215" spans="1:116" x14ac:dyDescent="0.2">
      <c r="A215" s="9">
        <v>214</v>
      </c>
      <c r="E215" s="17"/>
      <c r="F215" s="8"/>
      <c r="G215" s="5"/>
      <c r="I215" s="10"/>
    </row>
    <row r="216" spans="1:116" ht="28.5" x14ac:dyDescent="0.2">
      <c r="A216" s="9">
        <v>215</v>
      </c>
      <c r="B216" s="19" t="s">
        <v>160</v>
      </c>
      <c r="E216" s="18" t="str">
        <f>HYPERLINK("../display_images/zh_cn/g_lang.recycle_shop.no_exist.png","img")</f>
        <v>img</v>
      </c>
      <c r="F216" s="8" t="s">
        <v>494</v>
      </c>
      <c r="G216" s="5" t="s">
        <v>720</v>
      </c>
      <c r="I216" s="10"/>
    </row>
    <row r="217" spans="1:116" x14ac:dyDescent="0.2">
      <c r="A217" s="9">
        <v>216</v>
      </c>
      <c r="E217" s="17"/>
      <c r="F217" s="8"/>
      <c r="G217" s="5"/>
      <c r="I217" s="10"/>
    </row>
    <row r="218" spans="1:116" x14ac:dyDescent="0.2">
      <c r="A218" s="9">
        <v>217</v>
      </c>
      <c r="B218" s="19" t="s">
        <v>43</v>
      </c>
      <c r="E218" s="18" t="str">
        <f>HYPERLINK("../display_images/zh_cn/g_lang.recycle_shop.delete.again.png","img")</f>
        <v>img</v>
      </c>
      <c r="F218" s="8" t="s">
        <v>495</v>
      </c>
      <c r="G218" s="5" t="s">
        <v>721</v>
      </c>
      <c r="I218" s="10"/>
    </row>
    <row r="219" spans="1:116" x14ac:dyDescent="0.2">
      <c r="A219" s="9">
        <v>218</v>
      </c>
      <c r="E219" s="17"/>
      <c r="F219" s="8"/>
      <c r="G219" s="5"/>
      <c r="I219" s="10"/>
    </row>
    <row r="220" spans="1:116" x14ac:dyDescent="0.2">
      <c r="A220" s="9">
        <v>219</v>
      </c>
      <c r="B220" s="19" t="s">
        <v>44</v>
      </c>
      <c r="E220" s="18" t="str">
        <f>HYPERLINK("../display_images/zh_cn/g_lang.recycle_shop.delete.success.png","img")</f>
        <v>img</v>
      </c>
      <c r="F220" s="8" t="s">
        <v>496</v>
      </c>
      <c r="G220" s="5" t="s">
        <v>722</v>
      </c>
      <c r="I220" s="10"/>
    </row>
    <row r="221" spans="1:116" x14ac:dyDescent="0.2">
      <c r="A221" s="9">
        <v>220</v>
      </c>
      <c r="E221" s="17"/>
      <c r="F221" s="8"/>
      <c r="G221" s="5"/>
      <c r="I221" s="10"/>
    </row>
    <row r="222" spans="1:116" x14ac:dyDescent="0.2">
      <c r="A222" s="9">
        <v>221</v>
      </c>
      <c r="B222" s="19" t="s">
        <v>156</v>
      </c>
      <c r="E222" s="18" t="str">
        <f>HYPERLINK("../display_images/zh_cn/g_lang.recycle_shop.recycle.item_no_enough.png","img")</f>
        <v>img</v>
      </c>
      <c r="F222" s="8" t="s">
        <v>497</v>
      </c>
      <c r="G222" s="5" t="s">
        <v>723</v>
      </c>
      <c r="I222" s="10"/>
    </row>
    <row r="223" spans="1:116" x14ac:dyDescent="0.2">
      <c r="A223" s="9">
        <v>222</v>
      </c>
      <c r="B223" s="19" t="s">
        <v>157</v>
      </c>
      <c r="E223" s="17"/>
      <c r="F223" s="8" t="s">
        <v>924</v>
      </c>
      <c r="G223" s="5" t="s">
        <v>724</v>
      </c>
    </row>
    <row r="224" spans="1:116" x14ac:dyDescent="0.2">
      <c r="A224" s="9">
        <v>223</v>
      </c>
      <c r="E224" s="17"/>
      <c r="F224" s="8"/>
      <c r="G224" s="11"/>
      <c r="I224" s="10"/>
    </row>
    <row r="225" spans="1:116" x14ac:dyDescent="0.2">
      <c r="A225" s="9">
        <v>224</v>
      </c>
      <c r="B225" s="19" t="s">
        <v>158</v>
      </c>
      <c r="E225" s="18" t="str">
        <f>HYPERLINK("../display_images/zh_cn/g_lang.recycle_shop.recycle.success.png","img")</f>
        <v>img</v>
      </c>
      <c r="F225" s="8" t="s">
        <v>913</v>
      </c>
      <c r="G225" s="5" t="s">
        <v>725</v>
      </c>
      <c r="I225" s="10"/>
    </row>
    <row r="226" spans="1:116" x14ac:dyDescent="0.2">
      <c r="A226" s="1">
        <v>225</v>
      </c>
      <c r="B226" s="21" t="s">
        <v>159</v>
      </c>
      <c r="C226" s="21" t="s">
        <v>290</v>
      </c>
      <c r="D226" s="2"/>
      <c r="E226" s="17"/>
      <c r="F226" s="7" t="s">
        <v>498</v>
      </c>
      <c r="G226" s="14" t="s">
        <v>726</v>
      </c>
      <c r="H226" s="2" t="s">
        <v>866</v>
      </c>
      <c r="I226" s="15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</row>
    <row r="227" spans="1:116" x14ac:dyDescent="0.2">
      <c r="A227" s="9">
        <v>226</v>
      </c>
      <c r="E227" s="17"/>
      <c r="F227" s="8"/>
      <c r="G227" s="3"/>
      <c r="I227" s="10"/>
    </row>
    <row r="228" spans="1:116" x14ac:dyDescent="0.2">
      <c r="A228" s="9">
        <v>227</v>
      </c>
      <c r="B228" s="19" t="s">
        <v>162</v>
      </c>
      <c r="E228" s="18" t="str">
        <f>HYPERLINK("../display_images/zh_cn/g_lang.recycle_shop.recycle.too_much_money.png","img")</f>
        <v>img</v>
      </c>
      <c r="F228" s="8" t="s">
        <v>499</v>
      </c>
      <c r="G228" s="5" t="s">
        <v>727</v>
      </c>
      <c r="I228" s="10"/>
    </row>
    <row r="229" spans="1:116" x14ac:dyDescent="0.2">
      <c r="A229" s="1">
        <v>228</v>
      </c>
      <c r="B229" s="21" t="s">
        <v>163</v>
      </c>
      <c r="C229" s="21" t="s">
        <v>847</v>
      </c>
      <c r="D229" s="2"/>
      <c r="E229" s="17"/>
      <c r="F229" s="7" t="s">
        <v>846</v>
      </c>
      <c r="G229" s="14" t="s">
        <v>711</v>
      </c>
      <c r="H229" s="2" t="s">
        <v>866</v>
      </c>
      <c r="I229" s="15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</row>
    <row r="230" spans="1:116" x14ac:dyDescent="0.2">
      <c r="A230" s="9">
        <v>229</v>
      </c>
      <c r="E230" s="17"/>
      <c r="F230" s="8"/>
      <c r="G230" s="5"/>
      <c r="I230" s="10"/>
    </row>
    <row r="231" spans="1:116" x14ac:dyDescent="0.2">
      <c r="A231" s="9">
        <v>230</v>
      </c>
      <c r="B231" s="19" t="s">
        <v>164</v>
      </c>
      <c r="E231" s="18" t="str">
        <f>HYPERLINK("../display_images/zh_cn/g_lang.recycle_shop.recycle.tellraw_item.png","img")</f>
        <v>img</v>
      </c>
      <c r="F231" s="8" t="s">
        <v>915</v>
      </c>
      <c r="G231" s="5" t="s">
        <v>728</v>
      </c>
      <c r="I231" s="10"/>
    </row>
    <row r="232" spans="1:116" x14ac:dyDescent="0.2">
      <c r="A232" s="9">
        <v>231</v>
      </c>
      <c r="E232" s="17"/>
      <c r="F232" s="8"/>
      <c r="G232" s="11"/>
      <c r="I232" s="10"/>
    </row>
    <row r="233" spans="1:116" x14ac:dyDescent="0.2">
      <c r="A233" s="9">
        <v>232</v>
      </c>
      <c r="B233" s="20" t="s">
        <v>568</v>
      </c>
      <c r="E233" s="17"/>
      <c r="F233" s="8"/>
      <c r="G233" s="11"/>
      <c r="I233" s="10"/>
    </row>
    <row r="234" spans="1:116" x14ac:dyDescent="0.2">
      <c r="A234" s="9">
        <v>233</v>
      </c>
      <c r="B234" s="19" t="s">
        <v>30</v>
      </c>
      <c r="E234" s="18" t="str">
        <f>HYPERLINK("../display_images/zh_cn/g_lang.sell_shop.set_success.png","img")</f>
        <v>img</v>
      </c>
      <c r="F234" s="8" t="s">
        <v>500</v>
      </c>
      <c r="G234" s="5" t="s">
        <v>729</v>
      </c>
      <c r="I234" s="10"/>
    </row>
    <row r="235" spans="1:116" x14ac:dyDescent="0.2">
      <c r="A235" s="9">
        <v>234</v>
      </c>
      <c r="E235" s="17"/>
      <c r="F235" s="8"/>
      <c r="G235" s="5"/>
      <c r="I235" s="10"/>
    </row>
    <row r="236" spans="1:116" ht="28.5" x14ac:dyDescent="0.2">
      <c r="A236" s="9">
        <v>235</v>
      </c>
      <c r="B236" s="19" t="s">
        <v>33</v>
      </c>
      <c r="E236" s="18" t="str">
        <f>HYPERLINK("../display_images/zh_cn/g_lang.sell_shop.set_fail.empty_hand.png","img")</f>
        <v>img</v>
      </c>
      <c r="F236" s="8" t="s">
        <v>501</v>
      </c>
      <c r="G236" s="5" t="s">
        <v>730</v>
      </c>
      <c r="I236" s="10"/>
    </row>
    <row r="237" spans="1:116" x14ac:dyDescent="0.2">
      <c r="A237" s="9">
        <v>236</v>
      </c>
      <c r="E237" s="17"/>
      <c r="F237" s="8"/>
      <c r="G237" s="5"/>
      <c r="I237" s="10"/>
    </row>
    <row r="238" spans="1:116" ht="28.5" x14ac:dyDescent="0.2">
      <c r="A238" s="9">
        <v>237</v>
      </c>
      <c r="B238" s="19" t="s">
        <v>402</v>
      </c>
      <c r="E238" s="18" t="str">
        <f>HYPERLINK("../display_images/zh_cn/g_lang.sell_shop.set_fail.negative.png","img")</f>
        <v>img</v>
      </c>
      <c r="F238" s="8" t="s">
        <v>502</v>
      </c>
      <c r="G238" s="5" t="s">
        <v>731</v>
      </c>
      <c r="I238" s="10"/>
    </row>
    <row r="239" spans="1:116" x14ac:dyDescent="0.2">
      <c r="A239" s="9">
        <v>238</v>
      </c>
      <c r="E239" s="17"/>
      <c r="F239" s="8"/>
      <c r="G239" s="5"/>
      <c r="I239" s="10"/>
    </row>
    <row r="240" spans="1:116" x14ac:dyDescent="0.2">
      <c r="A240" s="9">
        <v>239</v>
      </c>
      <c r="B240" s="19" t="s">
        <v>39</v>
      </c>
      <c r="E240" s="18" t="str">
        <f>HYPERLINK("../display_images/zh_cn/g_lang.sell_shop.set.tip.png","img")</f>
        <v>img</v>
      </c>
      <c r="F240" s="8" t="s">
        <v>909</v>
      </c>
      <c r="G240" s="5" t="s">
        <v>911</v>
      </c>
      <c r="I240" s="10"/>
    </row>
    <row r="241" spans="1:116" x14ac:dyDescent="0.2">
      <c r="A241" s="1">
        <v>240</v>
      </c>
      <c r="B241" s="21" t="s">
        <v>40</v>
      </c>
      <c r="C241" s="21" t="s">
        <v>857</v>
      </c>
      <c r="D241" s="2"/>
      <c r="E241" s="17"/>
      <c r="F241" s="7" t="s">
        <v>492</v>
      </c>
      <c r="G241" s="14" t="s">
        <v>718</v>
      </c>
      <c r="H241" s="2" t="s">
        <v>866</v>
      </c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</row>
    <row r="242" spans="1:116" x14ac:dyDescent="0.2">
      <c r="A242" s="1">
        <v>241</v>
      </c>
      <c r="B242" s="21" t="s">
        <v>41</v>
      </c>
      <c r="C242" s="21" t="s">
        <v>294</v>
      </c>
      <c r="D242" s="2"/>
      <c r="E242" s="17"/>
      <c r="F242" s="7" t="s">
        <v>440</v>
      </c>
      <c r="G242" s="14" t="s">
        <v>651</v>
      </c>
      <c r="H242" s="2" t="s">
        <v>866</v>
      </c>
      <c r="I242" s="15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</row>
    <row r="243" spans="1:116" x14ac:dyDescent="0.2">
      <c r="A243" s="1">
        <v>242</v>
      </c>
      <c r="B243" s="21" t="s">
        <v>42</v>
      </c>
      <c r="C243" s="21" t="s">
        <v>849</v>
      </c>
      <c r="D243" s="2"/>
      <c r="E243" s="17"/>
      <c r="F243" s="6" t="s">
        <v>441</v>
      </c>
      <c r="G243" s="16" t="s">
        <v>655</v>
      </c>
      <c r="H243" s="2" t="s">
        <v>866</v>
      </c>
      <c r="I243" s="15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</row>
    <row r="244" spans="1:116" x14ac:dyDescent="0.2">
      <c r="A244" s="9">
        <v>243</v>
      </c>
      <c r="B244" s="19" t="s">
        <v>45</v>
      </c>
      <c r="E244" s="17"/>
      <c r="F244" s="5" t="s">
        <v>493</v>
      </c>
      <c r="G244" s="5" t="s">
        <v>732</v>
      </c>
      <c r="I244" s="10"/>
    </row>
    <row r="245" spans="1:116" x14ac:dyDescent="0.2">
      <c r="A245" s="9">
        <v>244</v>
      </c>
      <c r="E245" s="17"/>
      <c r="F245" s="8"/>
      <c r="G245" s="5"/>
      <c r="I245" s="10"/>
    </row>
    <row r="246" spans="1:116" ht="28.5" x14ac:dyDescent="0.2">
      <c r="A246" s="9">
        <v>245</v>
      </c>
      <c r="B246" s="19" t="s">
        <v>161</v>
      </c>
      <c r="E246" s="18" t="str">
        <f>HYPERLINK("../display_images/zh_cn/g_lang.sell_shop.no_exist.png","img")</f>
        <v>img</v>
      </c>
      <c r="F246" s="8" t="s">
        <v>503</v>
      </c>
      <c r="G246" s="5" t="s">
        <v>733</v>
      </c>
      <c r="I246" s="10"/>
    </row>
    <row r="247" spans="1:116" x14ac:dyDescent="0.2">
      <c r="A247" s="9">
        <v>246</v>
      </c>
      <c r="E247" s="17"/>
      <c r="F247" s="8"/>
      <c r="G247" s="5"/>
      <c r="I247" s="10"/>
    </row>
    <row r="248" spans="1:116" x14ac:dyDescent="0.2">
      <c r="A248" s="9">
        <v>247</v>
      </c>
      <c r="B248" s="19" t="s">
        <v>46</v>
      </c>
      <c r="E248" s="18" t="str">
        <f>HYPERLINK("../display_images/zh_cn/g_lang.sell_shop.delete.again.png","img")</f>
        <v>img</v>
      </c>
      <c r="F248" s="8" t="s">
        <v>504</v>
      </c>
      <c r="G248" s="5" t="s">
        <v>734</v>
      </c>
      <c r="I248" s="10"/>
    </row>
    <row r="249" spans="1:116" x14ac:dyDescent="0.2">
      <c r="A249" s="9">
        <v>248</v>
      </c>
      <c r="E249" s="17"/>
      <c r="F249" s="8"/>
      <c r="G249" s="5"/>
      <c r="I249" s="10"/>
    </row>
    <row r="250" spans="1:116" x14ac:dyDescent="0.2">
      <c r="A250" s="9">
        <v>249</v>
      </c>
      <c r="B250" s="19" t="s">
        <v>47</v>
      </c>
      <c r="E250" s="18" t="str">
        <f>HYPERLINK("../display_images/zh_cn/g_lang.sell_shop.delete.success.png","img")</f>
        <v>img</v>
      </c>
      <c r="F250" s="8" t="s">
        <v>505</v>
      </c>
      <c r="G250" s="5" t="s">
        <v>735</v>
      </c>
      <c r="I250" s="10"/>
    </row>
    <row r="251" spans="1:116" x14ac:dyDescent="0.2">
      <c r="A251" s="9">
        <v>250</v>
      </c>
      <c r="E251" s="17"/>
      <c r="F251" s="8"/>
      <c r="G251" s="5"/>
      <c r="I251" s="10"/>
    </row>
    <row r="252" spans="1:116" ht="28.5" x14ac:dyDescent="0.2">
      <c r="A252" s="9">
        <v>251</v>
      </c>
      <c r="B252" s="19" t="s">
        <v>165</v>
      </c>
      <c r="E252" s="18" t="str">
        <f>HYPERLINK("../display_images/zh_cn/g_lang.sell_shop.buy.money_not_enough.png","img")</f>
        <v>img</v>
      </c>
      <c r="F252" s="8" t="s">
        <v>506</v>
      </c>
      <c r="G252" s="5" t="s">
        <v>736</v>
      </c>
      <c r="I252" s="10"/>
    </row>
    <row r="253" spans="1:116" x14ac:dyDescent="0.2">
      <c r="A253" s="1">
        <v>252</v>
      </c>
      <c r="B253" s="21" t="s">
        <v>166</v>
      </c>
      <c r="C253" s="21" t="s">
        <v>848</v>
      </c>
      <c r="D253" s="2"/>
      <c r="E253" s="17"/>
      <c r="F253" s="7" t="s">
        <v>844</v>
      </c>
      <c r="G253" s="14" t="s">
        <v>708</v>
      </c>
      <c r="H253" s="2" t="s">
        <v>866</v>
      </c>
      <c r="I253" s="15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</row>
    <row r="254" spans="1:116" x14ac:dyDescent="0.2">
      <c r="A254" s="9">
        <v>253</v>
      </c>
      <c r="E254" s="17"/>
      <c r="F254" s="8"/>
      <c r="G254" s="5"/>
      <c r="I254" s="10"/>
    </row>
    <row r="255" spans="1:116" x14ac:dyDescent="0.2">
      <c r="A255" s="1">
        <v>254</v>
      </c>
      <c r="B255" s="21" t="s">
        <v>167</v>
      </c>
      <c r="C255" s="21" t="s">
        <v>852</v>
      </c>
      <c r="D255" s="2"/>
      <c r="E255" s="18" t="str">
        <f>HYPERLINK("../display_images/zh_cn/g_lang.sell_shop.buy.success.png","img")</f>
        <v>img</v>
      </c>
      <c r="F255" s="7" t="s">
        <v>545</v>
      </c>
      <c r="G255" s="14" t="s">
        <v>737</v>
      </c>
      <c r="H255" s="2" t="s">
        <v>866</v>
      </c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</row>
    <row r="256" spans="1:116" x14ac:dyDescent="0.2">
      <c r="A256" s="9">
        <v>255</v>
      </c>
      <c r="E256" s="17"/>
      <c r="F256" s="8"/>
      <c r="G256" s="11"/>
      <c r="I256" s="10"/>
    </row>
    <row r="257" spans="1:9" x14ac:dyDescent="0.2">
      <c r="A257" s="9">
        <v>256</v>
      </c>
      <c r="B257" s="19" t="s">
        <v>169</v>
      </c>
      <c r="E257" s="18" t="str">
        <f>HYPERLINK("../display_images/zh_cn/g_lang.sell_shop.buy.tellraw_item.png","img")</f>
        <v>img</v>
      </c>
      <c r="F257" s="8" t="s">
        <v>914</v>
      </c>
      <c r="G257" s="5" t="s">
        <v>168</v>
      </c>
      <c r="I257" s="10"/>
    </row>
    <row r="258" spans="1:9" x14ac:dyDescent="0.2">
      <c r="A258" s="9">
        <v>257</v>
      </c>
      <c r="E258" s="17"/>
      <c r="F258" s="8"/>
      <c r="G258" s="11"/>
      <c r="I258" s="10"/>
    </row>
    <row r="259" spans="1:9" x14ac:dyDescent="0.2">
      <c r="A259" s="9">
        <v>258</v>
      </c>
      <c r="B259" s="20" t="s">
        <v>390</v>
      </c>
      <c r="E259" s="17"/>
      <c r="F259" s="8"/>
      <c r="G259" s="11"/>
      <c r="I259" s="10"/>
    </row>
    <row r="260" spans="1:9" x14ac:dyDescent="0.2">
      <c r="A260" s="9">
        <v>259</v>
      </c>
      <c r="B260" s="19" t="s">
        <v>323</v>
      </c>
      <c r="E260" s="18" t="str">
        <f>HYPERLINK("../display_images/zh_cn/g_lang.menu.no_select.png","img")</f>
        <v>img</v>
      </c>
      <c r="F260" s="8" t="s">
        <v>507</v>
      </c>
      <c r="G260" s="5" t="s">
        <v>738</v>
      </c>
      <c r="I260" s="10"/>
    </row>
    <row r="261" spans="1:9" x14ac:dyDescent="0.2">
      <c r="A261" s="9">
        <v>260</v>
      </c>
      <c r="E261" s="17"/>
      <c r="F261" s="8"/>
      <c r="G261" s="5"/>
      <c r="I261" s="10"/>
    </row>
    <row r="262" spans="1:9" ht="28.5" x14ac:dyDescent="0.2">
      <c r="A262" s="9">
        <v>261</v>
      </c>
      <c r="B262" s="19" t="s">
        <v>324</v>
      </c>
      <c r="E262" s="18" t="str">
        <f>HYPERLINK("../display_images/zh_cn/g_lang.menu_handler.cash_use_in_illigal_place.png","img")</f>
        <v>img</v>
      </c>
      <c r="F262" s="8" t="s">
        <v>508</v>
      </c>
      <c r="G262" s="5" t="s">
        <v>739</v>
      </c>
      <c r="I262" s="10"/>
    </row>
    <row r="263" spans="1:9" x14ac:dyDescent="0.2">
      <c r="A263" s="9">
        <v>262</v>
      </c>
      <c r="E263" s="17"/>
      <c r="F263" s="8"/>
      <c r="G263" s="5"/>
      <c r="I263" s="10"/>
    </row>
    <row r="264" spans="1:9" x14ac:dyDescent="0.2">
      <c r="A264" s="9">
        <v>263</v>
      </c>
      <c r="B264" s="19" t="s">
        <v>361</v>
      </c>
      <c r="E264" s="18" t="str">
        <f>HYPERLINK("../display_images/zh_cn/g_lang.inputter.cannot_input_space.png","img")</f>
        <v>img</v>
      </c>
      <c r="F264" s="8" t="s">
        <v>509</v>
      </c>
      <c r="G264" s="5" t="s">
        <v>740</v>
      </c>
      <c r="I264" s="10"/>
    </row>
    <row r="265" spans="1:9" x14ac:dyDescent="0.2">
      <c r="A265" s="9">
        <v>264</v>
      </c>
      <c r="B265" s="19" t="s">
        <v>362</v>
      </c>
      <c r="E265" s="17"/>
      <c r="F265" s="8" t="s">
        <v>510</v>
      </c>
      <c r="G265" s="5" t="s">
        <v>741</v>
      </c>
      <c r="I265" s="10"/>
    </row>
    <row r="266" spans="1:9" x14ac:dyDescent="0.2">
      <c r="A266" s="9">
        <v>265</v>
      </c>
      <c r="E266" s="17"/>
      <c r="F266" s="8"/>
      <c r="G266" s="11"/>
      <c r="I266" s="10"/>
    </row>
    <row r="267" spans="1:9" x14ac:dyDescent="0.2">
      <c r="A267" s="9">
        <v>266</v>
      </c>
      <c r="B267" s="20" t="s">
        <v>370</v>
      </c>
      <c r="E267" s="17"/>
      <c r="F267" s="8"/>
      <c r="G267" s="11"/>
      <c r="I267" s="10"/>
    </row>
    <row r="268" spans="1:9" ht="28.5" x14ac:dyDescent="0.2">
      <c r="A268" s="9">
        <v>267</v>
      </c>
      <c r="B268" s="19" t="s">
        <v>60</v>
      </c>
      <c r="E268" s="18" t="str">
        <f>HYPERLINK("../display_images/zh_cn/g_lang.main.back_fail.png","img")</f>
        <v>img</v>
      </c>
      <c r="F268" s="8" t="s">
        <v>511</v>
      </c>
      <c r="G268" s="5" t="s">
        <v>742</v>
      </c>
      <c r="I268" s="10"/>
    </row>
    <row r="269" spans="1:9" x14ac:dyDescent="0.2">
      <c r="A269" s="9">
        <v>268</v>
      </c>
      <c r="E269" s="17"/>
      <c r="F269" s="8"/>
      <c r="G269" s="11"/>
      <c r="I269" s="10"/>
    </row>
    <row r="270" spans="1:9" x14ac:dyDescent="0.2">
      <c r="A270" s="9">
        <v>269</v>
      </c>
      <c r="B270" s="20" t="s">
        <v>894</v>
      </c>
      <c r="E270" s="17"/>
      <c r="F270" s="8"/>
      <c r="G270" s="11"/>
      <c r="I270" s="10"/>
    </row>
    <row r="271" spans="1:9" ht="28.5" x14ac:dyDescent="0.2">
      <c r="A271" s="9">
        <v>270</v>
      </c>
      <c r="B271" s="19" t="s">
        <v>63</v>
      </c>
      <c r="E271" s="18" t="str">
        <f>HYPERLINK("../display_images/zh_cn/g_lang.edit_main.no_permission.png","img")</f>
        <v>img</v>
      </c>
      <c r="F271" s="8" t="s">
        <v>893</v>
      </c>
      <c r="G271" s="5" t="s">
        <v>892</v>
      </c>
      <c r="I271" s="10"/>
    </row>
    <row r="272" spans="1:9" x14ac:dyDescent="0.2">
      <c r="A272" s="9">
        <v>271</v>
      </c>
      <c r="E272" s="17"/>
      <c r="F272" s="8"/>
      <c r="G272" s="5"/>
      <c r="I272" s="10"/>
    </row>
    <row r="273" spans="1:116" x14ac:dyDescent="0.2">
      <c r="A273" s="9">
        <v>272</v>
      </c>
      <c r="B273" s="19" t="s">
        <v>282</v>
      </c>
      <c r="E273" s="18" t="str">
        <f>HYPERLINK("../display_images/zh_cn/g_lang.edit_main.install_tip.png","img")</f>
        <v>img</v>
      </c>
      <c r="F273" s="8" t="s">
        <v>512</v>
      </c>
      <c r="G273" s="5" t="s">
        <v>743</v>
      </c>
      <c r="I273" s="10"/>
    </row>
    <row r="274" spans="1:116" ht="28.5" x14ac:dyDescent="0.2">
      <c r="A274" s="9">
        <v>273</v>
      </c>
      <c r="B274" s="19" t="s">
        <v>283</v>
      </c>
      <c r="E274" s="17"/>
      <c r="F274" s="8" t="s">
        <v>513</v>
      </c>
      <c r="G274" s="5" t="s">
        <v>744</v>
      </c>
      <c r="I274" s="10"/>
    </row>
    <row r="275" spans="1:116" x14ac:dyDescent="0.2">
      <c r="A275" s="1">
        <v>274</v>
      </c>
      <c r="B275" s="21" t="s">
        <v>827</v>
      </c>
      <c r="C275" s="21" t="s">
        <v>849</v>
      </c>
      <c r="D275" s="2"/>
      <c r="E275" s="17"/>
      <c r="F275" s="7" t="s">
        <v>441</v>
      </c>
      <c r="G275" s="16" t="s">
        <v>655</v>
      </c>
      <c r="H275" s="2" t="s">
        <v>866</v>
      </c>
      <c r="I275" s="15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</row>
    <row r="276" spans="1:116" x14ac:dyDescent="0.2">
      <c r="A276" s="1">
        <v>275</v>
      </c>
      <c r="B276" s="21" t="s">
        <v>828</v>
      </c>
      <c r="C276" s="21" t="s">
        <v>363</v>
      </c>
      <c r="D276" s="2"/>
      <c r="E276" s="17"/>
      <c r="F276" s="7" t="s">
        <v>923</v>
      </c>
      <c r="G276" s="14" t="s">
        <v>683</v>
      </c>
      <c r="H276" s="2" t="s">
        <v>866</v>
      </c>
      <c r="I276" s="15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</row>
    <row r="277" spans="1:116" ht="28.5" x14ac:dyDescent="0.2">
      <c r="A277" s="9">
        <v>276</v>
      </c>
      <c r="B277" s="19" t="s">
        <v>829</v>
      </c>
      <c r="E277" s="17"/>
      <c r="F277" s="8" t="s">
        <v>514</v>
      </c>
      <c r="G277" s="5" t="s">
        <v>745</v>
      </c>
      <c r="I277" s="10"/>
    </row>
    <row r="278" spans="1:116" x14ac:dyDescent="0.2">
      <c r="A278" s="9">
        <v>277</v>
      </c>
      <c r="B278" s="19" t="s">
        <v>830</v>
      </c>
      <c r="E278" s="17"/>
      <c r="F278" s="8" t="s">
        <v>515</v>
      </c>
      <c r="G278" s="5" t="s">
        <v>746</v>
      </c>
      <c r="I278" s="10"/>
    </row>
    <row r="279" spans="1:116" x14ac:dyDescent="0.2">
      <c r="A279" s="9">
        <v>278</v>
      </c>
      <c r="B279" s="19" t="s">
        <v>831</v>
      </c>
      <c r="E279" s="17"/>
      <c r="F279" s="8" t="s">
        <v>516</v>
      </c>
      <c r="G279" s="5" t="s">
        <v>747</v>
      </c>
      <c r="I279" s="10"/>
    </row>
    <row r="280" spans="1:116" x14ac:dyDescent="0.2">
      <c r="A280" s="9">
        <v>279</v>
      </c>
      <c r="B280" s="19" t="s">
        <v>832</v>
      </c>
      <c r="E280" s="17"/>
      <c r="F280" s="8" t="s">
        <v>517</v>
      </c>
      <c r="G280" s="5" t="s">
        <v>874</v>
      </c>
      <c r="I280" s="10"/>
    </row>
    <row r="281" spans="1:116" ht="28.5" x14ac:dyDescent="0.2">
      <c r="A281" s="9">
        <v>280</v>
      </c>
      <c r="B281" s="19" t="s">
        <v>833</v>
      </c>
      <c r="E281" s="17"/>
      <c r="F281" s="8" t="s">
        <v>518</v>
      </c>
      <c r="G281" s="11" t="s">
        <v>748</v>
      </c>
      <c r="I281" s="10"/>
    </row>
    <row r="282" spans="1:116" x14ac:dyDescent="0.2">
      <c r="A282" s="9">
        <v>281</v>
      </c>
      <c r="E282" s="17"/>
      <c r="F282" s="8"/>
      <c r="G282" s="11"/>
      <c r="I282" s="10"/>
    </row>
    <row r="283" spans="1:116" x14ac:dyDescent="0.2">
      <c r="A283" s="9">
        <v>282</v>
      </c>
      <c r="B283" s="20" t="s">
        <v>564</v>
      </c>
      <c r="E283" s="17"/>
      <c r="F283" s="8"/>
      <c r="G283" s="11"/>
      <c r="I283" s="10"/>
    </row>
    <row r="284" spans="1:116" ht="28.5" x14ac:dyDescent="0.2">
      <c r="A284" s="9">
        <v>283</v>
      </c>
      <c r="B284" s="19" t="s">
        <v>64</v>
      </c>
      <c r="E284" s="18" t="str">
        <f>HYPERLINK("../display_images/zh_cn/g_lang.player_settings.info_frame.pos_d.success.png","img")</f>
        <v>img</v>
      </c>
      <c r="F284" s="8" t="s">
        <v>519</v>
      </c>
      <c r="G284" s="5" t="s">
        <v>749</v>
      </c>
      <c r="I284" s="10"/>
    </row>
    <row r="285" spans="1:116" x14ac:dyDescent="0.2">
      <c r="A285" s="9">
        <v>284</v>
      </c>
      <c r="E285" s="17"/>
      <c r="F285" s="8"/>
      <c r="G285" s="5"/>
      <c r="I285" s="10"/>
    </row>
    <row r="286" spans="1:116" x14ac:dyDescent="0.2">
      <c r="A286" s="1">
        <v>285</v>
      </c>
      <c r="B286" s="21" t="s">
        <v>65</v>
      </c>
      <c r="C286" s="21" t="s">
        <v>865</v>
      </c>
      <c r="D286" s="2"/>
      <c r="E286" s="18" t="str">
        <f>HYPERLINK("../display_images/zh_cn/g_lang.player_settings.info_frame.pos_d.overflow.png","img")</f>
        <v>img</v>
      </c>
      <c r="F286" s="7" t="s">
        <v>520</v>
      </c>
      <c r="G286" s="14" t="s">
        <v>750</v>
      </c>
      <c r="H286" s="2" t="s">
        <v>866</v>
      </c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</row>
    <row r="287" spans="1:116" x14ac:dyDescent="0.2">
      <c r="A287" s="1">
        <v>286</v>
      </c>
      <c r="B287" s="21" t="s">
        <v>66</v>
      </c>
      <c r="C287" s="21" t="s">
        <v>854</v>
      </c>
      <c r="D287" s="2"/>
      <c r="E287" s="17"/>
      <c r="F287" s="7" t="s">
        <v>925</v>
      </c>
      <c r="G287" s="14" t="s">
        <v>751</v>
      </c>
      <c r="H287" s="2" t="s">
        <v>866</v>
      </c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</row>
    <row r="288" spans="1:116" x14ac:dyDescent="0.2">
      <c r="A288" s="1">
        <v>287</v>
      </c>
      <c r="B288" s="21" t="s">
        <v>67</v>
      </c>
      <c r="C288" s="21" t="s">
        <v>293</v>
      </c>
      <c r="D288" s="2"/>
      <c r="E288" s="17"/>
      <c r="F288" s="7" t="s">
        <v>521</v>
      </c>
      <c r="G288" s="14" t="s">
        <v>752</v>
      </c>
      <c r="H288" s="2" t="s">
        <v>866</v>
      </c>
      <c r="I288" s="15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</row>
    <row r="289" spans="1:116" x14ac:dyDescent="0.2">
      <c r="A289" s="9">
        <v>288</v>
      </c>
      <c r="E289" s="17"/>
      <c r="F289" s="8"/>
      <c r="G289" s="5"/>
      <c r="I289" s="10"/>
    </row>
    <row r="290" spans="1:116" ht="28.5" x14ac:dyDescent="0.2">
      <c r="A290" s="9">
        <v>289</v>
      </c>
      <c r="B290" s="19" t="s">
        <v>68</v>
      </c>
      <c r="E290" s="18" t="str">
        <f>HYPERLINK("../display_images/zh_cn/g_lang.player_settings.info_frame.pos_h.success.png","img")</f>
        <v>img</v>
      </c>
      <c r="F290" s="8" t="s">
        <v>522</v>
      </c>
      <c r="G290" s="5" t="s">
        <v>753</v>
      </c>
      <c r="I290" s="10"/>
    </row>
    <row r="291" spans="1:116" x14ac:dyDescent="0.2">
      <c r="A291" s="9">
        <v>290</v>
      </c>
      <c r="E291" s="17"/>
      <c r="F291" s="8"/>
      <c r="G291" s="5"/>
      <c r="I291" s="10"/>
    </row>
    <row r="292" spans="1:116" x14ac:dyDescent="0.2">
      <c r="A292" s="1">
        <v>291</v>
      </c>
      <c r="B292" s="21" t="s">
        <v>69</v>
      </c>
      <c r="C292" s="21" t="s">
        <v>865</v>
      </c>
      <c r="D292" s="2"/>
      <c r="E292" s="18" t="str">
        <f>HYPERLINK("../display_images/zh_cn/g_lang.player_settings.info_frame.pos_h.overflow.png","img")</f>
        <v>img</v>
      </c>
      <c r="F292" s="7" t="s">
        <v>520</v>
      </c>
      <c r="G292" s="14" t="s">
        <v>750</v>
      </c>
      <c r="H292" s="2" t="s">
        <v>866</v>
      </c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</row>
    <row r="293" spans="1:116" x14ac:dyDescent="0.2">
      <c r="A293" s="1">
        <v>292</v>
      </c>
      <c r="B293" s="21" t="s">
        <v>70</v>
      </c>
      <c r="C293" s="21" t="s">
        <v>854</v>
      </c>
      <c r="D293" s="2"/>
      <c r="E293" s="17"/>
      <c r="F293" s="7" t="s">
        <v>925</v>
      </c>
      <c r="G293" s="14" t="s">
        <v>751</v>
      </c>
      <c r="H293" s="2" t="s">
        <v>866</v>
      </c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</row>
    <row r="294" spans="1:116" x14ac:dyDescent="0.2">
      <c r="A294" s="1">
        <v>293</v>
      </c>
      <c r="B294" s="21" t="s">
        <v>71</v>
      </c>
      <c r="C294" s="21" t="s">
        <v>293</v>
      </c>
      <c r="D294" s="2"/>
      <c r="E294" s="17"/>
      <c r="F294" s="7" t="s">
        <v>521</v>
      </c>
      <c r="G294" s="14" t="s">
        <v>752</v>
      </c>
      <c r="H294" s="2" t="s">
        <v>866</v>
      </c>
      <c r="I294" s="15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</row>
    <row r="295" spans="1:116" x14ac:dyDescent="0.2">
      <c r="A295" s="9">
        <v>294</v>
      </c>
      <c r="E295" s="17"/>
      <c r="F295" s="8"/>
      <c r="G295" s="5"/>
      <c r="I295" s="10"/>
    </row>
    <row r="296" spans="1:116" ht="28.5" x14ac:dyDescent="0.2">
      <c r="A296" s="9">
        <v>295</v>
      </c>
      <c r="B296" s="19" t="s">
        <v>72</v>
      </c>
      <c r="E296" s="18" t="str">
        <f>HYPERLINK("../display_images/zh_cn/g_lang.player_settings.info_frame.pos_v.success.png","img")</f>
        <v>img</v>
      </c>
      <c r="F296" s="8" t="s">
        <v>523</v>
      </c>
      <c r="G296" s="5" t="s">
        <v>754</v>
      </c>
      <c r="I296" s="10"/>
    </row>
    <row r="297" spans="1:116" x14ac:dyDescent="0.2">
      <c r="A297" s="9">
        <v>296</v>
      </c>
      <c r="E297" s="17"/>
      <c r="F297" s="8"/>
      <c r="G297" s="5"/>
      <c r="I297" s="10"/>
    </row>
    <row r="298" spans="1:116" x14ac:dyDescent="0.2">
      <c r="A298" s="1">
        <v>297</v>
      </c>
      <c r="B298" s="21" t="s">
        <v>73</v>
      </c>
      <c r="C298" s="21" t="s">
        <v>865</v>
      </c>
      <c r="D298" s="2"/>
      <c r="E298" s="18" t="str">
        <f>HYPERLINK("../display_images/zh_cn/g_lang.player_settings.info_frame.pos_v.overflow.png","img")</f>
        <v>img</v>
      </c>
      <c r="F298" s="7" t="s">
        <v>520</v>
      </c>
      <c r="G298" s="14" t="s">
        <v>750</v>
      </c>
      <c r="H298" s="2" t="s">
        <v>866</v>
      </c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</row>
    <row r="299" spans="1:116" x14ac:dyDescent="0.2">
      <c r="A299" s="1">
        <v>298</v>
      </c>
      <c r="B299" s="21" t="s">
        <v>74</v>
      </c>
      <c r="C299" s="21" t="s">
        <v>854</v>
      </c>
      <c r="D299" s="2"/>
      <c r="E299" s="17"/>
      <c r="F299" s="7" t="s">
        <v>925</v>
      </c>
      <c r="G299" s="14" t="s">
        <v>751</v>
      </c>
      <c r="H299" s="2" t="s">
        <v>866</v>
      </c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</row>
    <row r="300" spans="1:116" x14ac:dyDescent="0.2">
      <c r="A300" s="1">
        <v>299</v>
      </c>
      <c r="B300" s="21" t="s">
        <v>75</v>
      </c>
      <c r="C300" s="21" t="s">
        <v>293</v>
      </c>
      <c r="D300" s="2"/>
      <c r="E300" s="17"/>
      <c r="F300" s="7" t="s">
        <v>521</v>
      </c>
      <c r="G300" s="14" t="s">
        <v>752</v>
      </c>
      <c r="H300" s="2" t="s">
        <v>866</v>
      </c>
      <c r="I300" s="15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</row>
    <row r="301" spans="1:116" x14ac:dyDescent="0.2">
      <c r="A301" s="9">
        <v>300</v>
      </c>
      <c r="E301" s="17"/>
      <c r="F301" s="8"/>
      <c r="G301" s="5"/>
      <c r="I301" s="10"/>
    </row>
    <row r="302" spans="1:116" x14ac:dyDescent="0.2">
      <c r="A302" s="9">
        <v>301</v>
      </c>
      <c r="B302" s="19" t="s">
        <v>76</v>
      </c>
      <c r="E302" s="18" t="str">
        <f>HYPERLINK("../display_images/zh_cn/g_lang.player_settings.info_frame.size.success.png","img")</f>
        <v>img</v>
      </c>
      <c r="F302" s="8" t="s">
        <v>524</v>
      </c>
      <c r="G302" s="5" t="s">
        <v>755</v>
      </c>
      <c r="I302" s="10"/>
    </row>
    <row r="303" spans="1:116" x14ac:dyDescent="0.2">
      <c r="A303" s="9">
        <v>302</v>
      </c>
      <c r="E303" s="17"/>
      <c r="F303" s="8"/>
      <c r="G303" s="5"/>
      <c r="I303" s="10"/>
    </row>
    <row r="304" spans="1:116" x14ac:dyDescent="0.2">
      <c r="A304" s="1">
        <v>303</v>
      </c>
      <c r="B304" s="21" t="s">
        <v>77</v>
      </c>
      <c r="C304" s="21" t="s">
        <v>865</v>
      </c>
      <c r="D304" s="2"/>
      <c r="E304" s="18" t="str">
        <f>HYPERLINK("../display_images/zh_cn/g_lang.player_settings.info_frame.size.overflow.png","img")</f>
        <v>img</v>
      </c>
      <c r="F304" s="7" t="s">
        <v>520</v>
      </c>
      <c r="G304" s="14" t="s">
        <v>750</v>
      </c>
      <c r="H304" s="2" t="s">
        <v>866</v>
      </c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</row>
    <row r="305" spans="1:116" x14ac:dyDescent="0.2">
      <c r="A305" s="1">
        <v>304</v>
      </c>
      <c r="B305" s="21" t="s">
        <v>78</v>
      </c>
      <c r="C305" s="21" t="s">
        <v>854</v>
      </c>
      <c r="D305" s="2"/>
      <c r="E305" s="17"/>
      <c r="F305" s="7" t="s">
        <v>925</v>
      </c>
      <c r="G305" s="14" t="s">
        <v>751</v>
      </c>
      <c r="H305" s="2" t="s">
        <v>866</v>
      </c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</row>
    <row r="306" spans="1:116" x14ac:dyDescent="0.2">
      <c r="A306" s="1">
        <v>305</v>
      </c>
      <c r="B306" s="21" t="s">
        <v>79</v>
      </c>
      <c r="C306" s="21" t="s">
        <v>293</v>
      </c>
      <c r="D306" s="2"/>
      <c r="E306" s="17"/>
      <c r="F306" s="7" t="s">
        <v>521</v>
      </c>
      <c r="G306" s="14" t="s">
        <v>752</v>
      </c>
      <c r="H306" s="2" t="s">
        <v>866</v>
      </c>
      <c r="I306" s="15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</row>
    <row r="307" spans="1:116" x14ac:dyDescent="0.2">
      <c r="A307" s="9">
        <v>306</v>
      </c>
      <c r="E307" s="17"/>
      <c r="F307" s="8"/>
      <c r="G307" s="11"/>
      <c r="I307" s="10"/>
    </row>
    <row r="308" spans="1:116" ht="28.5" x14ac:dyDescent="0.2">
      <c r="A308" s="9">
        <v>307</v>
      </c>
      <c r="B308" s="19" t="s">
        <v>80</v>
      </c>
      <c r="E308" s="18" t="str">
        <f>HYPERLINK("../display_images/zh_cn/g_lang.player_settings.info_frame.pos_d.tip.png","img")</f>
        <v>img</v>
      </c>
      <c r="F308" s="8" t="s">
        <v>525</v>
      </c>
      <c r="G308" s="5" t="s">
        <v>756</v>
      </c>
      <c r="I308" s="10"/>
    </row>
    <row r="309" spans="1:116" x14ac:dyDescent="0.2">
      <c r="A309" s="1">
        <v>308</v>
      </c>
      <c r="B309" s="21" t="s">
        <v>81</v>
      </c>
      <c r="C309" s="21" t="s">
        <v>294</v>
      </c>
      <c r="D309" s="2"/>
      <c r="E309" s="17"/>
      <c r="F309" s="7" t="s">
        <v>440</v>
      </c>
      <c r="G309" s="14" t="s">
        <v>651</v>
      </c>
      <c r="H309" s="2" t="s">
        <v>866</v>
      </c>
      <c r="I309" s="15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</row>
    <row r="310" spans="1:116" x14ac:dyDescent="0.2">
      <c r="A310" s="1">
        <v>309</v>
      </c>
      <c r="B310" s="21" t="s">
        <v>82</v>
      </c>
      <c r="C310" s="21" t="s">
        <v>849</v>
      </c>
      <c r="D310" s="2"/>
      <c r="E310" s="17"/>
      <c r="F310" s="6" t="s">
        <v>441</v>
      </c>
      <c r="G310" s="16" t="s">
        <v>655</v>
      </c>
      <c r="H310" s="2" t="s">
        <v>866</v>
      </c>
      <c r="I310" s="15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</row>
    <row r="311" spans="1:116" x14ac:dyDescent="0.2">
      <c r="A311" s="1">
        <v>310</v>
      </c>
      <c r="B311" s="21" t="s">
        <v>83</v>
      </c>
      <c r="C311" s="21" t="s">
        <v>856</v>
      </c>
      <c r="D311" s="2"/>
      <c r="E311" s="17"/>
      <c r="F311" s="14" t="s">
        <v>867</v>
      </c>
      <c r="G311" s="14" t="s">
        <v>757</v>
      </c>
      <c r="H311" s="2" t="s">
        <v>866</v>
      </c>
      <c r="I311" s="15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</row>
    <row r="312" spans="1:116" x14ac:dyDescent="0.2">
      <c r="A312" s="9">
        <v>311</v>
      </c>
      <c r="B312" s="19" t="s">
        <v>84</v>
      </c>
      <c r="E312" s="17"/>
      <c r="F312" s="5" t="s">
        <v>526</v>
      </c>
      <c r="G312" s="5" t="s">
        <v>758</v>
      </c>
      <c r="I312" s="10"/>
    </row>
    <row r="313" spans="1:116" x14ac:dyDescent="0.2">
      <c r="A313" s="9">
        <v>312</v>
      </c>
      <c r="B313" s="19" t="s">
        <v>85</v>
      </c>
      <c r="E313" s="17"/>
      <c r="F313" s="5" t="s">
        <v>527</v>
      </c>
      <c r="G313" s="5" t="s">
        <v>759</v>
      </c>
      <c r="I313" s="10"/>
    </row>
    <row r="314" spans="1:116" x14ac:dyDescent="0.2">
      <c r="A314" s="1">
        <v>313</v>
      </c>
      <c r="B314" s="21" t="s">
        <v>86</v>
      </c>
      <c r="C314" s="21" t="s">
        <v>289</v>
      </c>
      <c r="D314" s="2"/>
      <c r="E314" s="17"/>
      <c r="F314" s="7" t="s">
        <v>528</v>
      </c>
      <c r="G314" s="14" t="s">
        <v>760</v>
      </c>
      <c r="H314" s="2" t="s">
        <v>866</v>
      </c>
      <c r="I314" s="15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</row>
    <row r="315" spans="1:116" x14ac:dyDescent="0.2">
      <c r="A315" s="1">
        <v>314</v>
      </c>
      <c r="B315" s="21" t="s">
        <v>87</v>
      </c>
      <c r="C315" s="21" t="s">
        <v>286</v>
      </c>
      <c r="D315" s="2"/>
      <c r="E315" s="17"/>
      <c r="F315" s="7" t="s">
        <v>529</v>
      </c>
      <c r="G315" s="14" t="s">
        <v>761</v>
      </c>
      <c r="H315" s="2" t="s">
        <v>866</v>
      </c>
      <c r="I315" s="15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</row>
    <row r="316" spans="1:116" x14ac:dyDescent="0.2">
      <c r="A316" s="9">
        <v>315</v>
      </c>
      <c r="E316" s="17"/>
      <c r="F316" s="8"/>
      <c r="G316" s="5"/>
      <c r="I316" s="10"/>
    </row>
    <row r="317" spans="1:116" ht="28.5" x14ac:dyDescent="0.2">
      <c r="A317" s="9">
        <v>316</v>
      </c>
      <c r="B317" s="19" t="s">
        <v>88</v>
      </c>
      <c r="E317" s="18" t="str">
        <f>HYPERLINK("../display_images/zh_cn/g_lang.player_settings.info_frame.pos_h.tip.png","img")</f>
        <v>img</v>
      </c>
      <c r="F317" s="8" t="s">
        <v>530</v>
      </c>
      <c r="G317" s="5" t="s">
        <v>762</v>
      </c>
      <c r="I317" s="10"/>
    </row>
    <row r="318" spans="1:116" x14ac:dyDescent="0.2">
      <c r="A318" s="1">
        <v>317</v>
      </c>
      <c r="B318" s="21" t="s">
        <v>89</v>
      </c>
      <c r="C318" s="21" t="s">
        <v>294</v>
      </c>
      <c r="D318" s="2"/>
      <c r="E318" s="17"/>
      <c r="F318" s="7" t="s">
        <v>440</v>
      </c>
      <c r="G318" s="14" t="s">
        <v>651</v>
      </c>
      <c r="H318" s="2" t="s">
        <v>866</v>
      </c>
      <c r="I318" s="15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</row>
    <row r="319" spans="1:116" x14ac:dyDescent="0.2">
      <c r="A319" s="1">
        <v>318</v>
      </c>
      <c r="B319" s="21" t="s">
        <v>90</v>
      </c>
      <c r="C319" s="21" t="s">
        <v>849</v>
      </c>
      <c r="D319" s="2"/>
      <c r="E319" s="17"/>
      <c r="F319" s="6" t="s">
        <v>441</v>
      </c>
      <c r="G319" s="16" t="s">
        <v>655</v>
      </c>
      <c r="H319" s="2" t="s">
        <v>866</v>
      </c>
      <c r="I319" s="15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  <c r="DE319" s="2"/>
      <c r="DF319" s="2"/>
      <c r="DG319" s="2"/>
      <c r="DH319" s="2"/>
      <c r="DI319" s="2"/>
      <c r="DJ319" s="2"/>
      <c r="DK319" s="2"/>
      <c r="DL319" s="2"/>
    </row>
    <row r="320" spans="1:116" x14ac:dyDescent="0.2">
      <c r="A320" s="1">
        <v>319</v>
      </c>
      <c r="B320" s="21" t="s">
        <v>91</v>
      </c>
      <c r="C320" s="21" t="s">
        <v>856</v>
      </c>
      <c r="D320" s="2"/>
      <c r="E320" s="17"/>
      <c r="F320" s="14" t="s">
        <v>867</v>
      </c>
      <c r="G320" s="14" t="s">
        <v>757</v>
      </c>
      <c r="H320" s="2" t="s">
        <v>866</v>
      </c>
      <c r="I320" s="15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  <c r="DE320" s="2"/>
      <c r="DF320" s="2"/>
      <c r="DG320" s="2"/>
      <c r="DH320" s="2"/>
      <c r="DI320" s="2"/>
      <c r="DJ320" s="2"/>
      <c r="DK320" s="2"/>
      <c r="DL320" s="2"/>
    </row>
    <row r="321" spans="1:116" x14ac:dyDescent="0.2">
      <c r="A321" s="9">
        <v>320</v>
      </c>
      <c r="B321" s="19" t="s">
        <v>92</v>
      </c>
      <c r="E321" s="17"/>
      <c r="F321" s="5" t="s">
        <v>531</v>
      </c>
      <c r="G321" s="5" t="s">
        <v>763</v>
      </c>
      <c r="I321" s="10"/>
    </row>
    <row r="322" spans="1:116" x14ac:dyDescent="0.2">
      <c r="A322" s="9">
        <v>321</v>
      </c>
      <c r="B322" s="19" t="s">
        <v>93</v>
      </c>
      <c r="E322" s="17"/>
      <c r="F322" s="5" t="s">
        <v>532</v>
      </c>
      <c r="G322" s="5" t="s">
        <v>764</v>
      </c>
      <c r="I322" s="10"/>
    </row>
    <row r="323" spans="1:116" x14ac:dyDescent="0.2">
      <c r="A323" s="1">
        <v>322</v>
      </c>
      <c r="B323" s="21" t="s">
        <v>94</v>
      </c>
      <c r="C323" s="21" t="s">
        <v>289</v>
      </c>
      <c r="D323" s="2"/>
      <c r="E323" s="17"/>
      <c r="F323" s="7" t="s">
        <v>528</v>
      </c>
      <c r="G323" s="14" t="s">
        <v>760</v>
      </c>
      <c r="H323" s="2" t="s">
        <v>866</v>
      </c>
      <c r="I323" s="15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</row>
    <row r="324" spans="1:116" x14ac:dyDescent="0.2">
      <c r="A324" s="1">
        <v>323</v>
      </c>
      <c r="B324" s="21" t="s">
        <v>95</v>
      </c>
      <c r="C324" s="21" t="s">
        <v>286</v>
      </c>
      <c r="D324" s="2"/>
      <c r="E324" s="17"/>
      <c r="F324" s="7" t="s">
        <v>529</v>
      </c>
      <c r="G324" s="14" t="s">
        <v>761</v>
      </c>
      <c r="H324" s="2" t="s">
        <v>866</v>
      </c>
      <c r="I324" s="15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</row>
    <row r="325" spans="1:116" x14ac:dyDescent="0.2">
      <c r="A325" s="9">
        <v>324</v>
      </c>
      <c r="E325" s="17"/>
      <c r="F325" s="8"/>
      <c r="G325" s="5"/>
      <c r="I325" s="10"/>
    </row>
    <row r="326" spans="1:116" ht="28.5" x14ac:dyDescent="0.2">
      <c r="A326" s="9">
        <v>325</v>
      </c>
      <c r="B326" s="19" t="s">
        <v>97</v>
      </c>
      <c r="E326" s="18" t="str">
        <f>HYPERLINK("../display_images/zh_cn/g_lang.player_settings.info_frame.pos_v.tip.png","img")</f>
        <v>img</v>
      </c>
      <c r="F326" s="8" t="s">
        <v>533</v>
      </c>
      <c r="G326" s="5" t="s">
        <v>765</v>
      </c>
      <c r="I326" s="10"/>
    </row>
    <row r="327" spans="1:116" x14ac:dyDescent="0.2">
      <c r="A327" s="1">
        <v>326</v>
      </c>
      <c r="B327" s="21" t="s">
        <v>98</v>
      </c>
      <c r="C327" s="21" t="s">
        <v>294</v>
      </c>
      <c r="D327" s="2"/>
      <c r="E327" s="17"/>
      <c r="F327" s="7" t="s">
        <v>440</v>
      </c>
      <c r="G327" s="14" t="s">
        <v>651</v>
      </c>
      <c r="H327" s="2" t="s">
        <v>866</v>
      </c>
      <c r="I327" s="15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</row>
    <row r="328" spans="1:116" x14ac:dyDescent="0.2">
      <c r="A328" s="1">
        <v>327</v>
      </c>
      <c r="B328" s="21" t="s">
        <v>99</v>
      </c>
      <c r="C328" s="21" t="s">
        <v>849</v>
      </c>
      <c r="D328" s="2"/>
      <c r="E328" s="17"/>
      <c r="F328" s="6" t="s">
        <v>441</v>
      </c>
      <c r="G328" s="16" t="s">
        <v>655</v>
      </c>
      <c r="H328" s="2" t="s">
        <v>866</v>
      </c>
      <c r="I328" s="15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</row>
    <row r="329" spans="1:116" x14ac:dyDescent="0.2">
      <c r="A329" s="1">
        <v>328</v>
      </c>
      <c r="B329" s="21" t="s">
        <v>100</v>
      </c>
      <c r="C329" s="21" t="s">
        <v>856</v>
      </c>
      <c r="D329" s="2"/>
      <c r="E329" s="17"/>
      <c r="F329" s="14" t="s">
        <v>867</v>
      </c>
      <c r="G329" s="14" t="s">
        <v>757</v>
      </c>
      <c r="H329" s="2" t="s">
        <v>866</v>
      </c>
      <c r="I329" s="15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</row>
    <row r="330" spans="1:116" x14ac:dyDescent="0.2">
      <c r="A330" s="9">
        <v>329</v>
      </c>
      <c r="B330" s="19" t="s">
        <v>101</v>
      </c>
      <c r="E330" s="17"/>
      <c r="F330" s="5" t="s">
        <v>534</v>
      </c>
      <c r="G330" s="5" t="s">
        <v>766</v>
      </c>
      <c r="I330" s="10"/>
    </row>
    <row r="331" spans="1:116" x14ac:dyDescent="0.2">
      <c r="A331" s="9">
        <v>330</v>
      </c>
      <c r="B331" s="19" t="s">
        <v>102</v>
      </c>
      <c r="E331" s="17"/>
      <c r="F331" s="5" t="s">
        <v>535</v>
      </c>
      <c r="G331" s="5" t="s">
        <v>767</v>
      </c>
      <c r="I331" s="10"/>
    </row>
    <row r="332" spans="1:116" x14ac:dyDescent="0.2">
      <c r="A332" s="1">
        <v>331</v>
      </c>
      <c r="B332" s="21" t="s">
        <v>103</v>
      </c>
      <c r="C332" s="21" t="s">
        <v>289</v>
      </c>
      <c r="D332" s="2"/>
      <c r="E332" s="17"/>
      <c r="F332" s="7" t="s">
        <v>528</v>
      </c>
      <c r="G332" s="14" t="s">
        <v>760</v>
      </c>
      <c r="H332" s="2" t="s">
        <v>866</v>
      </c>
      <c r="I332" s="10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</row>
    <row r="333" spans="1:116" x14ac:dyDescent="0.2">
      <c r="A333" s="1">
        <v>332</v>
      </c>
      <c r="B333" s="21" t="s">
        <v>104</v>
      </c>
      <c r="C333" s="21" t="s">
        <v>286</v>
      </c>
      <c r="D333" s="2"/>
      <c r="E333" s="17"/>
      <c r="F333" s="7" t="s">
        <v>529</v>
      </c>
      <c r="G333" s="14" t="s">
        <v>761</v>
      </c>
      <c r="H333" s="2" t="s">
        <v>866</v>
      </c>
      <c r="I333" s="15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</row>
    <row r="334" spans="1:116" x14ac:dyDescent="0.2">
      <c r="A334" s="9">
        <v>333</v>
      </c>
      <c r="E334" s="17"/>
      <c r="F334" s="8"/>
      <c r="G334" s="11"/>
      <c r="I334" s="10"/>
    </row>
    <row r="335" spans="1:116" ht="28.5" x14ac:dyDescent="0.2">
      <c r="A335" s="9">
        <v>334</v>
      </c>
      <c r="B335" s="19" t="s">
        <v>106</v>
      </c>
      <c r="E335" s="18" t="str">
        <f>HYPERLINK("../display_images/zh_cn/g_lang.player_settings.info_frame.size.tip.png","img")</f>
        <v>img</v>
      </c>
      <c r="F335" s="8" t="s">
        <v>536</v>
      </c>
      <c r="G335" s="5" t="s">
        <v>768</v>
      </c>
      <c r="I335" s="10"/>
    </row>
    <row r="336" spans="1:116" x14ac:dyDescent="0.2">
      <c r="A336" s="1">
        <v>335</v>
      </c>
      <c r="B336" s="21" t="s">
        <v>107</v>
      </c>
      <c r="C336" s="21" t="s">
        <v>294</v>
      </c>
      <c r="D336" s="2"/>
      <c r="E336" s="17"/>
      <c r="F336" s="7" t="s">
        <v>440</v>
      </c>
      <c r="G336" s="14" t="s">
        <v>651</v>
      </c>
      <c r="H336" s="2" t="s">
        <v>866</v>
      </c>
      <c r="I336" s="15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</row>
    <row r="337" spans="1:116" x14ac:dyDescent="0.2">
      <c r="A337" s="1">
        <v>336</v>
      </c>
      <c r="B337" s="21" t="s">
        <v>108</v>
      </c>
      <c r="C337" s="21" t="s">
        <v>849</v>
      </c>
      <c r="D337" s="2"/>
      <c r="E337" s="17"/>
      <c r="F337" s="6" t="s">
        <v>441</v>
      </c>
      <c r="G337" s="16" t="s">
        <v>655</v>
      </c>
      <c r="H337" s="2" t="s">
        <v>866</v>
      </c>
      <c r="I337" s="15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</row>
    <row r="338" spans="1:116" x14ac:dyDescent="0.2">
      <c r="A338" s="1">
        <v>337</v>
      </c>
      <c r="B338" s="21" t="s">
        <v>109</v>
      </c>
      <c r="C338" s="21" t="s">
        <v>856</v>
      </c>
      <c r="D338" s="2"/>
      <c r="E338" s="17"/>
      <c r="F338" s="14" t="s">
        <v>867</v>
      </c>
      <c r="G338" s="14" t="s">
        <v>757</v>
      </c>
      <c r="H338" s="2" t="s">
        <v>866</v>
      </c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</row>
    <row r="339" spans="1:116" x14ac:dyDescent="0.2">
      <c r="A339" s="9">
        <v>338</v>
      </c>
      <c r="B339" s="19" t="s">
        <v>110</v>
      </c>
      <c r="E339" s="17"/>
      <c r="F339" s="5" t="s">
        <v>537</v>
      </c>
      <c r="G339" s="5" t="s">
        <v>769</v>
      </c>
      <c r="I339" s="10"/>
    </row>
    <row r="340" spans="1:116" x14ac:dyDescent="0.2">
      <c r="A340" s="9">
        <v>339</v>
      </c>
      <c r="B340" s="19" t="s">
        <v>111</v>
      </c>
      <c r="E340" s="17"/>
      <c r="F340" s="5" t="s">
        <v>538</v>
      </c>
      <c r="G340" s="5" t="s">
        <v>770</v>
      </c>
      <c r="I340" s="10"/>
    </row>
    <row r="341" spans="1:116" x14ac:dyDescent="0.2">
      <c r="A341" s="1">
        <v>340</v>
      </c>
      <c r="B341" s="21" t="s">
        <v>112</v>
      </c>
      <c r="C341" s="21" t="s">
        <v>289</v>
      </c>
      <c r="D341" s="2"/>
      <c r="E341" s="17"/>
      <c r="F341" s="7" t="s">
        <v>528</v>
      </c>
      <c r="G341" s="14" t="s">
        <v>760</v>
      </c>
      <c r="H341" s="2" t="s">
        <v>866</v>
      </c>
      <c r="I341" s="10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  <c r="DG341" s="2"/>
      <c r="DH341" s="2"/>
      <c r="DI341" s="2"/>
      <c r="DJ341" s="2"/>
      <c r="DK341" s="2"/>
      <c r="DL341" s="2"/>
    </row>
    <row r="342" spans="1:116" x14ac:dyDescent="0.2">
      <c r="A342" s="1">
        <v>341</v>
      </c>
      <c r="B342" s="21" t="s">
        <v>113</v>
      </c>
      <c r="C342" s="21" t="s">
        <v>286</v>
      </c>
      <c r="D342" s="2"/>
      <c r="E342" s="17"/>
      <c r="F342" s="7" t="s">
        <v>529</v>
      </c>
      <c r="G342" s="14" t="s">
        <v>761</v>
      </c>
      <c r="H342" s="2" t="s">
        <v>866</v>
      </c>
      <c r="I342" s="15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  <c r="DE342" s="2"/>
      <c r="DF342" s="2"/>
      <c r="DG342" s="2"/>
      <c r="DH342" s="2"/>
      <c r="DI342" s="2"/>
      <c r="DJ342" s="2"/>
      <c r="DK342" s="2"/>
      <c r="DL342" s="2"/>
    </row>
    <row r="343" spans="1:116" x14ac:dyDescent="0.2">
      <c r="A343" s="9">
        <v>342</v>
      </c>
      <c r="E343" s="17"/>
      <c r="F343" s="8"/>
      <c r="G343" s="5"/>
      <c r="I343" s="10"/>
    </row>
    <row r="344" spans="1:116" x14ac:dyDescent="0.2">
      <c r="A344" s="9">
        <v>343</v>
      </c>
      <c r="B344" s="19" t="s">
        <v>96</v>
      </c>
      <c r="E344" s="18" t="str">
        <f>HYPERLINK("../display_images/zh_cn/g_lang.player_settings.info_frame.pos.reset_success.png","img")</f>
        <v>img</v>
      </c>
      <c r="F344" s="8" t="s">
        <v>539</v>
      </c>
      <c r="G344" s="5" t="s">
        <v>771</v>
      </c>
      <c r="I344" s="10"/>
    </row>
    <row r="345" spans="1:116" x14ac:dyDescent="0.2">
      <c r="A345" s="9">
        <v>344</v>
      </c>
      <c r="E345" s="17"/>
      <c r="F345" s="8"/>
      <c r="G345" s="5"/>
      <c r="I345" s="10"/>
    </row>
    <row r="346" spans="1:116" x14ac:dyDescent="0.2">
      <c r="A346" s="9">
        <v>345</v>
      </c>
      <c r="B346" s="19" t="s">
        <v>105</v>
      </c>
      <c r="E346" s="18" t="str">
        <f>HYPERLINK("../display_images/zh_cn/g_lang.player_settings.info_frame.size.reset_success.png","img")</f>
        <v>img</v>
      </c>
      <c r="F346" s="8" t="s">
        <v>540</v>
      </c>
      <c r="G346" s="5" t="s">
        <v>772</v>
      </c>
      <c r="I346" s="10"/>
    </row>
    <row r="347" spans="1:116" x14ac:dyDescent="0.2">
      <c r="A347" s="9">
        <v>346</v>
      </c>
      <c r="E347" s="17"/>
      <c r="F347" s="8"/>
      <c r="G347" s="11"/>
      <c r="I347" s="10"/>
    </row>
    <row r="348" spans="1:116" x14ac:dyDescent="0.2">
      <c r="A348" s="9">
        <v>347</v>
      </c>
      <c r="B348" s="20" t="s">
        <v>883</v>
      </c>
      <c r="E348" s="17"/>
      <c r="F348" s="8"/>
      <c r="G348" s="11"/>
      <c r="I348" s="10"/>
    </row>
    <row r="349" spans="1:116" x14ac:dyDescent="0.2">
      <c r="A349" s="1">
        <v>348</v>
      </c>
      <c r="B349" s="21" t="s">
        <v>114</v>
      </c>
      <c r="C349" s="21" t="s">
        <v>842</v>
      </c>
      <c r="D349" s="2"/>
      <c r="E349" s="18" t="str">
        <f>HYPERLINK("../display_images/zh_cn/g_lang.player_shop.jump_order.success.png","img")</f>
        <v>img</v>
      </c>
      <c r="F349" s="7" t="s">
        <v>541</v>
      </c>
      <c r="G349" s="14" t="s">
        <v>773</v>
      </c>
      <c r="H349" s="2" t="s">
        <v>866</v>
      </c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</row>
    <row r="350" spans="1:116" x14ac:dyDescent="0.2">
      <c r="A350" s="9">
        <v>349</v>
      </c>
      <c r="E350" s="17"/>
      <c r="F350" s="8"/>
      <c r="G350" s="5"/>
      <c r="I350" s="10"/>
    </row>
    <row r="351" spans="1:116" x14ac:dyDescent="0.2">
      <c r="A351" s="1">
        <v>350</v>
      </c>
      <c r="B351" s="21" t="s">
        <v>115</v>
      </c>
      <c r="C351" s="21" t="s">
        <v>842</v>
      </c>
      <c r="D351" s="2"/>
      <c r="E351" s="18" t="str">
        <f>HYPERLINK("../display_images/zh_cn/g_lang.player_shop.jump_id.success.png","img")</f>
        <v>img</v>
      </c>
      <c r="F351" s="7" t="s">
        <v>541</v>
      </c>
      <c r="G351" s="14" t="s">
        <v>773</v>
      </c>
      <c r="H351" s="2" t="s">
        <v>866</v>
      </c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</row>
    <row r="352" spans="1:116" x14ac:dyDescent="0.2">
      <c r="A352" s="9">
        <v>351</v>
      </c>
      <c r="E352" s="17"/>
      <c r="F352" s="8"/>
      <c r="G352" s="5"/>
      <c r="I352" s="10"/>
    </row>
    <row r="353" spans="1:116" x14ac:dyDescent="0.2">
      <c r="A353" s="1">
        <v>352</v>
      </c>
      <c r="B353" s="21" t="s">
        <v>116</v>
      </c>
      <c r="C353" s="21" t="s">
        <v>855</v>
      </c>
      <c r="D353" s="2"/>
      <c r="E353" s="18" t="str">
        <f>HYPERLINK("../display_images/zh_cn/g_lang.player_shop.jump_order.already.png","img")</f>
        <v>img</v>
      </c>
      <c r="F353" s="7" t="s">
        <v>542</v>
      </c>
      <c r="G353" s="14" t="s">
        <v>774</v>
      </c>
      <c r="H353" s="2" t="s">
        <v>866</v>
      </c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</row>
    <row r="354" spans="1:116" x14ac:dyDescent="0.2">
      <c r="A354" s="9">
        <v>353</v>
      </c>
      <c r="E354" s="17"/>
      <c r="F354" s="8"/>
      <c r="G354" s="5"/>
      <c r="I354" s="10"/>
    </row>
    <row r="355" spans="1:116" ht="28.5" x14ac:dyDescent="0.2">
      <c r="A355" s="9">
        <v>354</v>
      </c>
      <c r="B355" s="19" t="s">
        <v>117</v>
      </c>
      <c r="E355" s="18" t="str">
        <f>HYPERLINK("../display_images/zh_cn/g_lang.player_shop.jump_order.too_large.png","img")</f>
        <v>img</v>
      </c>
      <c r="F355" s="8" t="s">
        <v>944</v>
      </c>
      <c r="G355" s="10" t="s">
        <v>775</v>
      </c>
      <c r="I355" s="10"/>
    </row>
    <row r="356" spans="1:116" x14ac:dyDescent="0.2">
      <c r="A356" s="9">
        <v>355</v>
      </c>
      <c r="E356" s="17"/>
      <c r="F356" s="8"/>
      <c r="G356" s="5"/>
      <c r="I356" s="10"/>
    </row>
    <row r="357" spans="1:116" ht="28.5" x14ac:dyDescent="0.2">
      <c r="A357" s="9">
        <v>356</v>
      </c>
      <c r="B357" s="22" t="s">
        <v>119</v>
      </c>
      <c r="C357" s="22"/>
      <c r="D357" s="3"/>
      <c r="E357" s="18" t="str">
        <f>HYPERLINK("../display_images/zh_cn/g_lang.player_shop.jump_order.negative.png","img")</f>
        <v>img</v>
      </c>
      <c r="F357" s="8" t="s">
        <v>943</v>
      </c>
      <c r="G357" s="5" t="s">
        <v>776</v>
      </c>
      <c r="H357" s="3"/>
    </row>
    <row r="358" spans="1:116" x14ac:dyDescent="0.2">
      <c r="A358" s="9">
        <v>357</v>
      </c>
      <c r="E358" s="17"/>
      <c r="F358" s="8"/>
      <c r="G358" s="5"/>
      <c r="I358" s="10"/>
    </row>
    <row r="359" spans="1:116" x14ac:dyDescent="0.2">
      <c r="A359" s="1">
        <v>358</v>
      </c>
      <c r="B359" s="21" t="s">
        <v>118</v>
      </c>
      <c r="C359" s="21" t="s">
        <v>855</v>
      </c>
      <c r="D359" s="2"/>
      <c r="E359" s="18" t="str">
        <f>HYPERLINK("../display_images/zh_cn/g_lang.player_shop.jump_id.already.png","img")</f>
        <v>img</v>
      </c>
      <c r="F359" s="7" t="s">
        <v>542</v>
      </c>
      <c r="G359" s="14" t="s">
        <v>774</v>
      </c>
      <c r="H359" s="2" t="s">
        <v>866</v>
      </c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  <c r="DC359" s="2"/>
      <c r="DD359" s="2"/>
      <c r="DE359" s="2"/>
      <c r="DF359" s="2"/>
      <c r="DG359" s="2"/>
      <c r="DH359" s="2"/>
      <c r="DI359" s="2"/>
      <c r="DJ359" s="2"/>
      <c r="DK359" s="2"/>
      <c r="DL359" s="2"/>
    </row>
    <row r="360" spans="1:116" x14ac:dyDescent="0.2">
      <c r="A360" s="9">
        <v>359</v>
      </c>
      <c r="E360" s="17"/>
      <c r="F360" s="8"/>
      <c r="G360" s="5"/>
      <c r="I360" s="10"/>
    </row>
    <row r="361" spans="1:116" x14ac:dyDescent="0.2">
      <c r="A361" s="9">
        <v>360</v>
      </c>
      <c r="B361" s="22" t="s">
        <v>120</v>
      </c>
      <c r="C361" s="22"/>
      <c r="D361" s="3"/>
      <c r="E361" s="18" t="str">
        <f>HYPERLINK("../display_images/zh_cn/g_lang.player_shop.jump_id.negative.png","img")</f>
        <v>img</v>
      </c>
      <c r="F361" s="8" t="s">
        <v>543</v>
      </c>
      <c r="G361" s="5" t="s">
        <v>777</v>
      </c>
      <c r="H361" s="3"/>
    </row>
    <row r="362" spans="1:116" x14ac:dyDescent="0.2">
      <c r="A362" s="9">
        <v>361</v>
      </c>
      <c r="E362" s="17"/>
      <c r="F362" s="8"/>
      <c r="G362" s="5"/>
      <c r="I362" s="10"/>
    </row>
    <row r="363" spans="1:116" x14ac:dyDescent="0.2">
      <c r="A363" s="9">
        <v>362</v>
      </c>
      <c r="B363" s="19" t="s">
        <v>121</v>
      </c>
      <c r="E363" s="18" t="str">
        <f>HYPERLINK("../display_images/zh_cn/g_lang.player_shop.jump_id.no_found.png","img")</f>
        <v>img</v>
      </c>
      <c r="F363" s="8" t="s">
        <v>544</v>
      </c>
      <c r="G363" s="5" t="s">
        <v>778</v>
      </c>
      <c r="I363" s="10"/>
    </row>
    <row r="364" spans="1:116" x14ac:dyDescent="0.2">
      <c r="A364" s="9">
        <v>363</v>
      </c>
      <c r="E364" s="17"/>
      <c r="F364" s="8"/>
      <c r="G364" s="5"/>
      <c r="I364" s="10"/>
    </row>
    <row r="365" spans="1:116" ht="28.5" x14ac:dyDescent="0.2">
      <c r="A365" s="9">
        <v>364</v>
      </c>
      <c r="B365" s="19" t="s">
        <v>122</v>
      </c>
      <c r="E365" s="18" t="str">
        <f>HYPERLINK("../display_images/zh_cn/g_lang.player_shop.no_exist.png","img")</f>
        <v>img</v>
      </c>
      <c r="F365" s="8" t="s">
        <v>881</v>
      </c>
      <c r="G365" s="5" t="s">
        <v>888</v>
      </c>
      <c r="I365" s="10"/>
    </row>
    <row r="366" spans="1:116" x14ac:dyDescent="0.2">
      <c r="A366" s="9">
        <v>365</v>
      </c>
      <c r="E366" s="17"/>
      <c r="F366" s="8"/>
      <c r="G366" s="5"/>
      <c r="I366" s="10"/>
    </row>
    <row r="367" spans="1:116" x14ac:dyDescent="0.2">
      <c r="A367" s="1">
        <v>366</v>
      </c>
      <c r="B367" s="21" t="s">
        <v>123</v>
      </c>
      <c r="C367" s="21" t="s">
        <v>852</v>
      </c>
      <c r="D367" s="2"/>
      <c r="E367" s="18" t="str">
        <f>HYPERLINK("../display_images/zh_cn/g_lang.player_shop.buy.success.png","img")</f>
        <v>img</v>
      </c>
      <c r="F367" s="7" t="s">
        <v>545</v>
      </c>
      <c r="G367" s="14" t="s">
        <v>737</v>
      </c>
      <c r="H367" s="2" t="s">
        <v>866</v>
      </c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  <c r="DC367" s="2"/>
      <c r="DD367" s="2"/>
      <c r="DE367" s="2"/>
      <c r="DF367" s="2"/>
      <c r="DG367" s="2"/>
      <c r="DH367" s="2"/>
      <c r="DI367" s="2"/>
      <c r="DJ367" s="2"/>
      <c r="DK367" s="2"/>
      <c r="DL367" s="2"/>
    </row>
    <row r="368" spans="1:116" x14ac:dyDescent="0.2">
      <c r="A368" s="9">
        <v>367</v>
      </c>
      <c r="E368" s="17"/>
      <c r="F368" s="8"/>
      <c r="G368" s="5"/>
      <c r="I368" s="10"/>
    </row>
    <row r="369" spans="1:116" ht="28.5" x14ac:dyDescent="0.2">
      <c r="A369" s="9">
        <v>368</v>
      </c>
      <c r="B369" s="19" t="s">
        <v>124</v>
      </c>
      <c r="E369" s="18" t="str">
        <f>HYPERLINK("../display_images/zh_cn/g_lang.player_shop.buy.money_not_enough.png","img")</f>
        <v>img</v>
      </c>
      <c r="F369" s="8" t="s">
        <v>546</v>
      </c>
      <c r="G369" s="5" t="s">
        <v>779</v>
      </c>
      <c r="I369" s="10"/>
    </row>
    <row r="370" spans="1:116" x14ac:dyDescent="0.2">
      <c r="A370" s="1">
        <v>369</v>
      </c>
      <c r="B370" s="21" t="s">
        <v>125</v>
      </c>
      <c r="C370" s="21" t="s">
        <v>848</v>
      </c>
      <c r="D370" s="2"/>
      <c r="E370" s="17"/>
      <c r="F370" s="7" t="s">
        <v>844</v>
      </c>
      <c r="G370" s="14" t="s">
        <v>708</v>
      </c>
      <c r="H370" s="2" t="s">
        <v>866</v>
      </c>
      <c r="I370" s="15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  <c r="DC370" s="2"/>
      <c r="DD370" s="2"/>
      <c r="DE370" s="2"/>
      <c r="DF370" s="2"/>
      <c r="DG370" s="2"/>
      <c r="DH370" s="2"/>
      <c r="DI370" s="2"/>
      <c r="DJ370" s="2"/>
      <c r="DK370" s="2"/>
      <c r="DL370" s="2"/>
    </row>
    <row r="371" spans="1:116" x14ac:dyDescent="0.2">
      <c r="A371" s="9">
        <v>370</v>
      </c>
      <c r="E371" s="17"/>
      <c r="F371" s="8"/>
      <c r="G371" s="5"/>
      <c r="I371" s="10"/>
    </row>
    <row r="372" spans="1:116" ht="28.5" x14ac:dyDescent="0.2">
      <c r="A372" s="9">
        <v>371</v>
      </c>
      <c r="B372" s="19" t="s">
        <v>126</v>
      </c>
      <c r="E372" s="18" t="str">
        <f>HYPERLINK("../display_images/zh_cn/g_lang.player_shop.buy.yourself.png","img")</f>
        <v>img</v>
      </c>
      <c r="F372" s="8" t="s">
        <v>547</v>
      </c>
      <c r="G372" s="5" t="s">
        <v>780</v>
      </c>
      <c r="I372" s="10"/>
    </row>
    <row r="373" spans="1:116" x14ac:dyDescent="0.2">
      <c r="A373" s="9">
        <v>372</v>
      </c>
      <c r="E373" s="17"/>
      <c r="F373" s="8"/>
      <c r="G373" s="5"/>
      <c r="I373" s="10"/>
    </row>
    <row r="374" spans="1:116" x14ac:dyDescent="0.2">
      <c r="A374" s="1">
        <v>373</v>
      </c>
      <c r="B374" s="21" t="s">
        <v>127</v>
      </c>
      <c r="C374" s="21" t="s">
        <v>292</v>
      </c>
      <c r="D374" s="2"/>
      <c r="E374" s="18" t="str">
        <f>HYPERLINK("../display_images/zh_cn/g_lang.player_shop.buy.yourself_tip.png","img")</f>
        <v>img</v>
      </c>
      <c r="F374" s="7" t="s">
        <v>548</v>
      </c>
      <c r="G374" s="14" t="s">
        <v>781</v>
      </c>
      <c r="H374" s="2" t="s">
        <v>866</v>
      </c>
      <c r="I374" s="15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  <c r="DB374" s="2"/>
      <c r="DC374" s="2"/>
      <c r="DD374" s="2"/>
      <c r="DE374" s="2"/>
      <c r="DF374" s="2"/>
      <c r="DG374" s="2"/>
      <c r="DH374" s="2"/>
      <c r="DI374" s="2"/>
      <c r="DJ374" s="2"/>
      <c r="DK374" s="2"/>
      <c r="DL374" s="2"/>
    </row>
    <row r="375" spans="1:116" x14ac:dyDescent="0.2">
      <c r="A375" s="9">
        <v>374</v>
      </c>
      <c r="E375" s="17"/>
      <c r="F375" s="8"/>
      <c r="G375" s="5"/>
      <c r="I375" s="10"/>
    </row>
    <row r="376" spans="1:116" x14ac:dyDescent="0.2">
      <c r="A376" s="9">
        <v>375</v>
      </c>
      <c r="B376" s="19" t="s">
        <v>128</v>
      </c>
      <c r="E376" s="18" t="str">
        <f>HYPERLINK("../display_images/zh_cn/g_lang.player_shop.buy.tellraw_item.png","img")</f>
        <v>img</v>
      </c>
      <c r="F376" s="8" t="s">
        <v>916</v>
      </c>
      <c r="G376" s="5" t="s">
        <v>885</v>
      </c>
      <c r="I376" s="10"/>
    </row>
    <row r="377" spans="1:116" x14ac:dyDescent="0.2">
      <c r="A377" s="9">
        <v>376</v>
      </c>
      <c r="E377" s="17"/>
      <c r="F377" s="8"/>
      <c r="G377" s="11"/>
      <c r="I377" s="10"/>
    </row>
    <row r="378" spans="1:116" x14ac:dyDescent="0.2">
      <c r="A378" s="9">
        <v>377</v>
      </c>
      <c r="B378" s="20" t="s">
        <v>565</v>
      </c>
      <c r="E378" s="17"/>
      <c r="F378" s="8"/>
      <c r="G378" s="11"/>
      <c r="I378" s="10"/>
    </row>
    <row r="379" spans="1:116" x14ac:dyDescent="0.2">
      <c r="A379" s="9">
        <v>378</v>
      </c>
      <c r="B379" s="19" t="s">
        <v>136</v>
      </c>
      <c r="E379" s="18" t="str">
        <f>HYPERLINK("../display_images/zh_cn/g_lang.player_shop_main.sell.success.png","img")</f>
        <v>img</v>
      </c>
      <c r="F379" s="8" t="s">
        <v>880</v>
      </c>
      <c r="G379" s="5" t="s">
        <v>782</v>
      </c>
      <c r="I379" s="10"/>
    </row>
    <row r="380" spans="1:116" x14ac:dyDescent="0.2">
      <c r="A380" s="9">
        <v>379</v>
      </c>
      <c r="E380" s="17"/>
      <c r="F380" s="8"/>
      <c r="G380" s="5"/>
      <c r="I380" s="10"/>
    </row>
    <row r="381" spans="1:116" ht="28.5" x14ac:dyDescent="0.2">
      <c r="A381" s="9">
        <v>380</v>
      </c>
      <c r="B381" s="19" t="s">
        <v>129</v>
      </c>
      <c r="E381" s="18" t="str">
        <f>HYPERLINK("../display_images/zh_cn/g_lang.player_shop_main.no_income.png","img")</f>
        <v>img</v>
      </c>
      <c r="F381" s="13" t="s">
        <v>549</v>
      </c>
      <c r="G381" s="5" t="s">
        <v>783</v>
      </c>
      <c r="I381" s="10"/>
    </row>
    <row r="382" spans="1:116" x14ac:dyDescent="0.2">
      <c r="A382" s="9">
        <v>381</v>
      </c>
      <c r="E382" s="17"/>
      <c r="F382" s="13"/>
      <c r="G382" s="5"/>
      <c r="I382" s="10"/>
    </row>
    <row r="383" spans="1:116" x14ac:dyDescent="0.2">
      <c r="A383" s="9">
        <v>382</v>
      </c>
      <c r="B383" s="19" t="s">
        <v>130</v>
      </c>
      <c r="E383" s="18" t="str">
        <f>HYPERLINK("../display_images/zh_cn/g_lang.player_shop_main.income_success.png","img")</f>
        <v>img</v>
      </c>
      <c r="F383" s="13" t="s">
        <v>550</v>
      </c>
      <c r="G383" s="5" t="s">
        <v>784</v>
      </c>
      <c r="I383" s="10"/>
    </row>
    <row r="384" spans="1:116" x14ac:dyDescent="0.2">
      <c r="A384" s="1">
        <v>383</v>
      </c>
      <c r="B384" s="21" t="s">
        <v>131</v>
      </c>
      <c r="C384" s="21" t="s">
        <v>290</v>
      </c>
      <c r="D384" s="2"/>
      <c r="E384" s="17"/>
      <c r="F384" s="7" t="s">
        <v>498</v>
      </c>
      <c r="G384" s="14" t="s">
        <v>726</v>
      </c>
      <c r="H384" s="2" t="s">
        <v>866</v>
      </c>
      <c r="I384" s="15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  <c r="CY384" s="2"/>
      <c r="CZ384" s="2"/>
      <c r="DA384" s="2"/>
      <c r="DB384" s="2"/>
      <c r="DC384" s="2"/>
      <c r="DD384" s="2"/>
      <c r="DE384" s="2"/>
      <c r="DF384" s="2"/>
      <c r="DG384" s="2"/>
      <c r="DH384" s="2"/>
      <c r="DI384" s="2"/>
      <c r="DJ384" s="2"/>
      <c r="DK384" s="2"/>
      <c r="DL384" s="2"/>
    </row>
    <row r="385" spans="1:116" x14ac:dyDescent="0.2">
      <c r="A385" s="9">
        <v>384</v>
      </c>
      <c r="E385" s="17"/>
      <c r="F385" s="8"/>
      <c r="G385" s="5"/>
      <c r="I385" s="10"/>
    </row>
    <row r="386" spans="1:116" x14ac:dyDescent="0.2">
      <c r="A386" s="9">
        <v>385</v>
      </c>
      <c r="B386" s="19" t="s">
        <v>132</v>
      </c>
      <c r="E386" s="18" t="str">
        <f>HYPERLINK("../display_images/zh_cn/g_lang.player_shop_main.income.too_much_money.png","img")</f>
        <v>img</v>
      </c>
      <c r="F386" s="8" t="s">
        <v>551</v>
      </c>
      <c r="G386" s="5" t="s">
        <v>785</v>
      </c>
      <c r="I386" s="10"/>
    </row>
    <row r="387" spans="1:116" x14ac:dyDescent="0.2">
      <c r="A387" s="1">
        <v>386</v>
      </c>
      <c r="B387" s="21" t="s">
        <v>133</v>
      </c>
      <c r="C387" s="21" t="s">
        <v>847</v>
      </c>
      <c r="D387" s="2"/>
      <c r="E387" s="17"/>
      <c r="F387" s="7" t="s">
        <v>846</v>
      </c>
      <c r="G387" s="14" t="s">
        <v>711</v>
      </c>
      <c r="H387" s="2" t="s">
        <v>866</v>
      </c>
      <c r="I387" s="15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  <c r="CX387" s="2"/>
      <c r="CY387" s="2"/>
      <c r="CZ387" s="2"/>
      <c r="DA387" s="2"/>
      <c r="DB387" s="2"/>
      <c r="DC387" s="2"/>
      <c r="DD387" s="2"/>
      <c r="DE387" s="2"/>
      <c r="DF387" s="2"/>
      <c r="DG387" s="2"/>
      <c r="DH387" s="2"/>
      <c r="DI387" s="2"/>
      <c r="DJ387" s="2"/>
      <c r="DK387" s="2"/>
      <c r="DL387" s="2"/>
    </row>
    <row r="388" spans="1:116" x14ac:dyDescent="0.2">
      <c r="A388" s="9">
        <v>387</v>
      </c>
      <c r="E388" s="17"/>
      <c r="F388" s="8"/>
      <c r="G388" s="5"/>
      <c r="I388" s="10"/>
    </row>
    <row r="389" spans="1:116" x14ac:dyDescent="0.2">
      <c r="A389" s="9">
        <v>388</v>
      </c>
      <c r="B389" s="19" t="s">
        <v>134</v>
      </c>
      <c r="E389" s="18" t="str">
        <f>HYPERLINK("../display_images/zh_cn/g_lang.player_shop_main.sell.store_num_limit.png","img")</f>
        <v>img</v>
      </c>
      <c r="F389" s="8" t="s">
        <v>552</v>
      </c>
      <c r="G389" s="5" t="s">
        <v>786</v>
      </c>
      <c r="I389" s="10"/>
    </row>
    <row r="390" spans="1:116" x14ac:dyDescent="0.2">
      <c r="A390" s="9">
        <v>389</v>
      </c>
      <c r="B390" s="19" t="s">
        <v>135</v>
      </c>
      <c r="E390" s="17"/>
      <c r="F390" s="8" t="s">
        <v>553</v>
      </c>
      <c r="G390" s="5" t="s">
        <v>787</v>
      </c>
      <c r="I390" s="10"/>
    </row>
    <row r="391" spans="1:116" x14ac:dyDescent="0.2">
      <c r="A391" s="9">
        <v>390</v>
      </c>
      <c r="E391" s="17"/>
      <c r="F391" s="8"/>
      <c r="G391" s="5"/>
      <c r="I391" s="10"/>
    </row>
    <row r="392" spans="1:116" x14ac:dyDescent="0.2">
      <c r="A392" s="9">
        <v>391</v>
      </c>
      <c r="B392" s="19" t="s">
        <v>137</v>
      </c>
      <c r="E392" s="18" t="str">
        <f>HYPERLINK("../display_images/zh_cn/g_lang.player_shop_main.sell.tip.png","img")</f>
        <v>img</v>
      </c>
      <c r="F392" s="8" t="s">
        <v>554</v>
      </c>
      <c r="G392" s="5" t="s">
        <v>788</v>
      </c>
      <c r="I392" s="10"/>
    </row>
    <row r="393" spans="1:116" x14ac:dyDescent="0.2">
      <c r="A393" s="1">
        <v>392</v>
      </c>
      <c r="B393" s="21" t="s">
        <v>138</v>
      </c>
      <c r="C393" s="21" t="s">
        <v>857</v>
      </c>
      <c r="D393" s="2"/>
      <c r="E393" s="17"/>
      <c r="F393" s="7" t="s">
        <v>492</v>
      </c>
      <c r="G393" s="14" t="s">
        <v>718</v>
      </c>
      <c r="H393" s="2" t="s">
        <v>866</v>
      </c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  <c r="CT393" s="2"/>
      <c r="CU393" s="2"/>
      <c r="CV393" s="2"/>
      <c r="CW393" s="2"/>
      <c r="CX393" s="2"/>
      <c r="CY393" s="2"/>
      <c r="CZ393" s="2"/>
      <c r="DA393" s="2"/>
      <c r="DB393" s="2"/>
      <c r="DC393" s="2"/>
      <c r="DD393" s="2"/>
      <c r="DE393" s="2"/>
      <c r="DF393" s="2"/>
      <c r="DG393" s="2"/>
      <c r="DH393" s="2"/>
      <c r="DI393" s="2"/>
      <c r="DJ393" s="2"/>
      <c r="DK393" s="2"/>
      <c r="DL393" s="2"/>
    </row>
    <row r="394" spans="1:116" x14ac:dyDescent="0.2">
      <c r="A394" s="1">
        <v>393</v>
      </c>
      <c r="B394" s="21" t="s">
        <v>139</v>
      </c>
      <c r="C394" s="21" t="s">
        <v>294</v>
      </c>
      <c r="D394" s="2"/>
      <c r="E394" s="17"/>
      <c r="F394" s="7" t="s">
        <v>440</v>
      </c>
      <c r="G394" s="14" t="s">
        <v>651</v>
      </c>
      <c r="H394" s="2" t="s">
        <v>866</v>
      </c>
      <c r="I394" s="15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  <c r="CU394" s="2"/>
      <c r="CV394" s="2"/>
      <c r="CW394" s="2"/>
      <c r="CX394" s="2"/>
      <c r="CY394" s="2"/>
      <c r="CZ394" s="2"/>
      <c r="DA394" s="2"/>
      <c r="DB394" s="2"/>
      <c r="DC394" s="2"/>
      <c r="DD394" s="2"/>
      <c r="DE394" s="2"/>
      <c r="DF394" s="2"/>
      <c r="DG394" s="2"/>
      <c r="DH394" s="2"/>
      <c r="DI394" s="2"/>
      <c r="DJ394" s="2"/>
      <c r="DK394" s="2"/>
      <c r="DL394" s="2"/>
    </row>
    <row r="395" spans="1:116" x14ac:dyDescent="0.2">
      <c r="A395" s="1">
        <v>394</v>
      </c>
      <c r="B395" s="21" t="s">
        <v>140</v>
      </c>
      <c r="C395" s="21" t="s">
        <v>849</v>
      </c>
      <c r="D395" s="2"/>
      <c r="E395" s="17"/>
      <c r="F395" s="6" t="s">
        <v>441</v>
      </c>
      <c r="G395" s="16" t="s">
        <v>655</v>
      </c>
      <c r="H395" s="2" t="s">
        <v>866</v>
      </c>
      <c r="I395" s="15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  <c r="CU395" s="2"/>
      <c r="CV395" s="2"/>
      <c r="CW395" s="2"/>
      <c r="CX395" s="2"/>
      <c r="CY395" s="2"/>
      <c r="CZ395" s="2"/>
      <c r="DA395" s="2"/>
      <c r="DB395" s="2"/>
      <c r="DC395" s="2"/>
      <c r="DD395" s="2"/>
      <c r="DE395" s="2"/>
      <c r="DF395" s="2"/>
      <c r="DG395" s="2"/>
      <c r="DH395" s="2"/>
      <c r="DI395" s="2"/>
      <c r="DJ395" s="2"/>
      <c r="DK395" s="2"/>
      <c r="DL395" s="2"/>
    </row>
    <row r="396" spans="1:116" x14ac:dyDescent="0.2">
      <c r="A396" s="9">
        <v>395</v>
      </c>
      <c r="B396" s="19" t="s">
        <v>141</v>
      </c>
      <c r="E396" s="17"/>
      <c r="F396" s="5" t="s">
        <v>493</v>
      </c>
      <c r="G396" s="5" t="s">
        <v>789</v>
      </c>
      <c r="I396" s="10"/>
    </row>
    <row r="397" spans="1:116" x14ac:dyDescent="0.2">
      <c r="A397" s="9">
        <v>396</v>
      </c>
      <c r="E397" s="17"/>
      <c r="F397" s="8"/>
      <c r="G397" s="5"/>
      <c r="I397" s="10"/>
    </row>
    <row r="398" spans="1:116" x14ac:dyDescent="0.2">
      <c r="A398" s="9">
        <v>397</v>
      </c>
      <c r="B398" s="19" t="s">
        <v>142</v>
      </c>
      <c r="E398" s="18" t="str">
        <f>HYPERLINK("../display_images/zh_cn/g_lang.player_shop_main.view_money.png","img")</f>
        <v>img</v>
      </c>
      <c r="F398" s="8" t="s">
        <v>498</v>
      </c>
      <c r="G398" s="5" t="s">
        <v>790</v>
      </c>
      <c r="I398" s="10"/>
    </row>
    <row r="399" spans="1:116" x14ac:dyDescent="0.2">
      <c r="A399" s="9">
        <v>398</v>
      </c>
      <c r="E399" s="17"/>
      <c r="F399" s="8"/>
      <c r="G399" s="11"/>
      <c r="I399" s="10"/>
    </row>
    <row r="400" spans="1:116" x14ac:dyDescent="0.2">
      <c r="A400" s="9">
        <v>399</v>
      </c>
      <c r="B400" s="19" t="s">
        <v>143</v>
      </c>
      <c r="E400" s="18" t="str">
        <f>HYPERLINK("../display_images/zh_cn/g_lang.player_shop_main.sell.cool_down.png","img")</f>
        <v>img</v>
      </c>
      <c r="F400" s="8" t="s">
        <v>926</v>
      </c>
      <c r="G400" s="5" t="s">
        <v>791</v>
      </c>
      <c r="I400" s="10"/>
    </row>
    <row r="401" spans="1:9" x14ac:dyDescent="0.2">
      <c r="A401" s="9">
        <v>400</v>
      </c>
      <c r="E401" s="17"/>
      <c r="F401" s="8"/>
      <c r="G401" s="5"/>
      <c r="I401" s="10"/>
    </row>
    <row r="402" spans="1:9" ht="28.5" x14ac:dyDescent="0.2">
      <c r="A402" s="9">
        <v>401</v>
      </c>
      <c r="B402" s="19" t="s">
        <v>403</v>
      </c>
      <c r="E402" s="18" t="str">
        <f>HYPERLINK("../display_images/zh_cn/g_lang.player_shop_main.sell.empty_hand.png","img")</f>
        <v>img</v>
      </c>
      <c r="F402" s="8" t="s">
        <v>501</v>
      </c>
      <c r="G402" s="5" t="s">
        <v>792</v>
      </c>
      <c r="I402" s="10"/>
    </row>
    <row r="403" spans="1:9" x14ac:dyDescent="0.2">
      <c r="A403" s="9">
        <v>402</v>
      </c>
      <c r="E403" s="17"/>
      <c r="F403" s="13"/>
      <c r="G403" s="5"/>
      <c r="I403" s="10"/>
    </row>
    <row r="404" spans="1:9" ht="28.5" x14ac:dyDescent="0.2">
      <c r="A404" s="9">
        <v>403</v>
      </c>
      <c r="B404" s="19" t="s">
        <v>404</v>
      </c>
      <c r="E404" s="18" t="str">
        <f>HYPERLINK("../display_images/zh_cn/g_lang.player_shop_main.sell.negative.png","img")</f>
        <v>img</v>
      </c>
      <c r="F404" s="8" t="s">
        <v>502</v>
      </c>
      <c r="G404" s="5" t="s">
        <v>793</v>
      </c>
      <c r="I404" s="10"/>
    </row>
    <row r="405" spans="1:9" x14ac:dyDescent="0.2">
      <c r="A405" s="9">
        <v>404</v>
      </c>
      <c r="E405" s="17"/>
      <c r="F405" s="8"/>
      <c r="G405" s="5"/>
      <c r="I405" s="10"/>
    </row>
    <row r="406" spans="1:9" x14ac:dyDescent="0.2">
      <c r="A406" s="9">
        <v>405</v>
      </c>
      <c r="B406" s="20" t="s">
        <v>897</v>
      </c>
      <c r="E406" s="17"/>
      <c r="F406" s="8"/>
      <c r="G406" s="5"/>
      <c r="I406" s="10"/>
    </row>
    <row r="407" spans="1:9" ht="28.5" x14ac:dyDescent="0.2">
      <c r="A407" s="9">
        <v>406</v>
      </c>
      <c r="B407" s="19" t="s">
        <v>144</v>
      </c>
      <c r="E407" s="18" t="str">
        <f>HYPERLINK("../display_images/zh_cn/g_lang.view_bought.no_exist.png","img")</f>
        <v>img</v>
      </c>
      <c r="F407" s="8" t="s">
        <v>555</v>
      </c>
      <c r="G407" s="5" t="s">
        <v>794</v>
      </c>
      <c r="I407" s="10"/>
    </row>
    <row r="408" spans="1:9" x14ac:dyDescent="0.2">
      <c r="A408" s="9">
        <v>407</v>
      </c>
      <c r="E408" s="17"/>
      <c r="F408" s="8"/>
      <c r="G408" s="11"/>
      <c r="I408" s="10"/>
    </row>
    <row r="409" spans="1:9" x14ac:dyDescent="0.2">
      <c r="A409" s="9">
        <v>408</v>
      </c>
      <c r="B409" s="19" t="s">
        <v>145</v>
      </c>
      <c r="E409" s="18" t="str">
        <f>HYPERLINK("../display_images/zh_cn/g_lang.view_bought.tellraw_item.png","img")</f>
        <v>img</v>
      </c>
      <c r="F409" s="8" t="s">
        <v>556</v>
      </c>
      <c r="G409" s="11" t="s">
        <v>146</v>
      </c>
      <c r="I409" s="10"/>
    </row>
    <row r="410" spans="1:9" x14ac:dyDescent="0.2">
      <c r="A410" s="9">
        <v>409</v>
      </c>
      <c r="E410" s="17"/>
      <c r="F410" s="8"/>
      <c r="G410" s="11"/>
      <c r="I410" s="10"/>
    </row>
    <row r="411" spans="1:9" x14ac:dyDescent="0.2">
      <c r="A411" s="9">
        <v>410</v>
      </c>
      <c r="B411" s="20" t="s">
        <v>898</v>
      </c>
      <c r="E411" s="17"/>
      <c r="F411" s="8"/>
      <c r="G411" s="11"/>
      <c r="I411" s="10"/>
    </row>
    <row r="412" spans="1:9" ht="28.5" x14ac:dyDescent="0.2">
      <c r="A412" s="9">
        <v>411</v>
      </c>
      <c r="B412" s="19" t="s">
        <v>147</v>
      </c>
      <c r="E412" s="18" t="str">
        <f>HYPERLINK("../display_images/zh_cn/g_lang.view_sold.no_exist.png","img")</f>
        <v>img</v>
      </c>
      <c r="F412" s="8" t="s">
        <v>557</v>
      </c>
      <c r="G412" s="5" t="s">
        <v>795</v>
      </c>
      <c r="I412" s="10"/>
    </row>
    <row r="413" spans="1:9" x14ac:dyDescent="0.2">
      <c r="A413" s="9">
        <v>412</v>
      </c>
      <c r="E413" s="17"/>
      <c r="F413" s="8"/>
      <c r="G413" s="11"/>
      <c r="I413" s="10"/>
    </row>
    <row r="414" spans="1:9" x14ac:dyDescent="0.2">
      <c r="A414" s="9">
        <v>413</v>
      </c>
      <c r="B414" s="19" t="s">
        <v>152</v>
      </c>
      <c r="E414" s="18" t="str">
        <f>HYPERLINK("../display_images/zh_cn/g_lang.view_sold.tellraw_item.png","img")</f>
        <v>img</v>
      </c>
      <c r="F414" s="8" t="s">
        <v>558</v>
      </c>
      <c r="G414" s="11" t="s">
        <v>151</v>
      </c>
      <c r="I414" s="10"/>
    </row>
    <row r="415" spans="1:9" x14ac:dyDescent="0.2">
      <c r="A415" s="9">
        <v>414</v>
      </c>
      <c r="E415" s="17"/>
      <c r="F415" s="8"/>
      <c r="G415" s="11"/>
      <c r="I415" s="10"/>
    </row>
    <row r="416" spans="1:9" x14ac:dyDescent="0.2">
      <c r="A416" s="9">
        <v>415</v>
      </c>
      <c r="B416" s="20" t="s">
        <v>896</v>
      </c>
      <c r="E416" s="17"/>
      <c r="F416" s="8"/>
      <c r="G416" s="11"/>
      <c r="I416" s="10"/>
    </row>
    <row r="417" spans="1:116" ht="28.5" x14ac:dyDescent="0.2">
      <c r="A417" s="1">
        <v>416</v>
      </c>
      <c r="B417" s="21" t="s">
        <v>148</v>
      </c>
      <c r="C417" s="21" t="s">
        <v>851</v>
      </c>
      <c r="D417" s="2"/>
      <c r="E417" s="18" t="str">
        <f>HYPERLINK("../display_images/zh_cn/g_lang.view_selling.no_exist.png","img")</f>
        <v>img</v>
      </c>
      <c r="F417" s="7" t="s">
        <v>875</v>
      </c>
      <c r="G417" s="14" t="s">
        <v>796</v>
      </c>
      <c r="H417" s="2" t="s">
        <v>866</v>
      </c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2"/>
      <c r="DK417" s="2"/>
      <c r="DL417" s="2"/>
    </row>
    <row r="418" spans="1:116" x14ac:dyDescent="0.2">
      <c r="A418" s="9">
        <v>417</v>
      </c>
      <c r="E418" s="17"/>
      <c r="F418" s="8"/>
      <c r="G418" s="5"/>
      <c r="I418" s="10"/>
    </row>
    <row r="419" spans="1:116" x14ac:dyDescent="0.2">
      <c r="A419" s="1">
        <v>418</v>
      </c>
      <c r="B419" s="21" t="s">
        <v>149</v>
      </c>
      <c r="C419" s="21" t="s">
        <v>841</v>
      </c>
      <c r="D419" s="2"/>
      <c r="E419" s="18" t="str">
        <f>HYPERLINK("../display_images/zh_cn/g_lang.view_selling.take_back.success.png","img")</f>
        <v>img</v>
      </c>
      <c r="F419" s="7" t="s">
        <v>559</v>
      </c>
      <c r="G419" s="14" t="s">
        <v>797</v>
      </c>
      <c r="H419" s="2" t="s">
        <v>866</v>
      </c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  <c r="CS419" s="2"/>
      <c r="CT419" s="2"/>
      <c r="CU419" s="2"/>
      <c r="CV419" s="2"/>
      <c r="CW419" s="2"/>
      <c r="CX419" s="2"/>
      <c r="CY419" s="2"/>
      <c r="CZ419" s="2"/>
      <c r="DA419" s="2"/>
      <c r="DB419" s="2"/>
      <c r="DC419" s="2"/>
      <c r="DD419" s="2"/>
      <c r="DE419" s="2"/>
      <c r="DF419" s="2"/>
      <c r="DG419" s="2"/>
      <c r="DH419" s="2"/>
      <c r="DI419" s="2"/>
      <c r="DJ419" s="2"/>
      <c r="DK419" s="2"/>
      <c r="DL419" s="2"/>
    </row>
    <row r="420" spans="1:116" x14ac:dyDescent="0.2">
      <c r="A420" s="9">
        <v>419</v>
      </c>
      <c r="E420" s="17"/>
      <c r="F420" s="8"/>
      <c r="G420" s="5"/>
      <c r="I420" s="10"/>
    </row>
    <row r="421" spans="1:116" x14ac:dyDescent="0.2">
      <c r="A421" s="1">
        <v>420</v>
      </c>
      <c r="B421" s="21" t="s">
        <v>150</v>
      </c>
      <c r="C421" s="21" t="s">
        <v>292</v>
      </c>
      <c r="D421" s="2"/>
      <c r="E421" s="18" t="str">
        <f>HYPERLINK("../display_images/zh_cn/g_lang.view_selling.take_back.tellraw_item.png","img")</f>
        <v>img</v>
      </c>
      <c r="F421" s="7" t="s">
        <v>548</v>
      </c>
      <c r="G421" s="14" t="s">
        <v>781</v>
      </c>
      <c r="H421" s="2" t="s">
        <v>866</v>
      </c>
      <c r="I421" s="15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  <c r="CS421" s="2"/>
      <c r="CT421" s="2"/>
      <c r="CU421" s="2"/>
      <c r="CV421" s="2"/>
      <c r="CW421" s="2"/>
      <c r="CX421" s="2"/>
      <c r="CY421" s="2"/>
      <c r="CZ421" s="2"/>
      <c r="DA421" s="2"/>
      <c r="DB421" s="2"/>
      <c r="DC421" s="2"/>
      <c r="DD421" s="2"/>
      <c r="DE421" s="2"/>
      <c r="DF421" s="2"/>
      <c r="DG421" s="2"/>
      <c r="DH421" s="2"/>
      <c r="DI421" s="2"/>
      <c r="DJ421" s="2"/>
      <c r="DK421" s="2"/>
      <c r="DL421" s="2"/>
    </row>
    <row r="422" spans="1:116" x14ac:dyDescent="0.2">
      <c r="A422" s="9">
        <v>421</v>
      </c>
      <c r="E422" s="17"/>
      <c r="F422" s="8"/>
      <c r="G422" s="11"/>
      <c r="I422" s="10"/>
    </row>
    <row r="423" spans="1:116" x14ac:dyDescent="0.2">
      <c r="A423" s="9">
        <v>422</v>
      </c>
      <c r="B423" s="20" t="s">
        <v>895</v>
      </c>
      <c r="E423" s="17"/>
      <c r="F423" s="8"/>
      <c r="G423" s="11"/>
      <c r="I423" s="10"/>
    </row>
    <row r="424" spans="1:116" x14ac:dyDescent="0.2">
      <c r="A424" s="9">
        <v>423</v>
      </c>
      <c r="B424" s="19" t="s">
        <v>153</v>
      </c>
      <c r="E424" s="18" t="str">
        <f>HYPERLINK("../display_images/zh_cn/g_lang.view_return.take_back.tip_click_again.png","img")</f>
        <v>img</v>
      </c>
      <c r="F424" s="8" t="s">
        <v>560</v>
      </c>
      <c r="G424" s="5" t="s">
        <v>781</v>
      </c>
      <c r="I424" s="10"/>
    </row>
    <row r="425" spans="1:116" x14ac:dyDescent="0.2">
      <c r="A425" s="9">
        <v>424</v>
      </c>
      <c r="E425" s="17"/>
      <c r="F425" s="8"/>
      <c r="G425" s="5"/>
      <c r="I425" s="10"/>
    </row>
    <row r="426" spans="1:116" ht="28.5" x14ac:dyDescent="0.2">
      <c r="A426" s="1">
        <v>425</v>
      </c>
      <c r="B426" s="21" t="s">
        <v>154</v>
      </c>
      <c r="C426" s="21" t="s">
        <v>851</v>
      </c>
      <c r="D426" s="2"/>
      <c r="E426" s="18" t="str">
        <f>HYPERLINK("../display_images/zh_cn/g_lang.view_return.no_exist.png","img")</f>
        <v>img</v>
      </c>
      <c r="F426" s="7" t="s">
        <v>875</v>
      </c>
      <c r="G426" s="14" t="s">
        <v>796</v>
      </c>
      <c r="H426" s="2" t="s">
        <v>866</v>
      </c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  <c r="DH426" s="2"/>
      <c r="DI426" s="2"/>
      <c r="DJ426" s="2"/>
      <c r="DK426" s="2"/>
      <c r="DL426" s="2"/>
    </row>
    <row r="427" spans="1:116" x14ac:dyDescent="0.2">
      <c r="A427" s="9">
        <v>426</v>
      </c>
      <c r="E427" s="17"/>
      <c r="F427" s="8"/>
      <c r="G427" s="5"/>
      <c r="I427" s="10"/>
    </row>
    <row r="428" spans="1:116" x14ac:dyDescent="0.2">
      <c r="A428" s="1">
        <v>427</v>
      </c>
      <c r="B428" s="21" t="s">
        <v>155</v>
      </c>
      <c r="C428" s="21" t="s">
        <v>841</v>
      </c>
      <c r="D428" s="2"/>
      <c r="E428" s="18" t="str">
        <f>HYPERLINK("../display_images/zh_cn/g_lang.view_return.take_back.success.png","img")</f>
        <v>img</v>
      </c>
      <c r="F428" s="7" t="s">
        <v>559</v>
      </c>
      <c r="G428" s="14" t="s">
        <v>797</v>
      </c>
      <c r="H428" s="2" t="s">
        <v>866</v>
      </c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  <c r="DH428" s="2"/>
      <c r="DI428" s="2"/>
      <c r="DJ428" s="2"/>
      <c r="DK428" s="2"/>
      <c r="DL428" s="2"/>
    </row>
    <row r="429" spans="1:116" x14ac:dyDescent="0.2">
      <c r="A429" s="9">
        <v>428</v>
      </c>
      <c r="E429" s="17"/>
      <c r="F429" s="8"/>
      <c r="G429" s="11"/>
      <c r="I429" s="10"/>
    </row>
    <row r="430" spans="1:116" x14ac:dyDescent="0.2">
      <c r="A430" s="9">
        <v>429</v>
      </c>
      <c r="B430" s="20" t="s">
        <v>371</v>
      </c>
      <c r="E430" s="17"/>
      <c r="F430" s="8"/>
      <c r="G430" s="11"/>
      <c r="I430" s="10"/>
    </row>
    <row r="431" spans="1:116" x14ac:dyDescent="0.2">
      <c r="A431" s="9">
        <v>430</v>
      </c>
      <c r="B431" s="19" t="s">
        <v>206</v>
      </c>
      <c r="E431" s="18" t="str">
        <f>HYPERLINK("../display_images/zh_cn/g_lang.change_mode.admin_settings.png","img")</f>
        <v>img</v>
      </c>
      <c r="F431" s="8" t="s">
        <v>891</v>
      </c>
      <c r="G431" s="11" t="s">
        <v>820</v>
      </c>
      <c r="I431" s="10"/>
    </row>
    <row r="432" spans="1:116" x14ac:dyDescent="0.2">
      <c r="A432" s="9">
        <v>431</v>
      </c>
      <c r="E432" s="17"/>
      <c r="F432" s="8"/>
      <c r="G432" s="11"/>
      <c r="I432" s="10"/>
    </row>
    <row r="433" spans="1:116" x14ac:dyDescent="0.2">
      <c r="A433" s="1">
        <v>432</v>
      </c>
      <c r="B433" s="21" t="s">
        <v>208</v>
      </c>
      <c r="C433" s="21" t="s">
        <v>834</v>
      </c>
      <c r="D433" s="2"/>
      <c r="E433" s="18" t="str">
        <f>HYPERLINK("../display_images/zh_cn/g_lang.change_mode.edit_cash.png","img")</f>
        <v>img</v>
      </c>
      <c r="F433" s="7" t="s">
        <v>561</v>
      </c>
      <c r="G433" s="6" t="s">
        <v>207</v>
      </c>
      <c r="H433" s="2" t="s">
        <v>866</v>
      </c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  <c r="DH433" s="2"/>
      <c r="DI433" s="2"/>
      <c r="DJ433" s="2"/>
      <c r="DK433" s="2"/>
      <c r="DL433" s="2"/>
    </row>
    <row r="434" spans="1:116" x14ac:dyDescent="0.2">
      <c r="A434" s="9">
        <v>433</v>
      </c>
      <c r="E434" s="17"/>
      <c r="F434" s="8"/>
      <c r="G434" s="11"/>
      <c r="I434" s="10"/>
    </row>
    <row r="435" spans="1:116" x14ac:dyDescent="0.2">
      <c r="A435" s="9">
        <v>434</v>
      </c>
      <c r="B435" s="19" t="s">
        <v>209</v>
      </c>
      <c r="E435" s="18" t="str">
        <f>HYPERLINK("../display_images/zh_cn/g_lang.change_mode.edit_recycle.png","img")</f>
        <v>img</v>
      </c>
      <c r="F435" s="8" t="s">
        <v>562</v>
      </c>
      <c r="G435" s="5" t="s">
        <v>798</v>
      </c>
      <c r="I435" s="10"/>
    </row>
    <row r="436" spans="1:116" x14ac:dyDescent="0.2">
      <c r="A436" s="9">
        <v>435</v>
      </c>
      <c r="E436" s="17"/>
      <c r="F436" s="8"/>
      <c r="G436" s="5"/>
      <c r="I436" s="10"/>
    </row>
    <row r="437" spans="1:116" x14ac:dyDescent="0.2">
      <c r="A437" s="9">
        <v>436</v>
      </c>
      <c r="B437" s="19" t="s">
        <v>210</v>
      </c>
      <c r="E437" s="18" t="str">
        <f>HYPERLINK("../display_images/zh_cn/g_lang.change_mode.edit_sell.png","img")</f>
        <v>img</v>
      </c>
      <c r="F437" s="8" t="s">
        <v>563</v>
      </c>
      <c r="G437" s="5" t="s">
        <v>799</v>
      </c>
      <c r="I437" s="10"/>
    </row>
    <row r="438" spans="1:116" x14ac:dyDescent="0.2">
      <c r="A438" s="9">
        <v>437</v>
      </c>
      <c r="E438" s="17"/>
      <c r="F438" s="8"/>
      <c r="G438" s="11"/>
      <c r="I438" s="10"/>
    </row>
    <row r="439" spans="1:116" x14ac:dyDescent="0.2">
      <c r="A439" s="9">
        <v>438</v>
      </c>
      <c r="B439" s="19" t="s">
        <v>212</v>
      </c>
      <c r="E439" s="18" t="str">
        <f>HYPERLINK("../display_images/zh_cn/g_lang.change_mode.main.png","img")</f>
        <v>img</v>
      </c>
      <c r="F439" s="8" t="s">
        <v>370</v>
      </c>
      <c r="G439" s="11" t="s">
        <v>211</v>
      </c>
      <c r="I439" s="10"/>
    </row>
    <row r="440" spans="1:116" x14ac:dyDescent="0.2">
      <c r="A440" s="9">
        <v>439</v>
      </c>
      <c r="E440" s="17"/>
      <c r="F440" s="8"/>
      <c r="G440" s="11"/>
      <c r="I440" s="10"/>
    </row>
    <row r="441" spans="1:116" x14ac:dyDescent="0.2">
      <c r="A441" s="9">
        <v>440</v>
      </c>
      <c r="B441" s="19" t="s">
        <v>214</v>
      </c>
      <c r="E441" s="18" t="str">
        <f>HYPERLINK("../display_images/zh_cn/g_lang.change_mode.player_settings.png","img")</f>
        <v>img</v>
      </c>
      <c r="F441" s="8" t="s">
        <v>564</v>
      </c>
      <c r="G441" s="11" t="s">
        <v>213</v>
      </c>
      <c r="I441" s="10"/>
    </row>
    <row r="442" spans="1:116" x14ac:dyDescent="0.2">
      <c r="A442" s="9">
        <v>441</v>
      </c>
      <c r="E442" s="17"/>
      <c r="F442" s="8"/>
      <c r="G442" s="11"/>
      <c r="I442" s="10"/>
    </row>
    <row r="443" spans="1:116" x14ac:dyDescent="0.2">
      <c r="A443" s="1">
        <v>442</v>
      </c>
      <c r="B443" s="21" t="s">
        <v>215</v>
      </c>
      <c r="C443" s="21" t="s">
        <v>859</v>
      </c>
      <c r="D443" s="2"/>
      <c r="E443" s="18" t="str">
        <f>HYPERLINK("../display_images/zh_cn/g_lang.change_mode.player_shop_main.png","img")</f>
        <v>img</v>
      </c>
      <c r="F443" s="7" t="s">
        <v>565</v>
      </c>
      <c r="G443" s="6" t="s">
        <v>886</v>
      </c>
      <c r="H443" s="2" t="s">
        <v>866</v>
      </c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  <c r="DH443" s="2"/>
      <c r="DI443" s="2"/>
      <c r="DJ443" s="2"/>
      <c r="DK443" s="2"/>
      <c r="DL443" s="2"/>
    </row>
    <row r="444" spans="1:116" x14ac:dyDescent="0.2">
      <c r="A444" s="9">
        <v>443</v>
      </c>
      <c r="E444" s="17"/>
      <c r="F444" s="8"/>
      <c r="G444" s="11"/>
      <c r="I444" s="10"/>
    </row>
    <row r="445" spans="1:116" x14ac:dyDescent="0.2">
      <c r="A445" s="1">
        <v>444</v>
      </c>
      <c r="B445" s="21" t="s">
        <v>216</v>
      </c>
      <c r="C445" s="21" t="s">
        <v>837</v>
      </c>
      <c r="D445" s="2"/>
      <c r="E445" s="18" t="str">
        <f>HYPERLINK("../display_images/zh_cn/g_lang.change_mode.view_bought.png","img")</f>
        <v>img</v>
      </c>
      <c r="F445" s="7" t="s">
        <v>556</v>
      </c>
      <c r="G445" s="14" t="s">
        <v>800</v>
      </c>
      <c r="H445" s="2" t="s">
        <v>866</v>
      </c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  <c r="DH445" s="2"/>
      <c r="DI445" s="2"/>
      <c r="DJ445" s="2"/>
      <c r="DK445" s="2"/>
      <c r="DL445" s="2"/>
    </row>
    <row r="446" spans="1:116" x14ac:dyDescent="0.2">
      <c r="A446" s="9">
        <v>445</v>
      </c>
      <c r="E446" s="17"/>
      <c r="F446" s="8"/>
      <c r="G446" s="5"/>
      <c r="I446" s="10"/>
    </row>
    <row r="447" spans="1:116" x14ac:dyDescent="0.2">
      <c r="A447" s="1">
        <v>446</v>
      </c>
      <c r="B447" s="21" t="s">
        <v>217</v>
      </c>
      <c r="C447" s="21" t="s">
        <v>836</v>
      </c>
      <c r="D447" s="2"/>
      <c r="E447" s="18" t="str">
        <f>HYPERLINK("../display_images/zh_cn/g_lang.change_mode.view_sold.png","img")</f>
        <v>img</v>
      </c>
      <c r="F447" s="7" t="s">
        <v>558</v>
      </c>
      <c r="G447" s="14" t="s">
        <v>801</v>
      </c>
      <c r="H447" s="2" t="s">
        <v>866</v>
      </c>
      <c r="I447" s="2"/>
      <c r="J447" s="2"/>
    </row>
    <row r="448" spans="1:116" x14ac:dyDescent="0.2">
      <c r="A448" s="9">
        <v>447</v>
      </c>
      <c r="E448" s="17"/>
      <c r="F448" s="8"/>
      <c r="G448" s="11"/>
      <c r="I448" s="10"/>
    </row>
    <row r="449" spans="1:116" x14ac:dyDescent="0.2">
      <c r="A449" s="1">
        <v>448</v>
      </c>
      <c r="B449" s="23" t="s">
        <v>218</v>
      </c>
      <c r="C449" s="21" t="s">
        <v>840</v>
      </c>
      <c r="D449" s="16"/>
      <c r="E449" s="18" t="str">
        <f>HYPERLINK("../display_images/zh_cn/g_lang.change_mode.view_selling.png","img")</f>
        <v>img</v>
      </c>
      <c r="F449" s="7" t="s">
        <v>566</v>
      </c>
      <c r="G449" s="14" t="s">
        <v>295</v>
      </c>
      <c r="H449" s="2" t="s">
        <v>866</v>
      </c>
      <c r="I449" s="4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  <c r="DH449" s="2"/>
      <c r="DI449" s="2"/>
      <c r="DJ449" s="2"/>
      <c r="DK449" s="2"/>
      <c r="DL449" s="2"/>
    </row>
    <row r="450" spans="1:116" x14ac:dyDescent="0.2">
      <c r="A450" s="9">
        <v>449</v>
      </c>
      <c r="E450" s="17"/>
      <c r="F450" s="8"/>
      <c r="G450" s="11"/>
      <c r="I450" s="10"/>
    </row>
    <row r="451" spans="1:116" x14ac:dyDescent="0.2">
      <c r="A451" s="1">
        <v>450</v>
      </c>
      <c r="B451" s="21" t="s">
        <v>219</v>
      </c>
      <c r="C451" s="21" t="s">
        <v>839</v>
      </c>
      <c r="D451" s="2"/>
      <c r="E451" s="18" t="str">
        <f>HYPERLINK("../display_images/zh_cn/g_lang.change_mode.view_return.png","img")</f>
        <v>img</v>
      </c>
      <c r="F451" s="7" t="s">
        <v>567</v>
      </c>
      <c r="G451" s="6" t="s">
        <v>838</v>
      </c>
      <c r="H451" s="2" t="s">
        <v>866</v>
      </c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  <c r="DH451" s="2"/>
      <c r="DI451" s="2"/>
      <c r="DJ451" s="2"/>
      <c r="DK451" s="2"/>
      <c r="DL451" s="2"/>
    </row>
    <row r="452" spans="1:116" x14ac:dyDescent="0.2">
      <c r="A452" s="9">
        <v>451</v>
      </c>
      <c r="E452" s="17"/>
      <c r="F452" s="8"/>
      <c r="G452" s="11"/>
      <c r="I452" s="10"/>
    </row>
    <row r="453" spans="1:116" x14ac:dyDescent="0.2">
      <c r="A453" s="9">
        <v>452</v>
      </c>
      <c r="B453" s="19" t="s">
        <v>220</v>
      </c>
      <c r="E453" s="18" t="str">
        <f>HYPERLINK("../display_images/zh_cn/g_lang.change_mode.recycle.png","img")</f>
        <v>img</v>
      </c>
      <c r="F453" s="8" t="s">
        <v>369</v>
      </c>
      <c r="G453" s="11" t="s">
        <v>221</v>
      </c>
      <c r="I453" s="10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  <c r="CR453" s="3"/>
      <c r="CS453" s="3"/>
      <c r="CT453" s="3"/>
      <c r="CU453" s="3"/>
      <c r="CV453" s="3"/>
      <c r="CW453" s="3"/>
      <c r="CX453" s="3"/>
      <c r="CY453" s="3"/>
      <c r="CZ453" s="3"/>
      <c r="DA453" s="3"/>
      <c r="DB453" s="3"/>
      <c r="DC453" s="3"/>
      <c r="DD453" s="3"/>
      <c r="DE453" s="3"/>
      <c r="DF453" s="3"/>
      <c r="DG453" s="3"/>
      <c r="DH453" s="3"/>
      <c r="DI453" s="3"/>
      <c r="DJ453" s="3"/>
      <c r="DK453" s="3"/>
      <c r="DL453" s="3"/>
    </row>
    <row r="454" spans="1:116" x14ac:dyDescent="0.2">
      <c r="A454" s="9">
        <v>453</v>
      </c>
      <c r="E454" s="17"/>
      <c r="F454" s="8"/>
      <c r="G454" s="11"/>
      <c r="I454" s="10"/>
    </row>
    <row r="455" spans="1:116" x14ac:dyDescent="0.2">
      <c r="A455" s="9">
        <v>454</v>
      </c>
      <c r="B455" s="19" t="s">
        <v>223</v>
      </c>
      <c r="E455" s="18" t="str">
        <f>HYPERLINK("../display_images/zh_cn/g_lang.change_mode.sell.png","img")</f>
        <v>img</v>
      </c>
      <c r="F455" s="8" t="s">
        <v>568</v>
      </c>
      <c r="G455" s="11" t="s">
        <v>222</v>
      </c>
      <c r="I455" s="10"/>
    </row>
    <row r="456" spans="1:116" x14ac:dyDescent="0.2">
      <c r="A456" s="9">
        <v>455</v>
      </c>
      <c r="E456" s="17"/>
      <c r="F456" s="8"/>
      <c r="G456" s="11"/>
      <c r="I456" s="10"/>
    </row>
    <row r="457" spans="1:116" x14ac:dyDescent="0.2">
      <c r="A457" s="9">
        <v>456</v>
      </c>
      <c r="B457" s="19" t="s">
        <v>224</v>
      </c>
      <c r="E457" s="18" t="str">
        <f>HYPERLINK("../display_images/zh_cn/g_lang.change_mode.edit_main.png","img")</f>
        <v>img</v>
      </c>
      <c r="F457" s="8" t="s">
        <v>879</v>
      </c>
      <c r="G457" s="11" t="s">
        <v>890</v>
      </c>
      <c r="I457" s="10"/>
    </row>
    <row r="458" spans="1:116" x14ac:dyDescent="0.2">
      <c r="A458" s="9">
        <v>457</v>
      </c>
      <c r="E458" s="17"/>
      <c r="F458" s="8"/>
      <c r="G458" s="11"/>
      <c r="I458" s="10"/>
    </row>
    <row r="459" spans="1:116" x14ac:dyDescent="0.2">
      <c r="A459" s="9">
        <v>458</v>
      </c>
      <c r="B459" s="19" t="s">
        <v>225</v>
      </c>
      <c r="E459" s="18" t="str">
        <f>HYPERLINK("../display_images/zh_cn/g_lang.change_mode.player_shop.png","img")</f>
        <v>img</v>
      </c>
      <c r="F459" s="8" t="s">
        <v>883</v>
      </c>
      <c r="G459" s="11" t="s">
        <v>884</v>
      </c>
      <c r="I459" s="10"/>
    </row>
    <row r="460" spans="1:116" x14ac:dyDescent="0.2">
      <c r="A460" s="9">
        <v>459</v>
      </c>
      <c r="E460" s="17"/>
      <c r="F460" s="8"/>
      <c r="G460" s="11"/>
      <c r="I460" s="10"/>
    </row>
    <row r="461" spans="1:116" s="3" customFormat="1" x14ac:dyDescent="0.2">
      <c r="A461" s="1">
        <v>460</v>
      </c>
      <c r="B461" s="23" t="s">
        <v>299</v>
      </c>
      <c r="C461" s="21" t="s">
        <v>843</v>
      </c>
      <c r="D461" s="16"/>
      <c r="E461" s="18" t="str">
        <f>HYPERLINK("../display_images/zh_cn/g_lang.change_mode.cash.png","img")</f>
        <v>img</v>
      </c>
      <c r="F461" s="7" t="s">
        <v>569</v>
      </c>
      <c r="G461" s="14" t="s">
        <v>802</v>
      </c>
      <c r="H461" s="2" t="s">
        <v>866</v>
      </c>
      <c r="I461" s="4"/>
      <c r="J461" s="16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  <c r="CS461" s="2"/>
      <c r="CT461" s="2"/>
      <c r="CU461" s="2"/>
      <c r="CV461" s="2"/>
      <c r="CW461" s="2"/>
      <c r="CX461" s="2"/>
      <c r="CY461" s="2"/>
      <c r="CZ461" s="2"/>
      <c r="DA461" s="2"/>
      <c r="DB461" s="2"/>
      <c r="DC461" s="2"/>
      <c r="DD461" s="2"/>
      <c r="DE461" s="2"/>
      <c r="DF461" s="2"/>
      <c r="DG461" s="2"/>
      <c r="DH461" s="2"/>
      <c r="DI461" s="2"/>
      <c r="DJ461" s="2"/>
      <c r="DK461" s="2"/>
      <c r="DL461" s="2"/>
    </row>
    <row r="462" spans="1:116" x14ac:dyDescent="0.2">
      <c r="A462" s="9">
        <v>461</v>
      </c>
      <c r="E462" s="17"/>
      <c r="F462" s="8"/>
      <c r="G462" s="5"/>
      <c r="I462" s="10"/>
    </row>
    <row r="463" spans="1:116" x14ac:dyDescent="0.2">
      <c r="A463" s="9">
        <v>462</v>
      </c>
      <c r="B463" s="19" t="s">
        <v>226</v>
      </c>
      <c r="E463" s="18" t="str">
        <f>HYPERLINK("../display_images/zh_cn/g_lang.open.close.png","img")</f>
        <v>img</v>
      </c>
      <c r="F463" s="8" t="s">
        <v>570</v>
      </c>
      <c r="G463" s="5" t="s">
        <v>803</v>
      </c>
      <c r="I463" s="10"/>
    </row>
    <row r="464" spans="1:116" x14ac:dyDescent="0.2">
      <c r="A464" s="9">
        <v>463</v>
      </c>
      <c r="E464" s="17"/>
      <c r="F464" s="8"/>
      <c r="G464" s="11"/>
      <c r="I464" s="10"/>
    </row>
    <row r="465" spans="1:9" x14ac:dyDescent="0.2">
      <c r="A465" s="9">
        <v>464</v>
      </c>
      <c r="B465" s="20" t="s">
        <v>372</v>
      </c>
      <c r="E465" s="17"/>
      <c r="F465" s="8"/>
      <c r="G465" s="11"/>
      <c r="I465" s="10"/>
    </row>
    <row r="466" spans="1:9" x14ac:dyDescent="0.2">
      <c r="A466" s="9">
        <v>465</v>
      </c>
      <c r="B466" s="19" t="s">
        <v>389</v>
      </c>
      <c r="E466" s="18" t="str">
        <f>HYPERLINK("../display_images/zh_cn/g_lang.control.cash_custom_name.png","img")</f>
        <v>img</v>
      </c>
      <c r="F466" s="8" t="s">
        <v>571</v>
      </c>
      <c r="G466" s="11" t="s">
        <v>227</v>
      </c>
      <c r="I466" s="10"/>
    </row>
    <row r="467" spans="1:9" x14ac:dyDescent="0.2">
      <c r="A467" s="9">
        <v>466</v>
      </c>
      <c r="E467" s="17"/>
      <c r="F467" s="8"/>
      <c r="G467" s="11"/>
      <c r="I467" s="10"/>
    </row>
    <row r="468" spans="1:9" x14ac:dyDescent="0.2">
      <c r="A468" s="9">
        <v>467</v>
      </c>
      <c r="B468" s="19" t="s">
        <v>232</v>
      </c>
      <c r="E468" s="18" t="str">
        <f>HYPERLINK("../display_images/zh_cn/g_lang.control.player_settings.info_frame.size.png","img")</f>
        <v>img</v>
      </c>
      <c r="F468" s="8" t="s">
        <v>572</v>
      </c>
      <c r="G468" s="11" t="s">
        <v>234</v>
      </c>
      <c r="I468" s="10"/>
    </row>
    <row r="469" spans="1:9" x14ac:dyDescent="0.2">
      <c r="A469" s="9">
        <v>468</v>
      </c>
      <c r="E469" s="17"/>
      <c r="F469" s="8"/>
      <c r="G469" s="11"/>
      <c r="I469" s="10"/>
    </row>
    <row r="470" spans="1:9" x14ac:dyDescent="0.2">
      <c r="A470" s="9">
        <v>469</v>
      </c>
      <c r="B470" s="19" t="s">
        <v>233</v>
      </c>
      <c r="E470" s="18" t="str">
        <f>HYPERLINK("../display_images/zh_cn/g_lang.control.player_settings.info_frame.size.reset.png","img")</f>
        <v>img</v>
      </c>
      <c r="F470" s="8" t="s">
        <v>573</v>
      </c>
      <c r="G470" s="11" t="s">
        <v>804</v>
      </c>
      <c r="I470" s="10"/>
    </row>
    <row r="471" spans="1:9" x14ac:dyDescent="0.2">
      <c r="A471" s="9">
        <v>470</v>
      </c>
      <c r="E471" s="17"/>
      <c r="F471" s="8"/>
      <c r="G471" s="11"/>
      <c r="I471" s="10"/>
    </row>
    <row r="472" spans="1:9" x14ac:dyDescent="0.2">
      <c r="A472" s="9">
        <v>471</v>
      </c>
      <c r="B472" s="19" t="s">
        <v>228</v>
      </c>
      <c r="E472" s="18" t="str">
        <f>HYPERLINK("../display_images/zh_cn/g_lang.control.player_settings.info_frame.pos_v.png","img")</f>
        <v>img</v>
      </c>
      <c r="F472" s="8" t="s">
        <v>574</v>
      </c>
      <c r="G472" s="11" t="s">
        <v>235</v>
      </c>
      <c r="I472" s="10"/>
    </row>
    <row r="473" spans="1:9" x14ac:dyDescent="0.2">
      <c r="A473" s="9">
        <v>472</v>
      </c>
      <c r="E473" s="17"/>
      <c r="F473" s="8"/>
      <c r="G473" s="11"/>
      <c r="I473" s="10"/>
    </row>
    <row r="474" spans="1:9" x14ac:dyDescent="0.2">
      <c r="A474" s="9">
        <v>473</v>
      </c>
      <c r="B474" s="19" t="s">
        <v>229</v>
      </c>
      <c r="E474" s="18" t="str">
        <f>HYPERLINK("../display_images/zh_cn/g_lang.control.player_settings.info_frame.pos_h.png","img")</f>
        <v>img</v>
      </c>
      <c r="F474" s="8" t="s">
        <v>575</v>
      </c>
      <c r="G474" s="11" t="s">
        <v>236</v>
      </c>
      <c r="I474" s="10"/>
    </row>
    <row r="475" spans="1:9" x14ac:dyDescent="0.2">
      <c r="A475" s="9">
        <v>474</v>
      </c>
      <c r="E475" s="17"/>
      <c r="F475" s="8"/>
      <c r="G475" s="11"/>
      <c r="I475" s="10"/>
    </row>
    <row r="476" spans="1:9" x14ac:dyDescent="0.2">
      <c r="A476" s="9">
        <v>475</v>
      </c>
      <c r="B476" s="19" t="s">
        <v>230</v>
      </c>
      <c r="E476" s="18" t="str">
        <f>HYPERLINK("../display_images/zh_cn/g_lang.control.player_settings.info_frame.pos_d.png","img")</f>
        <v>img</v>
      </c>
      <c r="F476" s="8" t="s">
        <v>576</v>
      </c>
      <c r="G476" s="11" t="s">
        <v>237</v>
      </c>
      <c r="I476" s="10"/>
    </row>
    <row r="477" spans="1:9" x14ac:dyDescent="0.2">
      <c r="A477" s="9">
        <v>476</v>
      </c>
      <c r="E477" s="17"/>
      <c r="F477" s="8"/>
      <c r="G477" s="11"/>
      <c r="I477" s="10"/>
    </row>
    <row r="478" spans="1:9" x14ac:dyDescent="0.2">
      <c r="A478" s="9">
        <v>477</v>
      </c>
      <c r="B478" s="19" t="s">
        <v>231</v>
      </c>
      <c r="E478" s="18" t="str">
        <f>HYPERLINK("../display_images/zh_cn/g_lang.control.player_settings.info_frame.pos.reset.png","img")</f>
        <v>img</v>
      </c>
      <c r="F478" s="8" t="s">
        <v>577</v>
      </c>
      <c r="G478" s="11" t="s">
        <v>805</v>
      </c>
      <c r="I478" s="10"/>
    </row>
    <row r="479" spans="1:9" x14ac:dyDescent="0.2">
      <c r="A479" s="9">
        <v>478</v>
      </c>
      <c r="E479" s="17"/>
      <c r="F479" s="8"/>
      <c r="G479" s="11"/>
      <c r="I479" s="10"/>
    </row>
    <row r="480" spans="1:9" x14ac:dyDescent="0.2">
      <c r="A480" s="9">
        <v>479</v>
      </c>
      <c r="B480" s="19" t="s">
        <v>239</v>
      </c>
      <c r="E480" s="18" t="str">
        <f>HYPERLINK("../display_images/zh_cn/g_lang.control.admin_settings.money_sc.png","img")</f>
        <v>img</v>
      </c>
      <c r="F480" s="8" t="s">
        <v>917</v>
      </c>
      <c r="G480" s="11" t="s">
        <v>238</v>
      </c>
      <c r="I480" s="10"/>
    </row>
    <row r="481" spans="1:116" x14ac:dyDescent="0.2">
      <c r="A481" s="9">
        <v>480</v>
      </c>
      <c r="E481" s="17"/>
      <c r="F481" s="8"/>
      <c r="G481" s="11"/>
      <c r="I481" s="10"/>
    </row>
    <row r="482" spans="1:116" x14ac:dyDescent="0.2">
      <c r="A482" s="9">
        <v>481</v>
      </c>
      <c r="B482" s="19" t="s">
        <v>240</v>
      </c>
      <c r="E482" s="18" t="str">
        <f>HYPERLINK("../display_images/zh_cn/g_lang.control.admin_settings.lang.png","img")</f>
        <v>img</v>
      </c>
      <c r="F482" s="8" t="s">
        <v>578</v>
      </c>
      <c r="G482" s="11" t="s">
        <v>325</v>
      </c>
      <c r="I482" s="10"/>
    </row>
    <row r="483" spans="1:116" x14ac:dyDescent="0.2">
      <c r="A483" s="9">
        <v>482</v>
      </c>
      <c r="E483" s="17"/>
      <c r="F483" s="8"/>
      <c r="G483" s="11"/>
      <c r="I483" s="10"/>
    </row>
    <row r="484" spans="1:116" x14ac:dyDescent="0.2">
      <c r="A484" s="9">
        <v>483</v>
      </c>
      <c r="B484" s="19" t="s">
        <v>326</v>
      </c>
      <c r="E484" s="18" t="str">
        <f>HYPERLINK("../display_images/zh_cn/g_lang.control.admin_settings.ban_player.png","img")</f>
        <v>img</v>
      </c>
      <c r="F484" s="8" t="s">
        <v>579</v>
      </c>
      <c r="G484" s="5" t="s">
        <v>806</v>
      </c>
      <c r="I484" s="10"/>
    </row>
    <row r="485" spans="1:116" x14ac:dyDescent="0.2">
      <c r="A485" s="9">
        <v>484</v>
      </c>
      <c r="E485" s="17"/>
      <c r="F485" s="8"/>
      <c r="G485" s="5"/>
      <c r="I485" s="10"/>
    </row>
    <row r="486" spans="1:116" x14ac:dyDescent="0.2">
      <c r="A486" s="9">
        <v>485</v>
      </c>
      <c r="B486" s="19" t="s">
        <v>381</v>
      </c>
      <c r="E486" s="18" t="str">
        <f>HYPERLINK("../display_images/zh_cn/g_lang.control.admin_settings.ban_player_state.png","img")</f>
        <v>img</v>
      </c>
      <c r="F486" s="8" t="s">
        <v>580</v>
      </c>
      <c r="G486" s="5" t="s">
        <v>807</v>
      </c>
      <c r="I486" s="10"/>
    </row>
    <row r="487" spans="1:116" x14ac:dyDescent="0.2">
      <c r="A487" s="9">
        <v>486</v>
      </c>
      <c r="E487" s="17"/>
      <c r="F487" s="8"/>
      <c r="G487" s="5"/>
      <c r="I487" s="10"/>
    </row>
    <row r="488" spans="1:116" x14ac:dyDescent="0.2">
      <c r="A488" s="9">
        <v>487</v>
      </c>
      <c r="B488" s="19" t="s">
        <v>327</v>
      </c>
      <c r="E488" s="18" t="str">
        <f>HYPERLINK("../display_images/zh_cn/g_lang.control.admin_settings.reset_dynamic_data.png","img")</f>
        <v>img</v>
      </c>
      <c r="F488" s="8" t="s">
        <v>581</v>
      </c>
      <c r="G488" s="5" t="s">
        <v>808</v>
      </c>
      <c r="I488" s="10"/>
    </row>
    <row r="489" spans="1:116" x14ac:dyDescent="0.2">
      <c r="A489" s="9">
        <v>488</v>
      </c>
      <c r="B489" s="19" t="s">
        <v>328</v>
      </c>
      <c r="E489" s="17"/>
      <c r="F489" s="8" t="s">
        <v>582</v>
      </c>
      <c r="G489" s="5" t="s">
        <v>809</v>
      </c>
      <c r="I489" s="10"/>
    </row>
    <row r="490" spans="1:116" x14ac:dyDescent="0.2">
      <c r="A490" s="9">
        <v>489</v>
      </c>
      <c r="E490" s="17"/>
      <c r="F490" s="8"/>
      <c r="G490" s="5"/>
      <c r="I490" s="10"/>
    </row>
    <row r="491" spans="1:116" x14ac:dyDescent="0.2">
      <c r="A491" s="9">
        <v>490</v>
      </c>
      <c r="B491" s="19" t="s">
        <v>374</v>
      </c>
      <c r="E491" s="18" t="str">
        <f>HYPERLINK("../display_images/zh_cn/g_lang.control.admin_settings.toggle_easter_egg.png","img")</f>
        <v>img</v>
      </c>
      <c r="F491" s="8" t="s">
        <v>465</v>
      </c>
      <c r="G491" s="5" t="s">
        <v>687</v>
      </c>
      <c r="I491" s="10"/>
    </row>
    <row r="492" spans="1:116" x14ac:dyDescent="0.2">
      <c r="A492" s="9">
        <v>491</v>
      </c>
      <c r="B492" s="19" t="s">
        <v>375</v>
      </c>
      <c r="E492" s="17"/>
      <c r="F492" s="8" t="s">
        <v>583</v>
      </c>
      <c r="G492" s="5" t="s">
        <v>810</v>
      </c>
      <c r="I492" s="10"/>
    </row>
    <row r="493" spans="1:116" ht="28.5" x14ac:dyDescent="0.2">
      <c r="A493" s="9">
        <v>492</v>
      </c>
      <c r="B493" s="19" t="s">
        <v>877</v>
      </c>
      <c r="E493" s="17"/>
      <c r="F493" s="8" t="s">
        <v>878</v>
      </c>
      <c r="G493" s="5" t="s">
        <v>811</v>
      </c>
      <c r="I493" s="10"/>
    </row>
    <row r="494" spans="1:116" x14ac:dyDescent="0.2">
      <c r="A494" s="9">
        <v>493</v>
      </c>
      <c r="B494" s="19" t="s">
        <v>405</v>
      </c>
      <c r="E494" s="17"/>
      <c r="F494" s="8" t="s">
        <v>584</v>
      </c>
      <c r="G494" s="5" t="s">
        <v>812</v>
      </c>
      <c r="I494" s="10"/>
    </row>
    <row r="495" spans="1:116" x14ac:dyDescent="0.2">
      <c r="A495" s="9">
        <v>494</v>
      </c>
      <c r="E495" s="17"/>
      <c r="F495" s="8"/>
      <c r="G495" s="5"/>
      <c r="I495" s="10"/>
    </row>
    <row r="496" spans="1:116" x14ac:dyDescent="0.2">
      <c r="A496" s="1">
        <v>495</v>
      </c>
      <c r="B496" s="21" t="s">
        <v>241</v>
      </c>
      <c r="C496" s="21" t="s">
        <v>859</v>
      </c>
      <c r="D496" s="2"/>
      <c r="E496" s="18" t="str">
        <f>HYPERLINK("../display_images/zh_cn/g_lang.control.enter_player_shop_main.png","img")</f>
        <v>img</v>
      </c>
      <c r="F496" s="7" t="s">
        <v>565</v>
      </c>
      <c r="G496" s="14" t="s">
        <v>887</v>
      </c>
      <c r="H496" s="2" t="s">
        <v>866</v>
      </c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  <c r="CS496" s="2"/>
      <c r="CT496" s="2"/>
      <c r="CU496" s="2"/>
      <c r="CV496" s="2"/>
      <c r="CW496" s="2"/>
      <c r="CX496" s="2"/>
      <c r="CY496" s="2"/>
      <c r="CZ496" s="2"/>
      <c r="DA496" s="2"/>
      <c r="DB496" s="2"/>
      <c r="DC496" s="2"/>
      <c r="DD496" s="2"/>
      <c r="DE496" s="2"/>
      <c r="DF496" s="2"/>
      <c r="DG496" s="2"/>
      <c r="DH496" s="2"/>
      <c r="DI496" s="2"/>
      <c r="DJ496" s="2"/>
      <c r="DK496" s="2"/>
      <c r="DL496" s="2"/>
    </row>
    <row r="497" spans="1:116" x14ac:dyDescent="0.2">
      <c r="A497" s="9">
        <v>496</v>
      </c>
      <c r="E497" s="17"/>
      <c r="F497" s="8"/>
      <c r="G497" s="11"/>
      <c r="I497" s="10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  <c r="CE497" s="3"/>
      <c r="CF497" s="3"/>
      <c r="CG497" s="3"/>
      <c r="CH497" s="3"/>
      <c r="CI497" s="3"/>
      <c r="CJ497" s="3"/>
      <c r="CK497" s="3"/>
      <c r="CL497" s="3"/>
      <c r="CM497" s="3"/>
      <c r="CN497" s="3"/>
      <c r="CO497" s="3"/>
      <c r="CP497" s="3"/>
      <c r="CQ497" s="3"/>
      <c r="CR497" s="3"/>
      <c r="CS497" s="3"/>
      <c r="CT497" s="3"/>
      <c r="CU497" s="3"/>
      <c r="CV497" s="3"/>
      <c r="CW497" s="3"/>
      <c r="CX497" s="3"/>
      <c r="CY497" s="3"/>
      <c r="CZ497" s="3"/>
      <c r="DA497" s="3"/>
      <c r="DB497" s="3"/>
      <c r="DC497" s="3"/>
      <c r="DD497" s="3"/>
      <c r="DE497" s="3"/>
      <c r="DF497" s="3"/>
      <c r="DG497" s="3"/>
      <c r="DH497" s="3"/>
      <c r="DI497" s="3"/>
      <c r="DJ497" s="3"/>
      <c r="DK497" s="3"/>
      <c r="DL497" s="3"/>
    </row>
    <row r="498" spans="1:116" x14ac:dyDescent="0.2">
      <c r="A498" s="9">
        <v>497</v>
      </c>
      <c r="B498" s="19" t="s">
        <v>359</v>
      </c>
      <c r="E498" s="18" t="str">
        <f>HYPERLINK("../display_images/zh_cn/g_lang.control.enter_edit.png","img")</f>
        <v>img</v>
      </c>
      <c r="F498" s="8" t="s">
        <v>879</v>
      </c>
      <c r="G498" s="10" t="s">
        <v>890</v>
      </c>
      <c r="I498" s="10"/>
    </row>
    <row r="499" spans="1:116" x14ac:dyDescent="0.2">
      <c r="A499" s="9">
        <v>498</v>
      </c>
      <c r="B499" s="19" t="s">
        <v>360</v>
      </c>
      <c r="E499" s="17"/>
      <c r="F499" s="8" t="s">
        <v>585</v>
      </c>
      <c r="G499" s="5" t="s">
        <v>813</v>
      </c>
      <c r="I499" s="10"/>
    </row>
    <row r="500" spans="1:116" x14ac:dyDescent="0.2">
      <c r="A500" s="9">
        <v>499</v>
      </c>
      <c r="E500" s="17"/>
      <c r="F500" s="8"/>
      <c r="G500" s="5"/>
      <c r="I500" s="10"/>
    </row>
    <row r="501" spans="1:116" x14ac:dyDescent="0.2">
      <c r="A501" s="9">
        <v>500</v>
      </c>
      <c r="B501" s="19" t="s">
        <v>243</v>
      </c>
      <c r="E501" s="18" t="str">
        <f>HYPERLINK("../display_images/zh_cn/g_lang.control.enter_sell_shop.png","img")</f>
        <v>img</v>
      </c>
      <c r="F501" s="8" t="s">
        <v>586</v>
      </c>
      <c r="G501" s="5" t="s">
        <v>242</v>
      </c>
      <c r="I501" s="10"/>
    </row>
    <row r="502" spans="1:116" x14ac:dyDescent="0.2">
      <c r="A502" s="9">
        <v>501</v>
      </c>
      <c r="E502" s="17"/>
      <c r="F502" s="8"/>
      <c r="G502" s="5"/>
      <c r="I502" s="10"/>
    </row>
    <row r="503" spans="1:116" s="3" customFormat="1" x14ac:dyDescent="0.2">
      <c r="A503" s="1">
        <v>502</v>
      </c>
      <c r="B503" s="23" t="s">
        <v>244</v>
      </c>
      <c r="C503" s="21" t="s">
        <v>843</v>
      </c>
      <c r="D503" s="16"/>
      <c r="E503" s="18" t="str">
        <f>HYPERLINK("../display_images/zh_cn/g_lang.control.enter_cash.png","img")</f>
        <v>img</v>
      </c>
      <c r="F503" s="7" t="s">
        <v>569</v>
      </c>
      <c r="G503" s="14" t="s">
        <v>802</v>
      </c>
      <c r="H503" s="2" t="s">
        <v>866</v>
      </c>
      <c r="I503" s="4"/>
      <c r="J503" s="16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  <c r="CR503" s="2"/>
      <c r="CS503" s="2"/>
      <c r="CT503" s="2"/>
      <c r="CU503" s="2"/>
      <c r="CV503" s="2"/>
      <c r="CW503" s="2"/>
      <c r="CX503" s="2"/>
      <c r="CY503" s="2"/>
      <c r="CZ503" s="2"/>
      <c r="DA503" s="2"/>
      <c r="DB503" s="2"/>
      <c r="DC503" s="2"/>
      <c r="DD503" s="2"/>
      <c r="DE503" s="2"/>
      <c r="DF503" s="2"/>
      <c r="DG503" s="2"/>
      <c r="DH503" s="2"/>
      <c r="DI503" s="2"/>
      <c r="DJ503" s="2"/>
      <c r="DK503" s="2"/>
      <c r="DL503" s="2"/>
    </row>
    <row r="504" spans="1:116" x14ac:dyDescent="0.2">
      <c r="A504" s="9">
        <v>503</v>
      </c>
      <c r="E504" s="17"/>
      <c r="F504" s="8"/>
      <c r="G504" s="5"/>
      <c r="I504" s="10"/>
    </row>
    <row r="505" spans="1:116" x14ac:dyDescent="0.2">
      <c r="A505" s="9">
        <v>504</v>
      </c>
      <c r="B505" s="19" t="s">
        <v>245</v>
      </c>
      <c r="E505" s="18" t="str">
        <f>HYPERLINK("../display_images/zh_cn/g_lang.control.enter_recycle_shop.png","img")</f>
        <v>img</v>
      </c>
      <c r="F505" s="8" t="s">
        <v>587</v>
      </c>
      <c r="G505" s="5" t="s">
        <v>297</v>
      </c>
      <c r="I505" s="10"/>
    </row>
    <row r="506" spans="1:116" x14ac:dyDescent="0.2">
      <c r="A506" s="9">
        <v>505</v>
      </c>
      <c r="E506" s="17"/>
      <c r="F506" s="8"/>
      <c r="G506" s="5"/>
      <c r="I506" s="10"/>
    </row>
    <row r="507" spans="1:116" x14ac:dyDescent="0.2">
      <c r="A507" s="9">
        <v>506</v>
      </c>
      <c r="B507" s="19" t="s">
        <v>247</v>
      </c>
      <c r="E507" s="18" t="str">
        <f>HYPERLINK("../display_images/zh_cn/g_lang.control.enter_player_settings.png","img")</f>
        <v>img</v>
      </c>
      <c r="F507" s="8" t="s">
        <v>564</v>
      </c>
      <c r="G507" s="5" t="s">
        <v>246</v>
      </c>
      <c r="I507" s="10"/>
    </row>
    <row r="508" spans="1:116" x14ac:dyDescent="0.2">
      <c r="A508" s="9">
        <v>507</v>
      </c>
      <c r="E508" s="17"/>
      <c r="F508" s="8"/>
      <c r="G508" s="5"/>
      <c r="I508" s="10"/>
    </row>
    <row r="509" spans="1:116" x14ac:dyDescent="0.2">
      <c r="A509" s="9">
        <v>508</v>
      </c>
      <c r="B509" s="19" t="s">
        <v>248</v>
      </c>
      <c r="E509" s="18" t="str">
        <f>HYPERLINK("../display_images/zh_cn/g_lang.control.player_shop_main.sell.png","img")</f>
        <v>img</v>
      </c>
      <c r="F509" s="8" t="s">
        <v>588</v>
      </c>
      <c r="G509" s="5" t="s">
        <v>284</v>
      </c>
      <c r="I509" s="10"/>
    </row>
    <row r="510" spans="1:116" x14ac:dyDescent="0.2">
      <c r="A510" s="9">
        <v>509</v>
      </c>
      <c r="E510" s="17"/>
      <c r="F510" s="8"/>
      <c r="G510" s="5"/>
      <c r="I510" s="10"/>
    </row>
    <row r="511" spans="1:116" x14ac:dyDescent="0.2">
      <c r="A511" s="9">
        <v>510</v>
      </c>
      <c r="B511" s="19" t="s">
        <v>249</v>
      </c>
      <c r="E511" s="18" t="str">
        <f>HYPERLINK("../display_images/zh_cn/g_lang.control.player_shop_main.enter_player_shop.png","img")</f>
        <v>img</v>
      </c>
      <c r="F511" s="8" t="s">
        <v>882</v>
      </c>
      <c r="G511" s="5" t="s">
        <v>889</v>
      </c>
      <c r="I511" s="10"/>
    </row>
    <row r="512" spans="1:116" x14ac:dyDescent="0.2">
      <c r="A512" s="9">
        <v>511</v>
      </c>
      <c r="B512" s="19" t="s">
        <v>876</v>
      </c>
      <c r="E512" s="17"/>
      <c r="F512" s="8" t="s">
        <v>589</v>
      </c>
      <c r="G512" s="5" t="s">
        <v>814</v>
      </c>
      <c r="I512" s="10"/>
    </row>
    <row r="513" spans="1:116" x14ac:dyDescent="0.2">
      <c r="A513" s="9">
        <v>512</v>
      </c>
      <c r="B513" s="19" t="s">
        <v>250</v>
      </c>
      <c r="E513" s="17"/>
      <c r="F513" s="8" t="s">
        <v>945</v>
      </c>
      <c r="G513" s="5" t="s">
        <v>815</v>
      </c>
      <c r="I513" s="15"/>
      <c r="J513" s="2"/>
    </row>
    <row r="514" spans="1:116" x14ac:dyDescent="0.2">
      <c r="A514" s="9">
        <v>513</v>
      </c>
      <c r="B514" s="19" t="s">
        <v>251</v>
      </c>
      <c r="E514" s="17"/>
      <c r="F514" s="8" t="s">
        <v>590</v>
      </c>
      <c r="G514" s="5" t="s">
        <v>816</v>
      </c>
      <c r="I514" s="10"/>
    </row>
    <row r="515" spans="1:116" x14ac:dyDescent="0.2">
      <c r="A515" s="9">
        <v>514</v>
      </c>
      <c r="E515" s="17"/>
      <c r="F515" s="8"/>
      <c r="G515" s="11"/>
      <c r="I515" s="10"/>
    </row>
    <row r="516" spans="1:116" x14ac:dyDescent="0.2">
      <c r="A516" s="1">
        <v>515</v>
      </c>
      <c r="B516" s="23" t="s">
        <v>253</v>
      </c>
      <c r="C516" s="21" t="s">
        <v>840</v>
      </c>
      <c r="D516" s="16"/>
      <c r="E516" s="18" t="str">
        <f>HYPERLINK("../display_images/zh_cn/g_lang.control.player_shop_main.enter_view_selling.png","img")</f>
        <v>img</v>
      </c>
      <c r="F516" s="7" t="s">
        <v>566</v>
      </c>
      <c r="G516" s="14" t="s">
        <v>252</v>
      </c>
      <c r="H516" s="2" t="s">
        <v>866</v>
      </c>
      <c r="I516" s="4"/>
      <c r="J516" s="2"/>
    </row>
    <row r="517" spans="1:116" x14ac:dyDescent="0.2">
      <c r="A517" s="9">
        <v>516</v>
      </c>
      <c r="E517" s="17"/>
      <c r="F517" s="8"/>
      <c r="G517" s="11"/>
      <c r="I517" s="10"/>
    </row>
    <row r="518" spans="1:116" x14ac:dyDescent="0.2">
      <c r="A518" s="9">
        <v>517</v>
      </c>
      <c r="B518" s="19" t="s">
        <v>255</v>
      </c>
      <c r="E518" s="18" t="str">
        <f>HYPERLINK("../display_images/zh_cn/g_lang.control.player_shop_main.get_income.png","img")</f>
        <v>img</v>
      </c>
      <c r="F518" s="8" t="s">
        <v>591</v>
      </c>
      <c r="G518" s="11" t="s">
        <v>254</v>
      </c>
      <c r="I518" s="10"/>
    </row>
    <row r="519" spans="1:116" x14ac:dyDescent="0.2">
      <c r="A519" s="9">
        <v>518</v>
      </c>
      <c r="E519" s="17"/>
      <c r="F519" s="8"/>
      <c r="G519" s="11"/>
      <c r="I519" s="10"/>
    </row>
    <row r="520" spans="1:116" x14ac:dyDescent="0.2">
      <c r="A520" s="9">
        <v>519</v>
      </c>
      <c r="B520" s="19" t="s">
        <v>257</v>
      </c>
      <c r="E520" s="18" t="str">
        <f>HYPERLINK("../display_images/zh_cn/g_lang.control.player_shop_main.view_my_money.png","img")</f>
        <v>img</v>
      </c>
      <c r="F520" s="8" t="s">
        <v>592</v>
      </c>
      <c r="G520" s="11" t="s">
        <v>256</v>
      </c>
      <c r="I520" s="10"/>
    </row>
    <row r="521" spans="1:116" x14ac:dyDescent="0.2">
      <c r="A521" s="9">
        <v>520</v>
      </c>
      <c r="E521" s="17"/>
      <c r="F521" s="8"/>
      <c r="G521" s="11"/>
      <c r="I521" s="10"/>
    </row>
    <row r="522" spans="1:116" x14ac:dyDescent="0.2">
      <c r="A522" s="1">
        <v>521</v>
      </c>
      <c r="B522" s="21" t="s">
        <v>258</v>
      </c>
      <c r="C522" s="21" t="s">
        <v>839</v>
      </c>
      <c r="D522" s="2"/>
      <c r="E522" s="18" t="str">
        <f>HYPERLINK("../display_images/zh_cn/g_lang.control.player_shop_main.enter_view_return.png","img")</f>
        <v>img</v>
      </c>
      <c r="F522" s="7" t="s">
        <v>567</v>
      </c>
      <c r="G522" s="6" t="s">
        <v>296</v>
      </c>
      <c r="H522" s="2" t="s">
        <v>866</v>
      </c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  <c r="CR522" s="2"/>
      <c r="CS522" s="2"/>
      <c r="CT522" s="2"/>
      <c r="CU522" s="2"/>
      <c r="CV522" s="2"/>
      <c r="CW522" s="2"/>
      <c r="CX522" s="2"/>
      <c r="CY522" s="2"/>
      <c r="CZ522" s="2"/>
      <c r="DA522" s="2"/>
      <c r="DB522" s="2"/>
      <c r="DC522" s="2"/>
      <c r="DD522" s="2"/>
      <c r="DE522" s="2"/>
      <c r="DF522" s="2"/>
      <c r="DG522" s="2"/>
      <c r="DH522" s="2"/>
      <c r="DI522" s="2"/>
      <c r="DJ522" s="2"/>
      <c r="DK522" s="2"/>
      <c r="DL522" s="2"/>
    </row>
    <row r="523" spans="1:116" x14ac:dyDescent="0.2">
      <c r="A523" s="9">
        <v>522</v>
      </c>
      <c r="E523" s="17"/>
      <c r="F523" s="8"/>
      <c r="G523" s="11"/>
      <c r="I523" s="10"/>
    </row>
    <row r="524" spans="1:116" x14ac:dyDescent="0.2">
      <c r="A524" s="1">
        <v>523</v>
      </c>
      <c r="B524" s="21" t="s">
        <v>259</v>
      </c>
      <c r="C524" s="21" t="s">
        <v>837</v>
      </c>
      <c r="D524" s="2"/>
      <c r="E524" s="18" t="str">
        <f>HYPERLINK("../display_images/zh_cn/g_lang.control.player_shop_main.enter_view_bought.png","img")</f>
        <v>img</v>
      </c>
      <c r="F524" s="7" t="s">
        <v>556</v>
      </c>
      <c r="G524" s="14" t="s">
        <v>800</v>
      </c>
      <c r="H524" s="2" t="s">
        <v>866</v>
      </c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  <c r="CR524" s="2"/>
      <c r="CS524" s="2"/>
      <c r="CT524" s="2"/>
      <c r="CU524" s="2"/>
      <c r="CV524" s="2"/>
      <c r="CW524" s="2"/>
      <c r="CX524" s="2"/>
      <c r="CY524" s="2"/>
      <c r="CZ524" s="2"/>
      <c r="DA524" s="2"/>
      <c r="DB524" s="2"/>
      <c r="DC524" s="2"/>
      <c r="DD524" s="2"/>
      <c r="DE524" s="2"/>
      <c r="DF524" s="2"/>
      <c r="DG524" s="2"/>
      <c r="DH524" s="2"/>
      <c r="DI524" s="2"/>
      <c r="DJ524" s="2"/>
      <c r="DK524" s="2"/>
      <c r="DL524" s="2"/>
    </row>
    <row r="525" spans="1:116" x14ac:dyDescent="0.2">
      <c r="A525" s="9">
        <v>524</v>
      </c>
      <c r="E525" s="17"/>
      <c r="F525" s="8"/>
      <c r="G525" s="5"/>
      <c r="I525" s="10"/>
    </row>
    <row r="526" spans="1:116" x14ac:dyDescent="0.2">
      <c r="A526" s="1">
        <v>525</v>
      </c>
      <c r="B526" s="21" t="s">
        <v>260</v>
      </c>
      <c r="C526" s="21" t="s">
        <v>836</v>
      </c>
      <c r="D526" s="2"/>
      <c r="E526" s="18" t="str">
        <f>HYPERLINK("../display_images/zh_cn/g_lang.control.player_shop_main.enter_view_sold.png","img")</f>
        <v>img</v>
      </c>
      <c r="F526" s="7" t="s">
        <v>558</v>
      </c>
      <c r="G526" s="14" t="s">
        <v>801</v>
      </c>
      <c r="H526" s="2" t="s">
        <v>866</v>
      </c>
      <c r="I526" s="2"/>
      <c r="J526" s="2"/>
    </row>
    <row r="527" spans="1:116" x14ac:dyDescent="0.2">
      <c r="A527" s="9">
        <v>526</v>
      </c>
      <c r="E527" s="17"/>
      <c r="F527" s="8"/>
      <c r="G527" s="11"/>
      <c r="I527" s="10"/>
    </row>
    <row r="528" spans="1:116" x14ac:dyDescent="0.2">
      <c r="A528" s="9">
        <v>527</v>
      </c>
      <c r="B528" s="19" t="s">
        <v>262</v>
      </c>
      <c r="E528" s="18" t="str">
        <f>HYPERLINK("../display_images/zh_cn/g_lang.control.edit_main.add_to_sell_shop.png","img")</f>
        <v>img</v>
      </c>
      <c r="F528" s="8" t="s">
        <v>593</v>
      </c>
      <c r="G528" s="11" t="s">
        <v>261</v>
      </c>
      <c r="I528" s="10"/>
    </row>
    <row r="529" spans="1:116" x14ac:dyDescent="0.2">
      <c r="A529" s="9">
        <v>528</v>
      </c>
      <c r="E529" s="17"/>
      <c r="F529" s="8"/>
      <c r="G529" s="11"/>
      <c r="I529" s="10"/>
    </row>
    <row r="530" spans="1:116" x14ac:dyDescent="0.2">
      <c r="A530" s="9">
        <v>529</v>
      </c>
      <c r="B530" s="19" t="s">
        <v>263</v>
      </c>
      <c r="E530" s="18" t="str">
        <f>HYPERLINK("../display_images/zh_cn/g_lang.control.edit_main.remove_from_sell_shop.png","img")</f>
        <v>img</v>
      </c>
      <c r="F530" s="8" t="s">
        <v>594</v>
      </c>
      <c r="G530" s="5" t="s">
        <v>817</v>
      </c>
      <c r="I530" s="10"/>
    </row>
    <row r="531" spans="1:116" x14ac:dyDescent="0.2">
      <c r="A531" s="9">
        <v>530</v>
      </c>
      <c r="E531" s="17"/>
      <c r="F531" s="8"/>
      <c r="G531" s="11"/>
      <c r="I531" s="10"/>
    </row>
    <row r="532" spans="1:116" x14ac:dyDescent="0.2">
      <c r="A532" s="9">
        <v>531</v>
      </c>
      <c r="B532" s="19" t="s">
        <v>265</v>
      </c>
      <c r="E532" s="18" t="str">
        <f>HYPERLINK("../display_images/zh_cn/g_lang.control.edit_main.add_to_recycle_shop.png","img")</f>
        <v>img</v>
      </c>
      <c r="F532" s="8" t="s">
        <v>595</v>
      </c>
      <c r="G532" s="11" t="s">
        <v>264</v>
      </c>
      <c r="I532" s="10"/>
    </row>
    <row r="533" spans="1:116" x14ac:dyDescent="0.2">
      <c r="A533" s="9">
        <v>532</v>
      </c>
      <c r="E533" s="17"/>
      <c r="F533" s="8"/>
      <c r="G533" s="11"/>
      <c r="I533" s="10"/>
    </row>
    <row r="534" spans="1:116" x14ac:dyDescent="0.2">
      <c r="A534" s="9">
        <v>533</v>
      </c>
      <c r="B534" s="19" t="s">
        <v>266</v>
      </c>
      <c r="E534" s="18" t="str">
        <f>HYPERLINK("../display_images/zh_cn/g_lang.control.edit_main.remove_from_recycle_shop.png","img")</f>
        <v>img</v>
      </c>
      <c r="F534" s="8" t="s">
        <v>596</v>
      </c>
      <c r="G534" s="5" t="s">
        <v>818</v>
      </c>
      <c r="I534" s="10"/>
    </row>
    <row r="535" spans="1:116" x14ac:dyDescent="0.2">
      <c r="A535" s="9">
        <v>534</v>
      </c>
      <c r="E535" s="17"/>
      <c r="F535" s="8"/>
      <c r="G535" s="5"/>
      <c r="I535" s="10"/>
    </row>
    <row r="536" spans="1:116" x14ac:dyDescent="0.2">
      <c r="A536" s="1">
        <v>535</v>
      </c>
      <c r="B536" s="21" t="s">
        <v>267</v>
      </c>
      <c r="C536" s="21" t="s">
        <v>834</v>
      </c>
      <c r="D536" s="2"/>
      <c r="E536" s="18" t="str">
        <f>HYPERLINK("../display_images/zh_cn/g_lang.control.edit_main.enter_edit_cash.png","img")</f>
        <v>img</v>
      </c>
      <c r="F536" s="7" t="s">
        <v>561</v>
      </c>
      <c r="G536" s="14" t="s">
        <v>819</v>
      </c>
      <c r="H536" s="2" t="s">
        <v>866</v>
      </c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2"/>
      <c r="CR536" s="2"/>
      <c r="CS536" s="2"/>
      <c r="CT536" s="2"/>
      <c r="CU536" s="2"/>
      <c r="CV536" s="2"/>
      <c r="CW536" s="2"/>
      <c r="CX536" s="2"/>
      <c r="CY536" s="2"/>
      <c r="CZ536" s="2"/>
      <c r="DA536" s="2"/>
      <c r="DB536" s="2"/>
      <c r="DC536" s="2"/>
      <c r="DD536" s="2"/>
      <c r="DE536" s="2"/>
      <c r="DF536" s="2"/>
      <c r="DG536" s="2"/>
      <c r="DH536" s="2"/>
      <c r="DI536" s="2"/>
      <c r="DJ536" s="2"/>
      <c r="DK536" s="2"/>
      <c r="DL536" s="2"/>
    </row>
    <row r="537" spans="1:116" x14ac:dyDescent="0.2">
      <c r="A537" s="9">
        <v>536</v>
      </c>
      <c r="E537" s="17"/>
      <c r="F537" s="8"/>
      <c r="G537" s="5"/>
      <c r="I537" s="10"/>
    </row>
    <row r="538" spans="1:116" x14ac:dyDescent="0.2">
      <c r="A538" s="9">
        <v>537</v>
      </c>
      <c r="B538" s="19" t="s">
        <v>268</v>
      </c>
      <c r="E538" s="18" t="str">
        <f>HYPERLINK("../display_images/zh_cn/g_lang.control.edit_main.enter_admin_settings.png","img")</f>
        <v>img</v>
      </c>
      <c r="F538" s="8" t="s">
        <v>891</v>
      </c>
      <c r="G538" s="5" t="s">
        <v>820</v>
      </c>
      <c r="I538" s="10"/>
    </row>
    <row r="539" spans="1:116" x14ac:dyDescent="0.2">
      <c r="A539" s="9">
        <v>538</v>
      </c>
      <c r="E539" s="17"/>
      <c r="F539" s="8"/>
      <c r="G539" s="11"/>
      <c r="I539" s="10"/>
    </row>
    <row r="540" spans="1:116" x14ac:dyDescent="0.2">
      <c r="A540" s="9">
        <v>539</v>
      </c>
      <c r="B540" s="19" t="s">
        <v>270</v>
      </c>
      <c r="E540" s="18" t="str">
        <f>HYPERLINK("../display_images/zh_cn/g_lang.control.edit_main.uninstall.png","img")</f>
        <v>img</v>
      </c>
      <c r="F540" s="8" t="s">
        <v>597</v>
      </c>
      <c r="G540" s="11" t="s">
        <v>269</v>
      </c>
      <c r="I540" s="10"/>
    </row>
    <row r="541" spans="1:116" x14ac:dyDescent="0.2">
      <c r="A541" s="9">
        <v>540</v>
      </c>
      <c r="E541" s="17"/>
      <c r="F541" s="8"/>
      <c r="G541" s="11"/>
      <c r="I541" s="10"/>
    </row>
    <row r="542" spans="1:116" x14ac:dyDescent="0.2">
      <c r="A542" s="9">
        <v>541</v>
      </c>
      <c r="B542" s="19" t="s">
        <v>271</v>
      </c>
      <c r="E542" s="18" t="str">
        <f>HYPERLINK("../display_images/zh_cn/g_lang.control.edit_cash.set_item.png","img")</f>
        <v>img</v>
      </c>
      <c r="F542" s="8" t="s">
        <v>598</v>
      </c>
      <c r="G542" s="11" t="s">
        <v>272</v>
      </c>
      <c r="I542" s="10"/>
    </row>
    <row r="543" spans="1:116" x14ac:dyDescent="0.2">
      <c r="A543" s="9">
        <v>542</v>
      </c>
      <c r="E543" s="17"/>
      <c r="F543" s="8"/>
      <c r="G543" s="11"/>
      <c r="I543" s="10"/>
    </row>
    <row r="544" spans="1:116" x14ac:dyDescent="0.2">
      <c r="A544" s="9">
        <v>543</v>
      </c>
      <c r="B544" s="19" t="s">
        <v>274</v>
      </c>
      <c r="E544" s="18" t="str">
        <f>HYPERLINK("../display_images/zh_cn/g_lang.control.edit_cash.set_price.png","img")</f>
        <v>img</v>
      </c>
      <c r="F544" s="8" t="s">
        <v>599</v>
      </c>
      <c r="G544" s="11" t="s">
        <v>386</v>
      </c>
      <c r="I544" s="10"/>
    </row>
    <row r="545" spans="1:9" x14ac:dyDescent="0.2">
      <c r="A545" s="9">
        <v>544</v>
      </c>
      <c r="E545" s="17"/>
      <c r="F545" s="8"/>
      <c r="G545" s="11"/>
      <c r="I545" s="10"/>
    </row>
    <row r="546" spans="1:9" x14ac:dyDescent="0.2">
      <c r="A546" s="9">
        <v>545</v>
      </c>
      <c r="B546" s="19" t="s">
        <v>275</v>
      </c>
      <c r="E546" s="18" t="str">
        <f>HYPERLINK("../display_images/zh_cn/g_lang.control.edit_cash.switch.png","img")</f>
        <v>img</v>
      </c>
      <c r="F546" s="8" t="s">
        <v>600</v>
      </c>
      <c r="G546" s="11" t="s">
        <v>273</v>
      </c>
      <c r="I546" s="10"/>
    </row>
    <row r="547" spans="1:9" x14ac:dyDescent="0.2">
      <c r="A547" s="9">
        <v>546</v>
      </c>
      <c r="E547" s="17"/>
      <c r="F547" s="8"/>
      <c r="G547" s="11"/>
      <c r="I547" s="10"/>
    </row>
    <row r="548" spans="1:9" x14ac:dyDescent="0.2">
      <c r="A548" s="9">
        <v>547</v>
      </c>
      <c r="B548" s="19" t="s">
        <v>276</v>
      </c>
      <c r="E548" s="18" t="str">
        <f>HYPERLINK("../display_images/zh_cn/g_lang.control.edit_cash.disabled.png","img")</f>
        <v>img</v>
      </c>
      <c r="F548" s="8" t="s">
        <v>601</v>
      </c>
      <c r="G548" s="5" t="s">
        <v>821</v>
      </c>
    </row>
    <row r="549" spans="1:9" x14ac:dyDescent="0.2">
      <c r="A549" s="9">
        <v>548</v>
      </c>
      <c r="E549" s="17"/>
      <c r="F549" s="8"/>
      <c r="G549" s="11"/>
      <c r="I549" s="10"/>
    </row>
    <row r="550" spans="1:9" x14ac:dyDescent="0.2">
      <c r="A550" s="9">
        <v>549</v>
      </c>
      <c r="B550" s="19" t="s">
        <v>278</v>
      </c>
      <c r="E550" s="18" t="str">
        <f>HYPERLINK("../display_images/zh_cn/g_lang.control.edit_cash.reset_all.png","img")</f>
        <v>img</v>
      </c>
      <c r="F550" s="8" t="s">
        <v>602</v>
      </c>
      <c r="G550" s="11" t="s">
        <v>277</v>
      </c>
      <c r="I550" s="10"/>
    </row>
    <row r="551" spans="1:9" x14ac:dyDescent="0.2">
      <c r="A551" s="9">
        <v>550</v>
      </c>
      <c r="B551" s="19" t="s">
        <v>279</v>
      </c>
      <c r="E551" s="17"/>
      <c r="F551" s="8" t="s">
        <v>603</v>
      </c>
      <c r="G551" s="5" t="s">
        <v>822</v>
      </c>
      <c r="I551" s="10"/>
    </row>
    <row r="552" spans="1:9" ht="28.5" x14ac:dyDescent="0.2">
      <c r="A552" s="9">
        <v>551</v>
      </c>
      <c r="B552" s="19" t="s">
        <v>280</v>
      </c>
      <c r="E552" s="17"/>
      <c r="F552" s="8" t="s">
        <v>604</v>
      </c>
      <c r="G552" s="5" t="s">
        <v>823</v>
      </c>
      <c r="I552" s="10"/>
    </row>
    <row r="553" spans="1:9" x14ac:dyDescent="0.2">
      <c r="A553" s="9">
        <v>552</v>
      </c>
      <c r="E553" s="17"/>
      <c r="F553" s="8"/>
      <c r="G553" s="5"/>
      <c r="I553" s="10"/>
    </row>
    <row r="554" spans="1:9" x14ac:dyDescent="0.2">
      <c r="A554" s="9">
        <v>553</v>
      </c>
      <c r="B554" s="19" t="s">
        <v>306</v>
      </c>
      <c r="E554" s="18" t="str">
        <f>HYPERLINK("../display_images/zh_cn/g_lang.control.cash.save_money.png","img")</f>
        <v>img</v>
      </c>
      <c r="F554" s="8" t="s">
        <v>605</v>
      </c>
      <c r="G554" s="5" t="s">
        <v>824</v>
      </c>
      <c r="I554" s="10"/>
    </row>
    <row r="555" spans="1:9" x14ac:dyDescent="0.2">
      <c r="A555" s="9">
        <v>554</v>
      </c>
      <c r="E555" s="17"/>
      <c r="F555" s="8"/>
      <c r="G555" s="11"/>
      <c r="I555" s="10"/>
    </row>
    <row r="556" spans="1:9" x14ac:dyDescent="0.2">
      <c r="A556" s="9">
        <v>555</v>
      </c>
      <c r="B556" s="20" t="s">
        <v>902</v>
      </c>
      <c r="E556" s="17"/>
      <c r="F556" s="8"/>
      <c r="G556" s="11"/>
      <c r="I556" s="10"/>
    </row>
    <row r="557" spans="1:9" x14ac:dyDescent="0.2">
      <c r="A557" s="9">
        <v>556</v>
      </c>
      <c r="B557" s="19" t="s">
        <v>308</v>
      </c>
      <c r="E557" s="18" t="str">
        <f>HYPERLINK("../display_images/zh_cn/g_lang.item_frame.id.png","img")</f>
        <v>img</v>
      </c>
      <c r="F557" s="8" t="s">
        <v>927</v>
      </c>
      <c r="G557" s="11" t="s">
        <v>309</v>
      </c>
      <c r="I557" s="10"/>
    </row>
    <row r="558" spans="1:9" x14ac:dyDescent="0.2">
      <c r="A558" s="9">
        <v>557</v>
      </c>
      <c r="B558" s="19" t="s">
        <v>310</v>
      </c>
      <c r="E558" s="18" t="str">
        <f>HYPERLINK("../display_images/zh_cn/g_lang.item_frame.price.png","img")</f>
        <v>img</v>
      </c>
      <c r="F558" s="8" t="s">
        <v>606</v>
      </c>
      <c r="G558" s="11" t="s">
        <v>316</v>
      </c>
      <c r="I558" s="10"/>
    </row>
    <row r="559" spans="1:9" x14ac:dyDescent="0.2">
      <c r="A559" s="9">
        <v>558</v>
      </c>
      <c r="B559" s="19" t="s">
        <v>311</v>
      </c>
      <c r="E559" s="18" t="str">
        <f>HYPERLINK("../display_images/zh_cn/g_lang.item_frame.recycle_price.png","img")</f>
        <v>img</v>
      </c>
      <c r="F559" s="8" t="s">
        <v>606</v>
      </c>
      <c r="G559" s="11" t="s">
        <v>317</v>
      </c>
      <c r="I559" s="10"/>
    </row>
    <row r="560" spans="1:9" x14ac:dyDescent="0.2">
      <c r="A560" s="9">
        <v>559</v>
      </c>
      <c r="B560" s="19" t="s">
        <v>312</v>
      </c>
      <c r="E560" s="18" t="str">
        <f>HYPERLINK("../display_images/zh_cn/g_lang.item_frame.buyer.png","img")</f>
        <v>img</v>
      </c>
      <c r="F560" s="8" t="s">
        <v>607</v>
      </c>
      <c r="G560" s="11" t="s">
        <v>318</v>
      </c>
      <c r="I560" s="10"/>
    </row>
    <row r="561" spans="1:9" x14ac:dyDescent="0.2">
      <c r="A561" s="9">
        <v>560</v>
      </c>
      <c r="B561" s="19" t="s">
        <v>313</v>
      </c>
      <c r="E561" s="18" t="str">
        <f>HYPERLINK("../display_images/zh_cn/g_lang.item_frame.seller.png","img")</f>
        <v>img</v>
      </c>
      <c r="F561" s="8" t="s">
        <v>608</v>
      </c>
      <c r="G561" s="11" t="s">
        <v>319</v>
      </c>
      <c r="I561" s="10"/>
    </row>
    <row r="562" spans="1:9" x14ac:dyDescent="0.2">
      <c r="A562" s="9">
        <v>561</v>
      </c>
      <c r="B562" s="19" t="s">
        <v>314</v>
      </c>
      <c r="E562" s="18" t="str">
        <f>HYPERLINK("../display_images/zh_cn/g_lang.item_frame.op.png","img")</f>
        <v>img</v>
      </c>
      <c r="F562" s="8" t="s">
        <v>609</v>
      </c>
      <c r="G562" s="11" t="s">
        <v>320</v>
      </c>
      <c r="I562" s="10"/>
    </row>
    <row r="563" spans="1:9" x14ac:dyDescent="0.2">
      <c r="A563" s="9">
        <v>562</v>
      </c>
      <c r="B563" s="19" t="s">
        <v>315</v>
      </c>
      <c r="E563" s="18" t="str">
        <f>HYPERLINK("../display_images/zh_cn/g_lang.item_frame.return_reason.png","img")</f>
        <v>img</v>
      </c>
      <c r="F563" s="8" t="s">
        <v>610</v>
      </c>
      <c r="G563" s="11" t="s">
        <v>321</v>
      </c>
      <c r="I563" s="10"/>
    </row>
    <row r="564" spans="1:9" x14ac:dyDescent="0.2">
      <c r="A564" s="9">
        <v>563</v>
      </c>
      <c r="B564" s="19" t="s">
        <v>358</v>
      </c>
      <c r="E564" s="18" t="str">
        <f>HYPERLINK("../display_images/zh_cn/g_lang.item_frame.return_reason.expire.png","img")</f>
        <v>img</v>
      </c>
      <c r="F564" s="8" t="s">
        <v>611</v>
      </c>
      <c r="G564" s="11" t="s">
        <v>357</v>
      </c>
      <c r="I564" s="10"/>
    </row>
    <row r="565" spans="1:9" x14ac:dyDescent="0.2">
      <c r="A565" s="9">
        <v>564</v>
      </c>
      <c r="B565" s="19" t="s">
        <v>322</v>
      </c>
      <c r="E565" s="18" t="str">
        <f>HYPERLINK("../display_images/zh_cn/g_lang.item_frame.cash_value.png","img")</f>
        <v>img</v>
      </c>
      <c r="F565" s="8" t="s">
        <v>612</v>
      </c>
      <c r="G565" s="11" t="s">
        <v>387</v>
      </c>
      <c r="I565" s="10"/>
    </row>
    <row r="566" spans="1:9" x14ac:dyDescent="0.2">
      <c r="A566" s="9">
        <v>565</v>
      </c>
      <c r="E566" s="17"/>
      <c r="F566" s="13"/>
      <c r="G566" s="11"/>
    </row>
    <row r="567" spans="1:9" x14ac:dyDescent="0.2">
      <c r="A567" s="9">
        <v>566</v>
      </c>
      <c r="B567" s="19" t="s">
        <v>391</v>
      </c>
      <c r="E567" s="18" t="str">
        <f>HYPERLINK("../display_images/zh_cn/g_lang.item_frame.expire_time.png","img")</f>
        <v>img</v>
      </c>
      <c r="F567" s="13" t="s">
        <v>613</v>
      </c>
      <c r="G567" s="11" t="s">
        <v>392</v>
      </c>
    </row>
    <row r="568" spans="1:9" x14ac:dyDescent="0.2">
      <c r="A568" s="9">
        <v>567</v>
      </c>
      <c r="B568" s="19" t="s">
        <v>933</v>
      </c>
      <c r="E568" s="17"/>
      <c r="F568" s="13" t="s">
        <v>932</v>
      </c>
      <c r="G568" s="11" t="s">
        <v>395</v>
      </c>
      <c r="I568" s="10"/>
    </row>
    <row r="569" spans="1:9" x14ac:dyDescent="0.2">
      <c r="A569" s="9">
        <v>568</v>
      </c>
      <c r="B569" s="19" t="s">
        <v>393</v>
      </c>
      <c r="E569" s="17"/>
      <c r="F569" s="13" t="s">
        <v>931</v>
      </c>
      <c r="G569" s="11" t="s">
        <v>396</v>
      </c>
    </row>
    <row r="570" spans="1:9" x14ac:dyDescent="0.2">
      <c r="A570" s="9">
        <v>569</v>
      </c>
      <c r="B570" s="19" t="s">
        <v>394</v>
      </c>
      <c r="E570" s="17"/>
      <c r="F570" s="13" t="s">
        <v>930</v>
      </c>
      <c r="G570" s="11" t="s">
        <v>397</v>
      </c>
    </row>
  </sheetData>
  <sortState xmlns:xlrd2="http://schemas.microsoft.com/office/spreadsheetml/2017/richdata2" ref="A2:DL571">
    <sortCondition ref="A2:A571"/>
  </sortState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219CA-99F1-4688-8B42-121F13AAE483}">
  <dimension ref="A1:DL570"/>
  <sheetViews>
    <sheetView workbookViewId="0">
      <selection activeCell="E2" sqref="E2"/>
    </sheetView>
  </sheetViews>
  <sheetFormatPr defaultRowHeight="14.25" x14ac:dyDescent="0.2"/>
  <cols>
    <col min="1" max="1" width="6" style="9" customWidth="1"/>
    <col min="2" max="2" width="24.5" style="19" customWidth="1"/>
    <col min="3" max="3" width="42.25" customWidth="1"/>
    <col min="4" max="4" width="42.25" style="10" customWidth="1"/>
    <col min="5" max="5" width="45.375" style="10" customWidth="1"/>
    <col min="7" max="16384" width="9" style="10"/>
  </cols>
  <sheetData>
    <row r="1" spans="1:116" x14ac:dyDescent="0.2">
      <c r="A1" s="9" t="s">
        <v>366</v>
      </c>
      <c r="B1" s="19" t="s">
        <v>367</v>
      </c>
      <c r="C1" s="10" t="s">
        <v>365</v>
      </c>
      <c r="D1" s="10" t="s">
        <v>382</v>
      </c>
      <c r="E1" s="10" t="s">
        <v>907</v>
      </c>
    </row>
    <row r="2" spans="1:116" s="2" customFormat="1" x14ac:dyDescent="0.2">
      <c r="A2" s="1">
        <v>9</v>
      </c>
      <c r="B2" s="21" t="s">
        <v>288</v>
      </c>
      <c r="C2" s="6" t="s">
        <v>443</v>
      </c>
      <c r="D2" s="14" t="s">
        <v>623</v>
      </c>
    </row>
    <row r="3" spans="1:116" s="2" customFormat="1" ht="28.5" x14ac:dyDescent="0.2">
      <c r="A3" s="1">
        <v>31</v>
      </c>
      <c r="B3" s="21" t="s">
        <v>853</v>
      </c>
      <c r="C3" s="14" t="s">
        <v>420</v>
      </c>
      <c r="D3" s="14" t="s">
        <v>631</v>
      </c>
    </row>
    <row r="4" spans="1:116" s="2" customFormat="1" x14ac:dyDescent="0.2">
      <c r="A4" s="1">
        <v>44</v>
      </c>
      <c r="B4" s="21" t="s">
        <v>291</v>
      </c>
      <c r="C4" s="6" t="s">
        <v>427</v>
      </c>
      <c r="D4" s="6" t="s">
        <v>638</v>
      </c>
      <c r="F4" s="15"/>
    </row>
    <row r="5" spans="1:116" s="2" customFormat="1" x14ac:dyDescent="0.2">
      <c r="A5" s="1">
        <v>55</v>
      </c>
      <c r="B5" s="21" t="s">
        <v>294</v>
      </c>
      <c r="C5" s="7" t="s">
        <v>440</v>
      </c>
      <c r="D5" s="14" t="s">
        <v>651</v>
      </c>
    </row>
    <row r="6" spans="1:116" s="2" customFormat="1" x14ac:dyDescent="0.2">
      <c r="A6" s="1">
        <v>75</v>
      </c>
      <c r="B6" s="21" t="s">
        <v>849</v>
      </c>
      <c r="C6" s="6" t="s">
        <v>441</v>
      </c>
      <c r="D6" s="16" t="s">
        <v>655</v>
      </c>
    </row>
    <row r="7" spans="1:116" s="2" customFormat="1" x14ac:dyDescent="0.2">
      <c r="A7" s="1">
        <v>77</v>
      </c>
      <c r="B7" s="21" t="s">
        <v>285</v>
      </c>
      <c r="C7" s="7" t="s">
        <v>942</v>
      </c>
      <c r="D7" s="14" t="s">
        <v>657</v>
      </c>
    </row>
    <row r="8" spans="1:116" s="2" customFormat="1" ht="42.75" x14ac:dyDescent="0.2">
      <c r="A8" s="1">
        <v>78</v>
      </c>
      <c r="B8" s="21" t="s">
        <v>287</v>
      </c>
      <c r="C8" s="7" t="s">
        <v>903</v>
      </c>
      <c r="D8" s="14" t="s">
        <v>658</v>
      </c>
    </row>
    <row r="9" spans="1:116" s="2" customFormat="1" x14ac:dyDescent="0.2">
      <c r="A9" s="1">
        <v>90</v>
      </c>
      <c r="B9" s="21" t="s">
        <v>344</v>
      </c>
      <c r="C9" s="14" t="s">
        <v>448</v>
      </c>
      <c r="D9" s="14" t="s">
        <v>662</v>
      </c>
      <c r="F9" s="15"/>
    </row>
    <row r="10" spans="1:116" s="2" customFormat="1" x14ac:dyDescent="0.2">
      <c r="A10" s="1">
        <v>103</v>
      </c>
      <c r="B10" s="21" t="s">
        <v>350</v>
      </c>
      <c r="C10" s="7" t="s">
        <v>900</v>
      </c>
      <c r="D10" s="14" t="s">
        <v>666</v>
      </c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</row>
    <row r="11" spans="1:116" s="2" customFormat="1" x14ac:dyDescent="0.2">
      <c r="A11" s="1">
        <v>112</v>
      </c>
      <c r="B11" s="21" t="s">
        <v>860</v>
      </c>
      <c r="C11" s="7" t="s">
        <v>920</v>
      </c>
      <c r="D11" s="14" t="s">
        <v>670</v>
      </c>
      <c r="F11" s="15"/>
    </row>
    <row r="12" spans="1:116" s="2" customFormat="1" x14ac:dyDescent="0.2">
      <c r="A12" s="1">
        <v>139</v>
      </c>
      <c r="B12" s="21" t="s">
        <v>363</v>
      </c>
      <c r="C12" s="7" t="s">
        <v>923</v>
      </c>
      <c r="D12" s="14" t="s">
        <v>683</v>
      </c>
      <c r="F12" s="4"/>
      <c r="G12" s="16"/>
    </row>
    <row r="13" spans="1:116" s="2" customFormat="1" ht="28.5" x14ac:dyDescent="0.2">
      <c r="A13" s="1">
        <v>159</v>
      </c>
      <c r="B13" s="21" t="s">
        <v>835</v>
      </c>
      <c r="C13" s="7" t="s">
        <v>473</v>
      </c>
      <c r="D13" s="14" t="s">
        <v>695</v>
      </c>
    </row>
    <row r="14" spans="1:116" s="2" customFormat="1" x14ac:dyDescent="0.2">
      <c r="A14" s="1">
        <v>189</v>
      </c>
      <c r="B14" s="21" t="s">
        <v>848</v>
      </c>
      <c r="C14" s="7" t="s">
        <v>844</v>
      </c>
      <c r="D14" s="14" t="s">
        <v>708</v>
      </c>
      <c r="F14" s="15"/>
    </row>
    <row r="15" spans="1:116" s="2" customFormat="1" x14ac:dyDescent="0.2">
      <c r="A15" s="1">
        <v>194</v>
      </c>
      <c r="B15" s="21" t="s">
        <v>847</v>
      </c>
      <c r="C15" s="7" t="s">
        <v>846</v>
      </c>
      <c r="D15" s="14" t="s">
        <v>711</v>
      </c>
    </row>
    <row r="16" spans="1:116" s="2" customFormat="1" x14ac:dyDescent="0.2">
      <c r="A16" s="1">
        <v>210</v>
      </c>
      <c r="B16" s="21" t="s">
        <v>857</v>
      </c>
      <c r="C16" s="7" t="s">
        <v>492</v>
      </c>
      <c r="D16" s="14" t="s">
        <v>718</v>
      </c>
    </row>
    <row r="17" spans="1:116" s="2" customFormat="1" x14ac:dyDescent="0.2">
      <c r="A17" s="1">
        <v>225</v>
      </c>
      <c r="B17" s="21" t="s">
        <v>290</v>
      </c>
      <c r="C17" s="7" t="s">
        <v>498</v>
      </c>
      <c r="D17" s="14" t="s">
        <v>726</v>
      </c>
      <c r="F17" s="15"/>
    </row>
    <row r="18" spans="1:116" s="2" customFormat="1" x14ac:dyDescent="0.2">
      <c r="A18" s="1">
        <v>254</v>
      </c>
      <c r="B18" s="21" t="s">
        <v>852</v>
      </c>
      <c r="C18" s="7" t="s">
        <v>545</v>
      </c>
      <c r="D18" s="14" t="s">
        <v>737</v>
      </c>
      <c r="F18" s="4"/>
      <c r="G18" s="16"/>
    </row>
    <row r="19" spans="1:116" s="2" customFormat="1" x14ac:dyDescent="0.2">
      <c r="A19" s="1">
        <v>285</v>
      </c>
      <c r="B19" s="21" t="s">
        <v>865</v>
      </c>
      <c r="C19" s="7" t="s">
        <v>520</v>
      </c>
      <c r="D19" s="14" t="s">
        <v>750</v>
      </c>
      <c r="F19" s="15"/>
    </row>
    <row r="20" spans="1:116" s="16" customFormat="1" x14ac:dyDescent="0.2">
      <c r="A20" s="1">
        <v>286</v>
      </c>
      <c r="B20" s="21" t="s">
        <v>854</v>
      </c>
      <c r="C20" s="7" t="s">
        <v>925</v>
      </c>
      <c r="D20" s="14" t="s">
        <v>751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</row>
    <row r="21" spans="1:116" s="16" customFormat="1" x14ac:dyDescent="0.2">
      <c r="A21" s="1">
        <v>287</v>
      </c>
      <c r="B21" s="21" t="s">
        <v>293</v>
      </c>
      <c r="C21" s="7" t="s">
        <v>521</v>
      </c>
      <c r="D21" s="14" t="s">
        <v>752</v>
      </c>
      <c r="E21" s="2"/>
      <c r="F21" s="15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</row>
    <row r="22" spans="1:116" s="2" customFormat="1" x14ac:dyDescent="0.2">
      <c r="A22" s="1">
        <v>310</v>
      </c>
      <c r="B22" s="21" t="s">
        <v>856</v>
      </c>
      <c r="C22" s="14" t="s">
        <v>867</v>
      </c>
      <c r="D22" s="14" t="s">
        <v>757</v>
      </c>
      <c r="F22" s="15"/>
    </row>
    <row r="23" spans="1:116" s="2" customFormat="1" x14ac:dyDescent="0.2">
      <c r="A23" s="1">
        <v>313</v>
      </c>
      <c r="B23" s="21" t="s">
        <v>289</v>
      </c>
      <c r="C23" s="7" t="s">
        <v>528</v>
      </c>
      <c r="D23" s="14" t="s">
        <v>760</v>
      </c>
      <c r="F23" s="15"/>
    </row>
    <row r="24" spans="1:116" s="2" customFormat="1" x14ac:dyDescent="0.2">
      <c r="A24" s="1">
        <v>314</v>
      </c>
      <c r="B24" s="21" t="s">
        <v>286</v>
      </c>
      <c r="C24" s="7" t="s">
        <v>529</v>
      </c>
      <c r="D24" s="14" t="s">
        <v>761</v>
      </c>
    </row>
    <row r="25" spans="1:116" s="2" customFormat="1" x14ac:dyDescent="0.2">
      <c r="A25" s="1">
        <v>348</v>
      </c>
      <c r="B25" s="21" t="s">
        <v>842</v>
      </c>
      <c r="C25" s="7" t="s">
        <v>541</v>
      </c>
      <c r="D25" s="14" t="s">
        <v>773</v>
      </c>
    </row>
    <row r="26" spans="1:116" s="2" customFormat="1" x14ac:dyDescent="0.2">
      <c r="A26" s="1">
        <v>352</v>
      </c>
      <c r="B26" s="21" t="s">
        <v>855</v>
      </c>
      <c r="C26" s="7" t="s">
        <v>542</v>
      </c>
      <c r="D26" s="14" t="s">
        <v>774</v>
      </c>
      <c r="F26" s="15"/>
    </row>
    <row r="27" spans="1:116" s="2" customFormat="1" x14ac:dyDescent="0.2">
      <c r="A27" s="1">
        <v>373</v>
      </c>
      <c r="B27" s="21" t="s">
        <v>292</v>
      </c>
      <c r="C27" s="7" t="s">
        <v>548</v>
      </c>
      <c r="D27" s="14" t="s">
        <v>781</v>
      </c>
    </row>
    <row r="28" spans="1:116" s="2" customFormat="1" ht="28.5" x14ac:dyDescent="0.2">
      <c r="A28" s="1">
        <v>416</v>
      </c>
      <c r="B28" s="21" t="s">
        <v>851</v>
      </c>
      <c r="C28" s="7" t="s">
        <v>875</v>
      </c>
      <c r="D28" s="14" t="s">
        <v>796</v>
      </c>
      <c r="F28" s="10"/>
      <c r="G28" s="10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</row>
    <row r="29" spans="1:116" s="2" customFormat="1" x14ac:dyDescent="0.2">
      <c r="A29" s="1">
        <v>418</v>
      </c>
      <c r="B29" s="21" t="s">
        <v>841</v>
      </c>
      <c r="C29" s="7" t="s">
        <v>559</v>
      </c>
      <c r="D29" s="14" t="s">
        <v>797</v>
      </c>
      <c r="F29" s="15"/>
    </row>
    <row r="30" spans="1:116" s="2" customFormat="1" x14ac:dyDescent="0.2">
      <c r="A30" s="1">
        <v>432</v>
      </c>
      <c r="B30" s="21" t="s">
        <v>834</v>
      </c>
      <c r="C30" s="7" t="s">
        <v>561</v>
      </c>
      <c r="D30" s="6" t="s">
        <v>207</v>
      </c>
    </row>
    <row r="31" spans="1:116" s="2" customFormat="1" x14ac:dyDescent="0.2">
      <c r="A31" s="1">
        <v>442</v>
      </c>
      <c r="B31" s="21" t="s">
        <v>859</v>
      </c>
      <c r="C31" s="7" t="s">
        <v>565</v>
      </c>
      <c r="D31" s="6" t="s">
        <v>886</v>
      </c>
      <c r="F31"/>
      <c r="G31" s="10"/>
    </row>
    <row r="32" spans="1:116" s="2" customFormat="1" x14ac:dyDescent="0.2">
      <c r="A32" s="1">
        <v>444</v>
      </c>
      <c r="B32" s="21" t="s">
        <v>837</v>
      </c>
      <c r="C32" s="7" t="s">
        <v>556</v>
      </c>
      <c r="D32" s="14" t="s">
        <v>800</v>
      </c>
      <c r="F32" s="15"/>
    </row>
    <row r="33" spans="1:7" s="2" customFormat="1" x14ac:dyDescent="0.2">
      <c r="A33" s="1">
        <v>446</v>
      </c>
      <c r="B33" s="21" t="s">
        <v>836</v>
      </c>
      <c r="C33" s="7" t="s">
        <v>558</v>
      </c>
      <c r="D33" s="14" t="s">
        <v>801</v>
      </c>
      <c r="F33" s="15"/>
    </row>
    <row r="34" spans="1:7" s="2" customFormat="1" x14ac:dyDescent="0.2">
      <c r="A34" s="1">
        <v>448</v>
      </c>
      <c r="B34" s="21" t="s">
        <v>840</v>
      </c>
      <c r="C34" s="7" t="s">
        <v>566</v>
      </c>
      <c r="D34" s="14" t="s">
        <v>295</v>
      </c>
      <c r="F34" s="15"/>
    </row>
    <row r="35" spans="1:7" s="2" customFormat="1" x14ac:dyDescent="0.2">
      <c r="A35" s="1">
        <v>450</v>
      </c>
      <c r="B35" s="21" t="s">
        <v>839</v>
      </c>
      <c r="C35" s="7" t="s">
        <v>567</v>
      </c>
      <c r="D35" s="6" t="s">
        <v>296</v>
      </c>
      <c r="F35" s="15"/>
    </row>
    <row r="36" spans="1:7" s="2" customFormat="1" x14ac:dyDescent="0.2">
      <c r="A36" s="1">
        <v>460</v>
      </c>
      <c r="B36" s="21" t="s">
        <v>843</v>
      </c>
      <c r="C36" s="7" t="s">
        <v>569</v>
      </c>
      <c r="D36" s="14" t="s">
        <v>802</v>
      </c>
      <c r="F36" s="15"/>
    </row>
    <row r="37" spans="1:7" s="2" customFormat="1" x14ac:dyDescent="0.2">
      <c r="A37" s="9"/>
      <c r="B37" s="19"/>
      <c r="C37"/>
      <c r="D37" s="10"/>
      <c r="E37" s="10"/>
      <c r="F37" s="15"/>
    </row>
    <row r="38" spans="1:7" s="2" customFormat="1" x14ac:dyDescent="0.2">
      <c r="A38"/>
      <c r="B38"/>
      <c r="C38"/>
      <c r="D38"/>
      <c r="E38"/>
      <c r="F38" s="15"/>
    </row>
    <row r="39" spans="1:7" s="2" customFormat="1" x14ac:dyDescent="0.2">
      <c r="A39"/>
      <c r="B39"/>
      <c r="C39"/>
      <c r="D39"/>
      <c r="E39"/>
      <c r="F39" s="15"/>
    </row>
    <row r="40" spans="1:7" s="2" customFormat="1" x14ac:dyDescent="0.2">
      <c r="A40"/>
      <c r="B40"/>
      <c r="C40"/>
      <c r="D40"/>
      <c r="E40"/>
      <c r="F40" s="15"/>
      <c r="G40" s="16"/>
    </row>
    <row r="41" spans="1:7" s="2" customFormat="1" x14ac:dyDescent="0.2">
      <c r="A41"/>
      <c r="B41"/>
      <c r="C41"/>
      <c r="D41"/>
      <c r="E41"/>
      <c r="F41" s="15"/>
      <c r="G41" s="16"/>
    </row>
    <row r="42" spans="1:7" s="2" customFormat="1" x14ac:dyDescent="0.2">
      <c r="A42"/>
      <c r="B42"/>
      <c r="C42"/>
      <c r="D42"/>
      <c r="E42"/>
      <c r="F42" s="15"/>
    </row>
    <row r="43" spans="1:7" s="2" customFormat="1" x14ac:dyDescent="0.2">
      <c r="A43"/>
      <c r="B43"/>
      <c r="C43"/>
      <c r="D43"/>
      <c r="E43"/>
      <c r="F43" s="15"/>
    </row>
    <row r="44" spans="1:7" s="2" customFormat="1" x14ac:dyDescent="0.2">
      <c r="A44"/>
      <c r="B44"/>
      <c r="C44"/>
      <c r="D44"/>
      <c r="E44"/>
    </row>
    <row r="45" spans="1:7" s="2" customFormat="1" x14ac:dyDescent="0.2">
      <c r="A45"/>
      <c r="B45"/>
      <c r="C45"/>
      <c r="D45"/>
      <c r="E45"/>
    </row>
    <row r="46" spans="1:7" s="2" customFormat="1" x14ac:dyDescent="0.2">
      <c r="A46"/>
      <c r="B46"/>
      <c r="C46"/>
      <c r="D46"/>
      <c r="E46"/>
    </row>
    <row r="47" spans="1:7" s="2" customFormat="1" x14ac:dyDescent="0.2">
      <c r="A47"/>
      <c r="B47"/>
      <c r="C47"/>
      <c r="D47"/>
      <c r="E47"/>
    </row>
    <row r="48" spans="1:7" s="2" customFormat="1" x14ac:dyDescent="0.2">
      <c r="A48"/>
      <c r="B48"/>
      <c r="C48"/>
      <c r="D48"/>
      <c r="E48"/>
    </row>
    <row r="49" spans="1:6" s="2" customFormat="1" x14ac:dyDescent="0.2">
      <c r="A49"/>
      <c r="B49"/>
      <c r="C49"/>
      <c r="D49"/>
      <c r="E49"/>
      <c r="F49" s="15"/>
    </row>
    <row r="50" spans="1:6" s="2" customFormat="1" x14ac:dyDescent="0.2">
      <c r="A50"/>
      <c r="B50"/>
      <c r="C50"/>
      <c r="D50"/>
      <c r="E50"/>
      <c r="F50" s="15"/>
    </row>
    <row r="51" spans="1:6" s="2" customFormat="1" x14ac:dyDescent="0.2">
      <c r="A51"/>
      <c r="B51"/>
      <c r="C51"/>
      <c r="D51"/>
      <c r="E51"/>
      <c r="F51" s="15"/>
    </row>
    <row r="52" spans="1:6" s="2" customFormat="1" x14ac:dyDescent="0.2">
      <c r="A52"/>
      <c r="B52"/>
      <c r="C52"/>
      <c r="D52"/>
      <c r="E52"/>
      <c r="F52" s="15"/>
    </row>
    <row r="53" spans="1:6" s="2" customFormat="1" x14ac:dyDescent="0.2">
      <c r="A53"/>
      <c r="B53"/>
      <c r="C53"/>
      <c r="D53"/>
      <c r="E53"/>
      <c r="F53" s="15"/>
    </row>
    <row r="54" spans="1:6" s="2" customFormat="1" x14ac:dyDescent="0.2">
      <c r="A54"/>
      <c r="B54"/>
      <c r="C54"/>
      <c r="D54"/>
      <c r="E54"/>
      <c r="F54" s="15"/>
    </row>
    <row r="55" spans="1:6" s="2" customFormat="1" x14ac:dyDescent="0.2">
      <c r="A55"/>
      <c r="B55"/>
      <c r="C55"/>
      <c r="D55"/>
      <c r="E55"/>
      <c r="F55" s="15"/>
    </row>
    <row r="56" spans="1:6" s="2" customFormat="1" x14ac:dyDescent="0.2">
      <c r="A56"/>
      <c r="B56"/>
      <c r="C56"/>
      <c r="D56"/>
      <c r="E56"/>
      <c r="F56" s="15"/>
    </row>
    <row r="57" spans="1:6" s="2" customFormat="1" x14ac:dyDescent="0.2">
      <c r="A57"/>
      <c r="B57"/>
      <c r="C57"/>
      <c r="D57"/>
      <c r="E57"/>
      <c r="F57" s="15"/>
    </row>
    <row r="58" spans="1:6" s="2" customFormat="1" x14ac:dyDescent="0.2">
      <c r="A58"/>
      <c r="B58"/>
      <c r="C58"/>
      <c r="D58"/>
      <c r="E58"/>
      <c r="F58" s="15"/>
    </row>
    <row r="59" spans="1:6" s="2" customFormat="1" x14ac:dyDescent="0.2">
      <c r="A59"/>
      <c r="B59"/>
      <c r="C59"/>
      <c r="D59"/>
      <c r="E59"/>
    </row>
    <row r="60" spans="1:6" s="2" customFormat="1" x14ac:dyDescent="0.2">
      <c r="A60"/>
      <c r="B60"/>
      <c r="C60"/>
      <c r="D60"/>
      <c r="E60"/>
    </row>
    <row r="61" spans="1:6" s="2" customFormat="1" x14ac:dyDescent="0.2">
      <c r="A61"/>
      <c r="B61"/>
      <c r="C61"/>
      <c r="D61"/>
      <c r="E61"/>
    </row>
    <row r="62" spans="1:6" s="2" customFormat="1" x14ac:dyDescent="0.2">
      <c r="A62"/>
      <c r="B62"/>
      <c r="C62"/>
      <c r="D62"/>
      <c r="E62"/>
      <c r="F62" s="15"/>
    </row>
    <row r="63" spans="1:6" s="2" customFormat="1" x14ac:dyDescent="0.2">
      <c r="A63"/>
      <c r="B63"/>
      <c r="C63"/>
      <c r="D63"/>
      <c r="E63"/>
      <c r="F63" s="15"/>
    </row>
    <row r="64" spans="1:6" s="2" customFormat="1" x14ac:dyDescent="0.2">
      <c r="A64"/>
      <c r="B64"/>
      <c r="C64"/>
      <c r="D64"/>
      <c r="E64"/>
      <c r="F64" s="15"/>
    </row>
    <row r="65" spans="1:6" s="2" customFormat="1" x14ac:dyDescent="0.2">
      <c r="A65"/>
      <c r="B65"/>
      <c r="C65"/>
      <c r="D65"/>
      <c r="E65"/>
      <c r="F65" s="15"/>
    </row>
    <row r="66" spans="1:6" s="2" customFormat="1" x14ac:dyDescent="0.2">
      <c r="A66"/>
      <c r="B66"/>
      <c r="C66"/>
      <c r="D66"/>
      <c r="E66"/>
    </row>
    <row r="67" spans="1:6" s="2" customFormat="1" x14ac:dyDescent="0.2">
      <c r="A67"/>
      <c r="B67"/>
      <c r="C67"/>
      <c r="D67"/>
      <c r="E67"/>
    </row>
    <row r="68" spans="1:6" s="2" customFormat="1" x14ac:dyDescent="0.2">
      <c r="A68"/>
      <c r="B68"/>
      <c r="C68"/>
      <c r="D68"/>
      <c r="E68"/>
    </row>
    <row r="69" spans="1:6" s="2" customFormat="1" x14ac:dyDescent="0.2">
      <c r="A69"/>
      <c r="B69"/>
      <c r="C69"/>
      <c r="D69"/>
      <c r="E69"/>
    </row>
    <row r="70" spans="1:6" s="2" customFormat="1" x14ac:dyDescent="0.2">
      <c r="A70"/>
      <c r="B70"/>
      <c r="C70"/>
      <c r="D70"/>
      <c r="E70"/>
      <c r="F70" s="15"/>
    </row>
    <row r="71" spans="1:6" s="2" customFormat="1" x14ac:dyDescent="0.2">
      <c r="A71"/>
      <c r="B71"/>
      <c r="C71"/>
      <c r="D71"/>
      <c r="E71"/>
      <c r="F71" s="15"/>
    </row>
    <row r="72" spans="1:6" s="2" customFormat="1" x14ac:dyDescent="0.2">
      <c r="A72"/>
      <c r="B72"/>
      <c r="C72"/>
      <c r="D72"/>
      <c r="E72"/>
      <c r="F72" s="15"/>
    </row>
    <row r="73" spans="1:6" s="2" customFormat="1" x14ac:dyDescent="0.2">
      <c r="A73"/>
      <c r="B73"/>
      <c r="C73"/>
      <c r="D73"/>
      <c r="E73"/>
      <c r="F73" s="15"/>
    </row>
    <row r="74" spans="1:6" s="2" customFormat="1" x14ac:dyDescent="0.2">
      <c r="A74"/>
      <c r="B74"/>
      <c r="C74"/>
      <c r="D74"/>
      <c r="E74"/>
    </row>
    <row r="75" spans="1:6" s="2" customFormat="1" x14ac:dyDescent="0.2">
      <c r="A75"/>
      <c r="B75"/>
      <c r="C75"/>
      <c r="D75"/>
      <c r="E75"/>
    </row>
    <row r="76" spans="1:6" s="2" customFormat="1" x14ac:dyDescent="0.2">
      <c r="A76"/>
      <c r="B76"/>
      <c r="C76"/>
      <c r="D76"/>
      <c r="E76"/>
      <c r="F76" s="15"/>
    </row>
    <row r="77" spans="1:6" s="2" customFormat="1" x14ac:dyDescent="0.2">
      <c r="A77"/>
      <c r="B77"/>
      <c r="C77"/>
      <c r="D77"/>
      <c r="E77"/>
      <c r="F77" s="15"/>
    </row>
    <row r="78" spans="1:6" s="2" customFormat="1" x14ac:dyDescent="0.2">
      <c r="A78"/>
      <c r="B78"/>
      <c r="C78"/>
      <c r="D78"/>
      <c r="E78"/>
    </row>
    <row r="79" spans="1:6" s="2" customFormat="1" x14ac:dyDescent="0.2">
      <c r="A79"/>
      <c r="B79"/>
      <c r="C79"/>
      <c r="D79"/>
      <c r="E79"/>
    </row>
    <row r="80" spans="1:6" s="2" customFormat="1" x14ac:dyDescent="0.2">
      <c r="A80"/>
      <c r="B80"/>
      <c r="C80"/>
      <c r="D80"/>
      <c r="E80"/>
    </row>
    <row r="81" spans="1:7" s="2" customFormat="1" x14ac:dyDescent="0.2">
      <c r="A81"/>
      <c r="B81"/>
      <c r="C81"/>
      <c r="D81"/>
      <c r="E81"/>
      <c r="F81" s="15"/>
    </row>
    <row r="82" spans="1:7" s="2" customFormat="1" x14ac:dyDescent="0.2">
      <c r="A82"/>
      <c r="B82"/>
      <c r="C82"/>
      <c r="D82"/>
      <c r="E82"/>
      <c r="F82" s="15"/>
    </row>
    <row r="83" spans="1:7" s="2" customFormat="1" x14ac:dyDescent="0.2">
      <c r="A83"/>
      <c r="B83"/>
      <c r="C83"/>
      <c r="D83"/>
      <c r="E83"/>
      <c r="F83" s="15"/>
    </row>
    <row r="84" spans="1:7" s="2" customFormat="1" x14ac:dyDescent="0.2">
      <c r="A84"/>
      <c r="B84"/>
      <c r="C84"/>
      <c r="D84"/>
      <c r="E84"/>
      <c r="F84" s="15"/>
    </row>
    <row r="85" spans="1:7" s="2" customFormat="1" x14ac:dyDescent="0.2">
      <c r="A85"/>
      <c r="B85"/>
      <c r="C85"/>
      <c r="D85"/>
      <c r="E85"/>
      <c r="F85" s="15"/>
    </row>
    <row r="86" spans="1:7" s="2" customFormat="1" x14ac:dyDescent="0.2">
      <c r="A86"/>
      <c r="B86"/>
      <c r="C86"/>
      <c r="D86"/>
      <c r="E86"/>
    </row>
    <row r="87" spans="1:7" s="2" customFormat="1" x14ac:dyDescent="0.2">
      <c r="A87"/>
      <c r="B87"/>
      <c r="C87"/>
      <c r="D87"/>
      <c r="E87"/>
    </row>
    <row r="88" spans="1:7" s="2" customFormat="1" x14ac:dyDescent="0.2">
      <c r="A88"/>
      <c r="B88"/>
      <c r="C88"/>
      <c r="D88"/>
      <c r="E88"/>
    </row>
    <row r="89" spans="1:7" s="2" customFormat="1" x14ac:dyDescent="0.2">
      <c r="A89"/>
      <c r="B89"/>
      <c r="C89"/>
      <c r="D89"/>
      <c r="E89"/>
    </row>
    <row r="90" spans="1:7" s="2" customFormat="1" x14ac:dyDescent="0.2">
      <c r="A90"/>
      <c r="B90"/>
      <c r="C90"/>
      <c r="D90"/>
      <c r="E90"/>
    </row>
    <row r="91" spans="1:7" s="2" customFormat="1" x14ac:dyDescent="0.2">
      <c r="A91"/>
      <c r="B91"/>
      <c r="C91"/>
      <c r="D91"/>
      <c r="E91"/>
    </row>
    <row r="92" spans="1:7" s="2" customFormat="1" x14ac:dyDescent="0.2">
      <c r="A92"/>
      <c r="B92"/>
      <c r="C92"/>
      <c r="D92"/>
      <c r="E92"/>
      <c r="F92" s="15"/>
    </row>
    <row r="93" spans="1:7" s="2" customFormat="1" x14ac:dyDescent="0.2">
      <c r="A93"/>
      <c r="B93"/>
      <c r="C93"/>
      <c r="D93"/>
      <c r="E93"/>
      <c r="F93" s="15"/>
    </row>
    <row r="94" spans="1:7" s="2" customFormat="1" x14ac:dyDescent="0.2">
      <c r="A94"/>
      <c r="B94"/>
      <c r="C94"/>
      <c r="D94"/>
      <c r="E94"/>
      <c r="F94" s="15"/>
    </row>
    <row r="95" spans="1:7" s="2" customFormat="1" x14ac:dyDescent="0.2">
      <c r="A95"/>
      <c r="B95"/>
      <c r="C95"/>
      <c r="D95"/>
      <c r="E95"/>
      <c r="F95" s="15"/>
    </row>
    <row r="96" spans="1:7" s="2" customFormat="1" x14ac:dyDescent="0.2">
      <c r="A96"/>
      <c r="B96"/>
      <c r="C96"/>
      <c r="D96"/>
      <c r="E96"/>
      <c r="F96" s="10"/>
      <c r="G96" s="10"/>
    </row>
    <row r="97" spans="1:7" s="2" customFormat="1" x14ac:dyDescent="0.2">
      <c r="A97"/>
      <c r="B97"/>
      <c r="C97"/>
      <c r="D97"/>
      <c r="E97"/>
      <c r="F97" s="10"/>
      <c r="G97" s="10"/>
    </row>
    <row r="98" spans="1:7" s="2" customFormat="1" x14ac:dyDescent="0.2">
      <c r="A98"/>
      <c r="B98"/>
      <c r="C98"/>
      <c r="D98"/>
      <c r="E98"/>
    </row>
    <row r="99" spans="1:7" s="2" customFormat="1" x14ac:dyDescent="0.2">
      <c r="A99"/>
      <c r="B99"/>
      <c r="C99"/>
      <c r="D99"/>
      <c r="E99"/>
    </row>
    <row r="100" spans="1:7" s="2" customFormat="1" x14ac:dyDescent="0.2">
      <c r="A100"/>
      <c r="B100"/>
      <c r="C100"/>
      <c r="D100"/>
      <c r="E100"/>
      <c r="F100" s="15"/>
    </row>
    <row r="101" spans="1:7" s="2" customFormat="1" x14ac:dyDescent="0.2">
      <c r="A101"/>
      <c r="B101"/>
      <c r="C101"/>
      <c r="D101"/>
      <c r="E101"/>
      <c r="F101" s="15"/>
    </row>
    <row r="102" spans="1:7" s="2" customFormat="1" x14ac:dyDescent="0.2">
      <c r="A102"/>
      <c r="B102"/>
      <c r="C102"/>
      <c r="D102"/>
      <c r="E102"/>
      <c r="F102" s="15"/>
    </row>
    <row r="103" spans="1:7" s="2" customFormat="1" x14ac:dyDescent="0.2">
      <c r="A103"/>
      <c r="B103"/>
      <c r="C103"/>
      <c r="D103"/>
      <c r="E103"/>
    </row>
    <row r="104" spans="1:7" s="2" customFormat="1" x14ac:dyDescent="0.2">
      <c r="A104"/>
      <c r="B104"/>
      <c r="C104"/>
      <c r="D104"/>
      <c r="E104"/>
      <c r="F104" s="15"/>
    </row>
    <row r="105" spans="1:7" s="2" customFormat="1" x14ac:dyDescent="0.2">
      <c r="A105"/>
      <c r="B105"/>
      <c r="C105"/>
      <c r="D105"/>
      <c r="E105"/>
      <c r="F105" s="15"/>
    </row>
    <row r="106" spans="1:7" s="2" customFormat="1" x14ac:dyDescent="0.2">
      <c r="A106"/>
      <c r="B106"/>
      <c r="C106"/>
      <c r="D106"/>
      <c r="E106"/>
    </row>
    <row r="107" spans="1:7" s="2" customFormat="1" x14ac:dyDescent="0.2">
      <c r="A107"/>
      <c r="B107"/>
      <c r="C107"/>
      <c r="D107"/>
      <c r="E107"/>
    </row>
    <row r="108" spans="1:7" s="2" customFormat="1" x14ac:dyDescent="0.2">
      <c r="A108"/>
      <c r="B108"/>
      <c r="C108"/>
      <c r="D108"/>
      <c r="E108"/>
    </row>
    <row r="109" spans="1:7" s="2" customFormat="1" x14ac:dyDescent="0.2">
      <c r="A109"/>
      <c r="B109"/>
      <c r="C109"/>
      <c r="D109"/>
      <c r="E109"/>
    </row>
    <row r="110" spans="1:7" s="2" customFormat="1" x14ac:dyDescent="0.2">
      <c r="A110"/>
      <c r="B110"/>
      <c r="C110"/>
      <c r="D110"/>
      <c r="E110"/>
    </row>
    <row r="111" spans="1:7" s="2" customFormat="1" x14ac:dyDescent="0.2">
      <c r="A111"/>
      <c r="B111"/>
      <c r="C111"/>
      <c r="D111"/>
      <c r="E111"/>
    </row>
    <row r="112" spans="1:7" s="2" customFormat="1" x14ac:dyDescent="0.2">
      <c r="A112"/>
      <c r="B112"/>
      <c r="C112"/>
      <c r="D112"/>
      <c r="E112"/>
      <c r="F112" s="4"/>
    </row>
    <row r="113" spans="1:7" x14ac:dyDescent="0.2">
      <c r="A113"/>
      <c r="B113"/>
      <c r="D113"/>
      <c r="E113"/>
      <c r="F113" s="4"/>
      <c r="G113" s="2"/>
    </row>
    <row r="114" spans="1:7" x14ac:dyDescent="0.2">
      <c r="A114"/>
      <c r="B114"/>
      <c r="D114"/>
      <c r="E114"/>
      <c r="F114" s="2"/>
      <c r="G114" s="2"/>
    </row>
    <row r="115" spans="1:7" x14ac:dyDescent="0.2">
      <c r="A115"/>
      <c r="B115"/>
      <c r="D115"/>
      <c r="E115"/>
      <c r="F115" s="2"/>
      <c r="G115" s="2"/>
    </row>
    <row r="116" spans="1:7" x14ac:dyDescent="0.2">
      <c r="A116"/>
      <c r="B116"/>
      <c r="D116"/>
      <c r="E116"/>
    </row>
    <row r="117" spans="1:7" x14ac:dyDescent="0.2">
      <c r="A117"/>
      <c r="B117"/>
      <c r="D117"/>
      <c r="E117"/>
    </row>
    <row r="118" spans="1:7" x14ac:dyDescent="0.2">
      <c r="A118"/>
      <c r="B118"/>
      <c r="D118"/>
      <c r="E118"/>
    </row>
    <row r="119" spans="1:7" x14ac:dyDescent="0.2">
      <c r="A119"/>
      <c r="B119"/>
      <c r="D119"/>
      <c r="E119"/>
    </row>
    <row r="120" spans="1:7" x14ac:dyDescent="0.2">
      <c r="A120"/>
      <c r="B120"/>
      <c r="D120"/>
      <c r="E120"/>
    </row>
    <row r="121" spans="1:7" x14ac:dyDescent="0.2">
      <c r="A121"/>
      <c r="B121"/>
      <c r="D121"/>
      <c r="E121"/>
    </row>
    <row r="122" spans="1:7" x14ac:dyDescent="0.2">
      <c r="A122"/>
      <c r="B122"/>
      <c r="D122"/>
      <c r="E122"/>
    </row>
    <row r="123" spans="1:7" x14ac:dyDescent="0.2">
      <c r="A123"/>
      <c r="B123"/>
      <c r="D123"/>
      <c r="E123"/>
    </row>
    <row r="124" spans="1:7" x14ac:dyDescent="0.2">
      <c r="A124"/>
      <c r="B124"/>
      <c r="D124"/>
      <c r="E124"/>
    </row>
    <row r="125" spans="1:7" x14ac:dyDescent="0.2">
      <c r="A125"/>
      <c r="B125"/>
      <c r="D125"/>
      <c r="E125"/>
    </row>
    <row r="126" spans="1:7" x14ac:dyDescent="0.2">
      <c r="A126"/>
      <c r="B126"/>
      <c r="D126"/>
      <c r="E126"/>
    </row>
    <row r="127" spans="1:7" x14ac:dyDescent="0.2">
      <c r="A127"/>
      <c r="B127"/>
      <c r="D127"/>
      <c r="E127"/>
    </row>
    <row r="128" spans="1:7" x14ac:dyDescent="0.2">
      <c r="A128"/>
      <c r="B128"/>
      <c r="D128"/>
      <c r="E128"/>
    </row>
    <row r="129" spans="1:5" x14ac:dyDescent="0.2">
      <c r="A129"/>
      <c r="B129"/>
      <c r="D129"/>
      <c r="E129"/>
    </row>
    <row r="130" spans="1:5" x14ac:dyDescent="0.2">
      <c r="A130"/>
      <c r="B130"/>
      <c r="D130"/>
      <c r="E130"/>
    </row>
    <row r="131" spans="1:5" x14ac:dyDescent="0.2">
      <c r="A131"/>
      <c r="B131"/>
      <c r="D131"/>
      <c r="E131"/>
    </row>
    <row r="132" spans="1:5" x14ac:dyDescent="0.2">
      <c r="A132"/>
      <c r="B132"/>
      <c r="D132"/>
      <c r="E132"/>
    </row>
    <row r="133" spans="1:5" x14ac:dyDescent="0.2">
      <c r="A133"/>
      <c r="B133"/>
      <c r="D133"/>
      <c r="E133"/>
    </row>
    <row r="134" spans="1:5" x14ac:dyDescent="0.2">
      <c r="A134"/>
      <c r="B134"/>
      <c r="D134"/>
      <c r="E134"/>
    </row>
    <row r="135" spans="1:5" x14ac:dyDescent="0.2">
      <c r="A135"/>
      <c r="B135"/>
      <c r="D135"/>
      <c r="E135"/>
    </row>
    <row r="136" spans="1:5" x14ac:dyDescent="0.2">
      <c r="A136"/>
      <c r="B136"/>
      <c r="D136"/>
      <c r="E136"/>
    </row>
    <row r="137" spans="1:5" x14ac:dyDescent="0.2">
      <c r="A137"/>
      <c r="B137"/>
      <c r="D137"/>
      <c r="E137"/>
    </row>
    <row r="138" spans="1:5" x14ac:dyDescent="0.2">
      <c r="A138"/>
      <c r="B138"/>
      <c r="D138"/>
      <c r="E138"/>
    </row>
    <row r="139" spans="1:5" x14ac:dyDescent="0.2">
      <c r="A139"/>
      <c r="B139"/>
      <c r="D139"/>
      <c r="E139"/>
    </row>
    <row r="140" spans="1:5" x14ac:dyDescent="0.2">
      <c r="A140"/>
      <c r="B140"/>
      <c r="D140"/>
      <c r="E140"/>
    </row>
    <row r="141" spans="1:5" x14ac:dyDescent="0.2">
      <c r="A141"/>
      <c r="B141"/>
      <c r="D141"/>
      <c r="E141"/>
    </row>
    <row r="142" spans="1:5" x14ac:dyDescent="0.2">
      <c r="A142"/>
      <c r="B142"/>
      <c r="D142"/>
      <c r="E142"/>
    </row>
    <row r="143" spans="1:5" x14ac:dyDescent="0.2">
      <c r="A143"/>
      <c r="B143"/>
      <c r="D143"/>
      <c r="E143"/>
    </row>
    <row r="144" spans="1:5" x14ac:dyDescent="0.2">
      <c r="A144"/>
      <c r="B144"/>
      <c r="D144"/>
      <c r="E144"/>
    </row>
    <row r="145" spans="1:5" x14ac:dyDescent="0.2">
      <c r="A145"/>
      <c r="B145"/>
      <c r="D145"/>
      <c r="E145"/>
    </row>
    <row r="146" spans="1:5" x14ac:dyDescent="0.2">
      <c r="A146"/>
      <c r="B146"/>
      <c r="D146"/>
      <c r="E146"/>
    </row>
    <row r="147" spans="1:5" x14ac:dyDescent="0.2">
      <c r="A147"/>
      <c r="B147"/>
      <c r="D147"/>
      <c r="E147"/>
    </row>
    <row r="148" spans="1:5" x14ac:dyDescent="0.2">
      <c r="A148"/>
      <c r="B148"/>
      <c r="D148"/>
      <c r="E148"/>
    </row>
    <row r="149" spans="1:5" x14ac:dyDescent="0.2">
      <c r="A149"/>
      <c r="B149"/>
      <c r="D149"/>
      <c r="E149"/>
    </row>
    <row r="150" spans="1:5" x14ac:dyDescent="0.2">
      <c r="A150"/>
      <c r="B150"/>
      <c r="D150"/>
      <c r="E150"/>
    </row>
    <row r="151" spans="1:5" x14ac:dyDescent="0.2">
      <c r="A151"/>
      <c r="B151"/>
      <c r="D151"/>
      <c r="E151"/>
    </row>
    <row r="152" spans="1:5" x14ac:dyDescent="0.2">
      <c r="A152"/>
      <c r="B152"/>
      <c r="D152"/>
      <c r="E152"/>
    </row>
    <row r="153" spans="1:5" x14ac:dyDescent="0.2">
      <c r="A153"/>
      <c r="B153"/>
      <c r="D153"/>
      <c r="E153"/>
    </row>
    <row r="154" spans="1:5" x14ac:dyDescent="0.2">
      <c r="A154"/>
      <c r="B154"/>
      <c r="D154"/>
      <c r="E154"/>
    </row>
    <row r="155" spans="1:5" x14ac:dyDescent="0.2">
      <c r="A155"/>
      <c r="B155"/>
      <c r="D155"/>
      <c r="E155"/>
    </row>
    <row r="156" spans="1:5" x14ac:dyDescent="0.2">
      <c r="A156"/>
      <c r="B156"/>
      <c r="D156"/>
      <c r="E156"/>
    </row>
    <row r="157" spans="1:5" x14ac:dyDescent="0.2">
      <c r="A157"/>
      <c r="B157"/>
      <c r="D157"/>
      <c r="E157"/>
    </row>
    <row r="158" spans="1:5" x14ac:dyDescent="0.2">
      <c r="A158"/>
      <c r="B158"/>
      <c r="D158"/>
      <c r="E158"/>
    </row>
    <row r="159" spans="1:5" x14ac:dyDescent="0.2">
      <c r="A159"/>
      <c r="B159"/>
      <c r="D159"/>
      <c r="E159"/>
    </row>
    <row r="160" spans="1:5" x14ac:dyDescent="0.2">
      <c r="A160"/>
      <c r="B160"/>
      <c r="D160"/>
      <c r="E160"/>
    </row>
    <row r="161" spans="1:5" x14ac:dyDescent="0.2">
      <c r="A161"/>
      <c r="B161"/>
      <c r="D161"/>
      <c r="E161"/>
    </row>
    <row r="162" spans="1:5" x14ac:dyDescent="0.2">
      <c r="A162"/>
      <c r="B162"/>
      <c r="D162"/>
      <c r="E162"/>
    </row>
    <row r="163" spans="1:5" x14ac:dyDescent="0.2">
      <c r="A163"/>
      <c r="B163"/>
      <c r="D163"/>
      <c r="E163"/>
    </row>
    <row r="164" spans="1:5" x14ac:dyDescent="0.2">
      <c r="A164"/>
      <c r="B164"/>
      <c r="D164"/>
      <c r="E164"/>
    </row>
    <row r="165" spans="1:5" x14ac:dyDescent="0.2">
      <c r="A165"/>
      <c r="B165"/>
      <c r="D165"/>
      <c r="E165"/>
    </row>
    <row r="166" spans="1:5" x14ac:dyDescent="0.2">
      <c r="A166"/>
      <c r="B166"/>
      <c r="D166"/>
      <c r="E166"/>
    </row>
    <row r="167" spans="1:5" x14ac:dyDescent="0.2">
      <c r="A167"/>
      <c r="B167"/>
      <c r="D167"/>
      <c r="E167"/>
    </row>
    <row r="168" spans="1:5" x14ac:dyDescent="0.2">
      <c r="A168"/>
      <c r="B168"/>
      <c r="D168"/>
      <c r="E168"/>
    </row>
    <row r="169" spans="1:5" x14ac:dyDescent="0.2">
      <c r="A169"/>
      <c r="B169"/>
      <c r="D169"/>
      <c r="E169"/>
    </row>
    <row r="170" spans="1:5" x14ac:dyDescent="0.2">
      <c r="A170"/>
      <c r="B170"/>
      <c r="D170"/>
      <c r="E170"/>
    </row>
    <row r="171" spans="1:5" x14ac:dyDescent="0.2">
      <c r="A171"/>
      <c r="B171"/>
      <c r="D171"/>
      <c r="E171"/>
    </row>
    <row r="172" spans="1:5" x14ac:dyDescent="0.2">
      <c r="A172"/>
      <c r="B172"/>
      <c r="D172"/>
      <c r="E172"/>
    </row>
    <row r="173" spans="1:5" x14ac:dyDescent="0.2">
      <c r="A173"/>
      <c r="B173"/>
      <c r="D173"/>
      <c r="E173"/>
    </row>
    <row r="174" spans="1:5" x14ac:dyDescent="0.2">
      <c r="A174"/>
      <c r="B174"/>
      <c r="D174"/>
      <c r="E174"/>
    </row>
    <row r="175" spans="1:5" x14ac:dyDescent="0.2">
      <c r="A175"/>
      <c r="B175"/>
      <c r="D175"/>
      <c r="E175"/>
    </row>
    <row r="176" spans="1:5" x14ac:dyDescent="0.2">
      <c r="A176"/>
      <c r="B176"/>
      <c r="D176"/>
      <c r="E176"/>
    </row>
    <row r="177" spans="1:5" x14ac:dyDescent="0.2">
      <c r="A177"/>
      <c r="B177"/>
      <c r="D177"/>
      <c r="E177"/>
    </row>
    <row r="178" spans="1:5" x14ac:dyDescent="0.2">
      <c r="A178"/>
      <c r="B178"/>
      <c r="D178"/>
      <c r="E178"/>
    </row>
    <row r="179" spans="1:5" x14ac:dyDescent="0.2">
      <c r="A179"/>
      <c r="B179"/>
      <c r="D179"/>
      <c r="E179"/>
    </row>
    <row r="180" spans="1:5" x14ac:dyDescent="0.2">
      <c r="A180"/>
      <c r="B180"/>
      <c r="D180"/>
      <c r="E180"/>
    </row>
    <row r="181" spans="1:5" x14ac:dyDescent="0.2">
      <c r="A181"/>
      <c r="B181"/>
      <c r="D181"/>
      <c r="E181"/>
    </row>
    <row r="182" spans="1:5" x14ac:dyDescent="0.2">
      <c r="A182"/>
      <c r="B182"/>
      <c r="D182"/>
      <c r="E182"/>
    </row>
    <row r="183" spans="1:5" x14ac:dyDescent="0.2">
      <c r="A183"/>
      <c r="B183"/>
      <c r="D183"/>
      <c r="E183"/>
    </row>
    <row r="184" spans="1:5" x14ac:dyDescent="0.2">
      <c r="A184"/>
      <c r="B184"/>
      <c r="D184"/>
      <c r="E184"/>
    </row>
    <row r="185" spans="1:5" x14ac:dyDescent="0.2">
      <c r="A185"/>
      <c r="B185"/>
      <c r="D185"/>
      <c r="E185"/>
    </row>
    <row r="186" spans="1:5" x14ac:dyDescent="0.2">
      <c r="A186"/>
      <c r="B186"/>
      <c r="D186"/>
      <c r="E186"/>
    </row>
    <row r="187" spans="1:5" x14ac:dyDescent="0.2">
      <c r="A187"/>
      <c r="B187"/>
      <c r="D187"/>
      <c r="E187"/>
    </row>
    <row r="188" spans="1:5" x14ac:dyDescent="0.2">
      <c r="A188"/>
      <c r="B188"/>
      <c r="D188"/>
      <c r="E188"/>
    </row>
    <row r="189" spans="1:5" x14ac:dyDescent="0.2">
      <c r="A189"/>
      <c r="B189"/>
      <c r="D189"/>
      <c r="E189"/>
    </row>
    <row r="190" spans="1:5" x14ac:dyDescent="0.2">
      <c r="A190"/>
      <c r="B190"/>
      <c r="D190"/>
      <c r="E190"/>
    </row>
    <row r="191" spans="1:5" x14ac:dyDescent="0.2">
      <c r="A191"/>
      <c r="B191"/>
      <c r="D191"/>
      <c r="E191"/>
    </row>
    <row r="192" spans="1:5" x14ac:dyDescent="0.2">
      <c r="A192"/>
      <c r="B192"/>
      <c r="D192"/>
      <c r="E192"/>
    </row>
    <row r="193" spans="1:5" x14ac:dyDescent="0.2">
      <c r="A193"/>
      <c r="B193"/>
      <c r="D193"/>
      <c r="E193"/>
    </row>
    <row r="194" spans="1:5" x14ac:dyDescent="0.2">
      <c r="A194"/>
      <c r="B194"/>
      <c r="D194"/>
      <c r="E194"/>
    </row>
    <row r="195" spans="1:5" x14ac:dyDescent="0.2">
      <c r="A195"/>
      <c r="B195"/>
      <c r="D195"/>
      <c r="E195"/>
    </row>
    <row r="196" spans="1:5" x14ac:dyDescent="0.2">
      <c r="A196"/>
      <c r="B196"/>
      <c r="D196"/>
      <c r="E196"/>
    </row>
    <row r="197" spans="1:5" x14ac:dyDescent="0.2">
      <c r="A197"/>
      <c r="B197"/>
      <c r="D197"/>
      <c r="E197"/>
    </row>
    <row r="198" spans="1:5" x14ac:dyDescent="0.2">
      <c r="A198"/>
      <c r="B198"/>
      <c r="D198"/>
      <c r="E198"/>
    </row>
    <row r="199" spans="1:5" x14ac:dyDescent="0.2">
      <c r="A199"/>
      <c r="B199"/>
      <c r="D199"/>
      <c r="E199"/>
    </row>
    <row r="200" spans="1:5" x14ac:dyDescent="0.2">
      <c r="A200"/>
      <c r="B200"/>
      <c r="D200"/>
      <c r="E200"/>
    </row>
    <row r="201" spans="1:5" x14ac:dyDescent="0.2">
      <c r="A201"/>
      <c r="B201"/>
      <c r="D201"/>
      <c r="E201"/>
    </row>
    <row r="202" spans="1:5" x14ac:dyDescent="0.2">
      <c r="A202"/>
      <c r="B202"/>
      <c r="D202"/>
      <c r="E202"/>
    </row>
    <row r="203" spans="1:5" x14ac:dyDescent="0.2">
      <c r="A203"/>
      <c r="B203"/>
      <c r="D203"/>
      <c r="E203"/>
    </row>
    <row r="204" spans="1:5" x14ac:dyDescent="0.2">
      <c r="A204"/>
      <c r="B204"/>
      <c r="D204"/>
      <c r="E204"/>
    </row>
    <row r="205" spans="1:5" x14ac:dyDescent="0.2">
      <c r="A205"/>
      <c r="B205"/>
      <c r="D205"/>
      <c r="E205"/>
    </row>
    <row r="206" spans="1:5" x14ac:dyDescent="0.2">
      <c r="A206"/>
      <c r="B206"/>
      <c r="D206"/>
      <c r="E206"/>
    </row>
    <row r="207" spans="1:5" x14ac:dyDescent="0.2">
      <c r="A207"/>
      <c r="B207"/>
      <c r="D207"/>
      <c r="E207"/>
    </row>
    <row r="208" spans="1:5" x14ac:dyDescent="0.2">
      <c r="A208"/>
      <c r="B208"/>
      <c r="D208"/>
      <c r="E208"/>
    </row>
    <row r="209" spans="1:5" x14ac:dyDescent="0.2">
      <c r="A209"/>
      <c r="B209"/>
      <c r="D209"/>
      <c r="E209"/>
    </row>
    <row r="210" spans="1:5" x14ac:dyDescent="0.2">
      <c r="A210"/>
      <c r="B210"/>
      <c r="D210"/>
      <c r="E210"/>
    </row>
    <row r="211" spans="1:5" x14ac:dyDescent="0.2">
      <c r="A211"/>
      <c r="B211"/>
      <c r="D211"/>
      <c r="E211"/>
    </row>
    <row r="212" spans="1:5" x14ac:dyDescent="0.2">
      <c r="A212"/>
      <c r="B212"/>
      <c r="D212"/>
      <c r="E212"/>
    </row>
    <row r="213" spans="1:5" x14ac:dyDescent="0.2">
      <c r="A213"/>
      <c r="B213"/>
      <c r="D213"/>
      <c r="E213"/>
    </row>
    <row r="214" spans="1:5" x14ac:dyDescent="0.2">
      <c r="A214"/>
      <c r="B214"/>
      <c r="D214"/>
      <c r="E214"/>
    </row>
    <row r="215" spans="1:5" x14ac:dyDescent="0.2">
      <c r="A215"/>
      <c r="B215"/>
      <c r="D215"/>
      <c r="E215"/>
    </row>
    <row r="216" spans="1:5" x14ac:dyDescent="0.2">
      <c r="A216"/>
      <c r="B216"/>
      <c r="D216"/>
      <c r="E216"/>
    </row>
    <row r="217" spans="1:5" x14ac:dyDescent="0.2">
      <c r="A217"/>
      <c r="B217"/>
      <c r="D217"/>
      <c r="E217"/>
    </row>
    <row r="218" spans="1:5" x14ac:dyDescent="0.2">
      <c r="A218"/>
      <c r="B218"/>
      <c r="D218"/>
      <c r="E218"/>
    </row>
    <row r="219" spans="1:5" x14ac:dyDescent="0.2">
      <c r="A219"/>
      <c r="B219"/>
      <c r="D219"/>
      <c r="E219"/>
    </row>
    <row r="220" spans="1:5" x14ac:dyDescent="0.2">
      <c r="A220"/>
      <c r="B220"/>
      <c r="D220"/>
      <c r="E220"/>
    </row>
    <row r="221" spans="1:5" x14ac:dyDescent="0.2">
      <c r="A221"/>
      <c r="B221"/>
      <c r="D221"/>
      <c r="E221"/>
    </row>
    <row r="222" spans="1:5" x14ac:dyDescent="0.2">
      <c r="A222"/>
      <c r="B222"/>
      <c r="D222"/>
      <c r="E222"/>
    </row>
    <row r="223" spans="1:5" x14ac:dyDescent="0.2">
      <c r="A223"/>
      <c r="B223"/>
      <c r="D223"/>
      <c r="E223"/>
    </row>
    <row r="224" spans="1:5" x14ac:dyDescent="0.2">
      <c r="A224"/>
      <c r="B224"/>
      <c r="D224"/>
      <c r="E224"/>
    </row>
    <row r="225" spans="1:5" x14ac:dyDescent="0.2">
      <c r="A225"/>
      <c r="B225"/>
      <c r="D225"/>
      <c r="E225"/>
    </row>
    <row r="226" spans="1:5" x14ac:dyDescent="0.2">
      <c r="A226"/>
      <c r="B226"/>
      <c r="D226"/>
      <c r="E226"/>
    </row>
    <row r="227" spans="1:5" x14ac:dyDescent="0.2">
      <c r="A227"/>
      <c r="B227"/>
      <c r="D227"/>
      <c r="E227"/>
    </row>
    <row r="228" spans="1:5" x14ac:dyDescent="0.2">
      <c r="A228"/>
      <c r="B228"/>
      <c r="D228"/>
      <c r="E228"/>
    </row>
    <row r="229" spans="1:5" x14ac:dyDescent="0.2">
      <c r="A229"/>
      <c r="B229"/>
      <c r="D229"/>
      <c r="E229"/>
    </row>
    <row r="230" spans="1:5" x14ac:dyDescent="0.2">
      <c r="A230"/>
      <c r="B230"/>
      <c r="D230"/>
      <c r="E230"/>
    </row>
    <row r="231" spans="1:5" x14ac:dyDescent="0.2">
      <c r="A231"/>
      <c r="B231"/>
      <c r="D231"/>
      <c r="E231"/>
    </row>
    <row r="232" spans="1:5" x14ac:dyDescent="0.2">
      <c r="A232"/>
      <c r="B232"/>
      <c r="D232"/>
      <c r="E232"/>
    </row>
    <row r="233" spans="1:5" x14ac:dyDescent="0.2">
      <c r="A233"/>
      <c r="B233"/>
      <c r="D233"/>
      <c r="E233"/>
    </row>
    <row r="234" spans="1:5" x14ac:dyDescent="0.2">
      <c r="A234"/>
      <c r="B234"/>
      <c r="D234"/>
      <c r="E234"/>
    </row>
    <row r="235" spans="1:5" x14ac:dyDescent="0.2">
      <c r="A235"/>
      <c r="B235"/>
      <c r="D235"/>
      <c r="E235"/>
    </row>
    <row r="236" spans="1:5" x14ac:dyDescent="0.2">
      <c r="A236"/>
      <c r="B236"/>
      <c r="D236"/>
      <c r="E236"/>
    </row>
    <row r="237" spans="1:5" x14ac:dyDescent="0.2">
      <c r="A237"/>
      <c r="B237"/>
      <c r="D237"/>
      <c r="E237"/>
    </row>
    <row r="238" spans="1:5" x14ac:dyDescent="0.2">
      <c r="A238"/>
      <c r="B238"/>
      <c r="D238"/>
      <c r="E238"/>
    </row>
    <row r="239" spans="1:5" x14ac:dyDescent="0.2">
      <c r="A239"/>
      <c r="B239"/>
      <c r="D239"/>
      <c r="E239"/>
    </row>
    <row r="240" spans="1:5" x14ac:dyDescent="0.2">
      <c r="A240"/>
      <c r="B240"/>
      <c r="D240"/>
      <c r="E240"/>
    </row>
    <row r="241" spans="1:5" x14ac:dyDescent="0.2">
      <c r="A241"/>
      <c r="B241"/>
      <c r="D241"/>
      <c r="E241"/>
    </row>
    <row r="242" spans="1:5" x14ac:dyDescent="0.2">
      <c r="A242"/>
      <c r="B242"/>
      <c r="D242"/>
      <c r="E242"/>
    </row>
    <row r="243" spans="1:5" x14ac:dyDescent="0.2">
      <c r="A243"/>
      <c r="B243"/>
      <c r="D243"/>
      <c r="E243"/>
    </row>
    <row r="244" spans="1:5" x14ac:dyDescent="0.2">
      <c r="A244"/>
      <c r="B244"/>
      <c r="D244"/>
      <c r="E244"/>
    </row>
    <row r="245" spans="1:5" x14ac:dyDescent="0.2">
      <c r="A245"/>
      <c r="B245"/>
      <c r="D245"/>
      <c r="E245"/>
    </row>
    <row r="246" spans="1:5" x14ac:dyDescent="0.2">
      <c r="A246"/>
      <c r="B246"/>
      <c r="D246"/>
      <c r="E246"/>
    </row>
    <row r="247" spans="1:5" x14ac:dyDescent="0.2">
      <c r="A247"/>
      <c r="B247"/>
      <c r="D247"/>
      <c r="E247"/>
    </row>
    <row r="248" spans="1:5" x14ac:dyDescent="0.2">
      <c r="A248"/>
      <c r="B248"/>
      <c r="D248"/>
      <c r="E248"/>
    </row>
    <row r="249" spans="1:5" x14ac:dyDescent="0.2">
      <c r="A249"/>
      <c r="B249"/>
      <c r="D249"/>
      <c r="E249"/>
    </row>
    <row r="250" spans="1:5" x14ac:dyDescent="0.2">
      <c r="A250"/>
      <c r="B250"/>
      <c r="D250"/>
      <c r="E250"/>
    </row>
    <row r="251" spans="1:5" x14ac:dyDescent="0.2">
      <c r="A251"/>
      <c r="B251"/>
      <c r="D251"/>
      <c r="E251"/>
    </row>
    <row r="252" spans="1:5" x14ac:dyDescent="0.2">
      <c r="A252"/>
      <c r="B252"/>
      <c r="D252"/>
      <c r="E252"/>
    </row>
    <row r="253" spans="1:5" x14ac:dyDescent="0.2">
      <c r="A253"/>
      <c r="B253"/>
      <c r="D253"/>
      <c r="E253"/>
    </row>
    <row r="254" spans="1:5" x14ac:dyDescent="0.2">
      <c r="A254"/>
      <c r="B254"/>
      <c r="D254"/>
      <c r="E254"/>
    </row>
    <row r="255" spans="1:5" x14ac:dyDescent="0.2">
      <c r="A255"/>
      <c r="B255"/>
      <c r="D255"/>
      <c r="E255"/>
    </row>
    <row r="256" spans="1:5" x14ac:dyDescent="0.2">
      <c r="A256"/>
      <c r="B256"/>
      <c r="D256"/>
      <c r="E256"/>
    </row>
    <row r="257" spans="1:5" x14ac:dyDescent="0.2">
      <c r="A257"/>
      <c r="B257"/>
      <c r="D257"/>
      <c r="E257"/>
    </row>
    <row r="258" spans="1:5" x14ac:dyDescent="0.2">
      <c r="A258"/>
      <c r="B258"/>
      <c r="D258"/>
      <c r="E258"/>
    </row>
    <row r="259" spans="1:5" x14ac:dyDescent="0.2">
      <c r="A259"/>
      <c r="B259"/>
      <c r="D259"/>
      <c r="E259"/>
    </row>
    <row r="260" spans="1:5" x14ac:dyDescent="0.2">
      <c r="A260"/>
      <c r="B260"/>
      <c r="D260"/>
      <c r="E260"/>
    </row>
    <row r="261" spans="1:5" x14ac:dyDescent="0.2">
      <c r="A261"/>
      <c r="B261"/>
      <c r="D261"/>
      <c r="E261"/>
    </row>
    <row r="262" spans="1:5" x14ac:dyDescent="0.2">
      <c r="A262"/>
      <c r="B262"/>
      <c r="D262"/>
      <c r="E262"/>
    </row>
    <row r="263" spans="1:5" x14ac:dyDescent="0.2">
      <c r="A263"/>
      <c r="B263"/>
      <c r="D263"/>
      <c r="E263"/>
    </row>
    <row r="264" spans="1:5" x14ac:dyDescent="0.2">
      <c r="A264"/>
      <c r="B264"/>
      <c r="D264"/>
      <c r="E264"/>
    </row>
    <row r="265" spans="1:5" x14ac:dyDescent="0.2">
      <c r="A265"/>
      <c r="B265"/>
      <c r="D265"/>
      <c r="E265"/>
    </row>
    <row r="266" spans="1:5" x14ac:dyDescent="0.2">
      <c r="A266"/>
      <c r="B266"/>
      <c r="D266"/>
      <c r="E266"/>
    </row>
    <row r="267" spans="1:5" x14ac:dyDescent="0.2">
      <c r="A267"/>
      <c r="B267"/>
      <c r="D267"/>
      <c r="E267"/>
    </row>
    <row r="268" spans="1:5" x14ac:dyDescent="0.2">
      <c r="A268"/>
      <c r="B268"/>
      <c r="D268"/>
      <c r="E268"/>
    </row>
    <row r="269" spans="1:5" x14ac:dyDescent="0.2">
      <c r="A269"/>
      <c r="B269"/>
      <c r="D269"/>
      <c r="E269"/>
    </row>
    <row r="270" spans="1:5" x14ac:dyDescent="0.2">
      <c r="A270"/>
      <c r="B270"/>
      <c r="D270"/>
      <c r="E270"/>
    </row>
    <row r="271" spans="1:5" x14ac:dyDescent="0.2">
      <c r="A271"/>
      <c r="B271"/>
      <c r="D271"/>
      <c r="E271"/>
    </row>
    <row r="272" spans="1:5" x14ac:dyDescent="0.2">
      <c r="A272"/>
      <c r="B272"/>
      <c r="D272"/>
      <c r="E272"/>
    </row>
    <row r="273" spans="1:5" x14ac:dyDescent="0.2">
      <c r="A273"/>
      <c r="B273"/>
      <c r="D273"/>
      <c r="E273"/>
    </row>
    <row r="274" spans="1:5" x14ac:dyDescent="0.2">
      <c r="A274"/>
      <c r="B274"/>
      <c r="D274"/>
      <c r="E274"/>
    </row>
    <row r="275" spans="1:5" x14ac:dyDescent="0.2">
      <c r="A275"/>
      <c r="B275"/>
      <c r="D275"/>
      <c r="E275"/>
    </row>
    <row r="276" spans="1:5" x14ac:dyDescent="0.2">
      <c r="A276"/>
      <c r="B276"/>
      <c r="D276"/>
      <c r="E276"/>
    </row>
    <row r="277" spans="1:5" x14ac:dyDescent="0.2">
      <c r="A277"/>
      <c r="B277"/>
      <c r="D277"/>
      <c r="E277"/>
    </row>
    <row r="278" spans="1:5" x14ac:dyDescent="0.2">
      <c r="A278"/>
      <c r="B278"/>
      <c r="D278"/>
      <c r="E278"/>
    </row>
    <row r="279" spans="1:5" x14ac:dyDescent="0.2">
      <c r="A279"/>
      <c r="B279"/>
      <c r="D279"/>
      <c r="E279"/>
    </row>
    <row r="280" spans="1:5" x14ac:dyDescent="0.2">
      <c r="A280"/>
      <c r="B280"/>
      <c r="D280"/>
      <c r="E280"/>
    </row>
    <row r="281" spans="1:5" x14ac:dyDescent="0.2">
      <c r="A281"/>
      <c r="B281"/>
      <c r="D281"/>
      <c r="E281"/>
    </row>
    <row r="282" spans="1:5" x14ac:dyDescent="0.2">
      <c r="A282"/>
      <c r="B282"/>
      <c r="D282"/>
      <c r="E282"/>
    </row>
    <row r="283" spans="1:5" x14ac:dyDescent="0.2">
      <c r="A283"/>
      <c r="B283"/>
      <c r="D283"/>
      <c r="E283"/>
    </row>
    <row r="284" spans="1:5" x14ac:dyDescent="0.2">
      <c r="A284"/>
      <c r="B284"/>
      <c r="D284"/>
      <c r="E284"/>
    </row>
    <row r="285" spans="1:5" x14ac:dyDescent="0.2">
      <c r="A285"/>
      <c r="B285"/>
      <c r="D285"/>
      <c r="E285"/>
    </row>
    <row r="286" spans="1:5" x14ac:dyDescent="0.2">
      <c r="A286"/>
      <c r="B286"/>
      <c r="D286"/>
      <c r="E286"/>
    </row>
    <row r="287" spans="1:5" x14ac:dyDescent="0.2">
      <c r="A287"/>
      <c r="B287"/>
      <c r="D287"/>
      <c r="E287"/>
    </row>
    <row r="288" spans="1:5" x14ac:dyDescent="0.2">
      <c r="A288"/>
      <c r="B288"/>
      <c r="D288"/>
      <c r="E288"/>
    </row>
    <row r="289" spans="1:5" x14ac:dyDescent="0.2">
      <c r="A289"/>
      <c r="B289"/>
      <c r="D289"/>
      <c r="E289"/>
    </row>
    <row r="290" spans="1:5" x14ac:dyDescent="0.2">
      <c r="A290"/>
      <c r="B290"/>
      <c r="D290"/>
      <c r="E290"/>
    </row>
    <row r="291" spans="1:5" x14ac:dyDescent="0.2">
      <c r="A291"/>
      <c r="B291"/>
      <c r="D291"/>
      <c r="E291"/>
    </row>
    <row r="292" spans="1:5" x14ac:dyDescent="0.2">
      <c r="A292"/>
      <c r="B292"/>
      <c r="D292"/>
      <c r="E292"/>
    </row>
    <row r="293" spans="1:5" x14ac:dyDescent="0.2">
      <c r="A293"/>
      <c r="B293"/>
      <c r="D293"/>
      <c r="E293"/>
    </row>
    <row r="294" spans="1:5" x14ac:dyDescent="0.2">
      <c r="A294"/>
      <c r="B294"/>
      <c r="D294"/>
      <c r="E294"/>
    </row>
    <row r="295" spans="1:5" x14ac:dyDescent="0.2">
      <c r="A295"/>
      <c r="B295"/>
      <c r="D295"/>
      <c r="E295"/>
    </row>
    <row r="296" spans="1:5" x14ac:dyDescent="0.2">
      <c r="A296"/>
      <c r="B296"/>
      <c r="D296"/>
      <c r="E296"/>
    </row>
    <row r="297" spans="1:5" x14ac:dyDescent="0.2">
      <c r="A297"/>
      <c r="B297"/>
      <c r="D297"/>
      <c r="E297"/>
    </row>
    <row r="298" spans="1:5" x14ac:dyDescent="0.2">
      <c r="A298"/>
      <c r="B298"/>
      <c r="D298"/>
      <c r="E298"/>
    </row>
    <row r="299" spans="1:5" x14ac:dyDescent="0.2">
      <c r="A299"/>
      <c r="B299"/>
      <c r="D299"/>
      <c r="E299"/>
    </row>
    <row r="300" spans="1:5" x14ac:dyDescent="0.2">
      <c r="A300"/>
      <c r="B300"/>
      <c r="D300"/>
      <c r="E300"/>
    </row>
    <row r="301" spans="1:5" x14ac:dyDescent="0.2">
      <c r="A301"/>
      <c r="B301"/>
      <c r="D301"/>
      <c r="E301"/>
    </row>
    <row r="302" spans="1:5" x14ac:dyDescent="0.2">
      <c r="A302"/>
      <c r="B302"/>
      <c r="D302"/>
      <c r="E302"/>
    </row>
    <row r="303" spans="1:5" x14ac:dyDescent="0.2">
      <c r="A303"/>
      <c r="B303"/>
      <c r="D303"/>
      <c r="E303"/>
    </row>
    <row r="304" spans="1:5" x14ac:dyDescent="0.2">
      <c r="A304"/>
      <c r="B304"/>
      <c r="D304"/>
      <c r="E304"/>
    </row>
    <row r="305" spans="1:5" x14ac:dyDescent="0.2">
      <c r="A305"/>
      <c r="B305"/>
      <c r="D305"/>
      <c r="E305"/>
    </row>
    <row r="306" spans="1:5" x14ac:dyDescent="0.2">
      <c r="A306"/>
      <c r="B306"/>
      <c r="D306"/>
      <c r="E306"/>
    </row>
    <row r="307" spans="1:5" x14ac:dyDescent="0.2">
      <c r="A307"/>
      <c r="B307"/>
      <c r="D307"/>
      <c r="E307"/>
    </row>
    <row r="308" spans="1:5" x14ac:dyDescent="0.2">
      <c r="A308"/>
      <c r="B308"/>
      <c r="D308"/>
      <c r="E308"/>
    </row>
    <row r="309" spans="1:5" x14ac:dyDescent="0.2">
      <c r="A309"/>
      <c r="B309"/>
      <c r="D309"/>
      <c r="E309"/>
    </row>
    <row r="310" spans="1:5" x14ac:dyDescent="0.2">
      <c r="A310"/>
      <c r="B310"/>
      <c r="D310"/>
      <c r="E310"/>
    </row>
    <row r="311" spans="1:5" x14ac:dyDescent="0.2">
      <c r="A311"/>
      <c r="B311"/>
      <c r="D311"/>
      <c r="E311"/>
    </row>
    <row r="312" spans="1:5" x14ac:dyDescent="0.2">
      <c r="A312"/>
      <c r="B312"/>
      <c r="D312"/>
      <c r="E312"/>
    </row>
    <row r="313" spans="1:5" x14ac:dyDescent="0.2">
      <c r="A313"/>
      <c r="B313"/>
      <c r="D313"/>
      <c r="E313"/>
    </row>
    <row r="314" spans="1:5" x14ac:dyDescent="0.2">
      <c r="A314"/>
      <c r="B314"/>
      <c r="D314"/>
      <c r="E314"/>
    </row>
    <row r="315" spans="1:5" x14ac:dyDescent="0.2">
      <c r="A315"/>
      <c r="B315"/>
      <c r="D315"/>
      <c r="E315"/>
    </row>
    <row r="316" spans="1:5" x14ac:dyDescent="0.2">
      <c r="A316"/>
      <c r="B316"/>
      <c r="D316"/>
      <c r="E316"/>
    </row>
    <row r="317" spans="1:5" x14ac:dyDescent="0.2">
      <c r="A317"/>
      <c r="B317"/>
      <c r="D317"/>
      <c r="E317"/>
    </row>
    <row r="318" spans="1:5" x14ac:dyDescent="0.2">
      <c r="A318"/>
      <c r="B318"/>
      <c r="D318"/>
      <c r="E318"/>
    </row>
    <row r="319" spans="1:5" x14ac:dyDescent="0.2">
      <c r="A319"/>
      <c r="B319"/>
      <c r="D319"/>
      <c r="E319"/>
    </row>
    <row r="320" spans="1:5" x14ac:dyDescent="0.2">
      <c r="A320"/>
      <c r="B320"/>
      <c r="D320"/>
      <c r="E320"/>
    </row>
    <row r="321" spans="1:5" x14ac:dyDescent="0.2">
      <c r="A321"/>
      <c r="B321"/>
      <c r="D321"/>
      <c r="E321"/>
    </row>
    <row r="322" spans="1:5" x14ac:dyDescent="0.2">
      <c r="A322"/>
      <c r="B322"/>
      <c r="D322"/>
      <c r="E322"/>
    </row>
    <row r="323" spans="1:5" x14ac:dyDescent="0.2">
      <c r="A323"/>
      <c r="B323"/>
      <c r="D323"/>
      <c r="E323"/>
    </row>
    <row r="324" spans="1:5" x14ac:dyDescent="0.2">
      <c r="A324"/>
      <c r="B324"/>
      <c r="D324"/>
      <c r="E324"/>
    </row>
    <row r="325" spans="1:5" x14ac:dyDescent="0.2">
      <c r="A325"/>
      <c r="B325"/>
      <c r="D325"/>
      <c r="E325"/>
    </row>
    <row r="326" spans="1:5" x14ac:dyDescent="0.2">
      <c r="A326"/>
      <c r="B326"/>
      <c r="D326"/>
      <c r="E326"/>
    </row>
    <row r="327" spans="1:5" x14ac:dyDescent="0.2">
      <c r="A327"/>
      <c r="B327"/>
      <c r="D327"/>
      <c r="E327"/>
    </row>
    <row r="328" spans="1:5" x14ac:dyDescent="0.2">
      <c r="A328"/>
      <c r="B328"/>
      <c r="D328"/>
      <c r="E328"/>
    </row>
    <row r="329" spans="1:5" x14ac:dyDescent="0.2">
      <c r="A329"/>
      <c r="B329"/>
      <c r="D329"/>
      <c r="E329"/>
    </row>
    <row r="330" spans="1:5" x14ac:dyDescent="0.2">
      <c r="A330"/>
      <c r="B330"/>
      <c r="D330"/>
      <c r="E330"/>
    </row>
    <row r="331" spans="1:5" x14ac:dyDescent="0.2">
      <c r="A331"/>
      <c r="B331"/>
      <c r="D331"/>
      <c r="E331"/>
    </row>
    <row r="332" spans="1:5" x14ac:dyDescent="0.2">
      <c r="A332"/>
      <c r="B332"/>
      <c r="D332"/>
      <c r="E332"/>
    </row>
    <row r="333" spans="1:5" x14ac:dyDescent="0.2">
      <c r="A333"/>
      <c r="B333"/>
      <c r="D333"/>
      <c r="E333"/>
    </row>
    <row r="334" spans="1:5" x14ac:dyDescent="0.2">
      <c r="A334"/>
      <c r="B334"/>
      <c r="D334"/>
      <c r="E334"/>
    </row>
    <row r="335" spans="1:5" x14ac:dyDescent="0.2">
      <c r="A335"/>
      <c r="B335"/>
      <c r="D335"/>
      <c r="E335"/>
    </row>
    <row r="336" spans="1:5" x14ac:dyDescent="0.2">
      <c r="A336"/>
      <c r="B336"/>
      <c r="D336"/>
      <c r="E336"/>
    </row>
    <row r="337" spans="1:5" x14ac:dyDescent="0.2">
      <c r="A337"/>
      <c r="B337"/>
      <c r="D337"/>
      <c r="E337"/>
    </row>
    <row r="338" spans="1:5" x14ac:dyDescent="0.2">
      <c r="A338"/>
      <c r="B338"/>
      <c r="D338"/>
      <c r="E338"/>
    </row>
    <row r="339" spans="1:5" x14ac:dyDescent="0.2">
      <c r="A339"/>
      <c r="B339"/>
      <c r="D339"/>
      <c r="E339"/>
    </row>
    <row r="340" spans="1:5" x14ac:dyDescent="0.2">
      <c r="A340"/>
      <c r="B340"/>
      <c r="D340"/>
      <c r="E340"/>
    </row>
    <row r="341" spans="1:5" x14ac:dyDescent="0.2">
      <c r="A341"/>
      <c r="B341"/>
      <c r="D341"/>
      <c r="E341"/>
    </row>
    <row r="342" spans="1:5" x14ac:dyDescent="0.2">
      <c r="A342"/>
      <c r="B342"/>
      <c r="D342"/>
      <c r="E342"/>
    </row>
    <row r="343" spans="1:5" x14ac:dyDescent="0.2">
      <c r="A343"/>
      <c r="B343"/>
      <c r="D343"/>
      <c r="E343"/>
    </row>
    <row r="344" spans="1:5" x14ac:dyDescent="0.2">
      <c r="A344"/>
      <c r="B344"/>
      <c r="D344"/>
      <c r="E344"/>
    </row>
    <row r="345" spans="1:5" x14ac:dyDescent="0.2">
      <c r="A345"/>
      <c r="B345"/>
      <c r="D345"/>
      <c r="E345"/>
    </row>
    <row r="346" spans="1:5" x14ac:dyDescent="0.2">
      <c r="A346"/>
      <c r="B346"/>
      <c r="D346"/>
      <c r="E346"/>
    </row>
    <row r="347" spans="1:5" x14ac:dyDescent="0.2">
      <c r="A347"/>
      <c r="B347"/>
      <c r="D347"/>
      <c r="E347"/>
    </row>
    <row r="348" spans="1:5" x14ac:dyDescent="0.2">
      <c r="A348"/>
      <c r="B348"/>
      <c r="D348"/>
      <c r="E348"/>
    </row>
    <row r="349" spans="1:5" x14ac:dyDescent="0.2">
      <c r="A349"/>
      <c r="B349"/>
      <c r="D349"/>
      <c r="E349"/>
    </row>
    <row r="350" spans="1:5" x14ac:dyDescent="0.2">
      <c r="A350"/>
      <c r="B350"/>
      <c r="D350"/>
      <c r="E350"/>
    </row>
    <row r="351" spans="1:5" x14ac:dyDescent="0.2">
      <c r="A351"/>
      <c r="B351"/>
      <c r="D351"/>
      <c r="E351"/>
    </row>
    <row r="352" spans="1:5" x14ac:dyDescent="0.2">
      <c r="A352"/>
      <c r="B352"/>
      <c r="D352"/>
      <c r="E352"/>
    </row>
    <row r="353" spans="1:5" x14ac:dyDescent="0.2">
      <c r="A353"/>
      <c r="B353"/>
      <c r="D353"/>
      <c r="E353"/>
    </row>
    <row r="354" spans="1:5" x14ac:dyDescent="0.2">
      <c r="A354"/>
      <c r="B354"/>
      <c r="D354"/>
      <c r="E354"/>
    </row>
    <row r="355" spans="1:5" x14ac:dyDescent="0.2">
      <c r="A355"/>
      <c r="B355"/>
      <c r="D355"/>
      <c r="E355"/>
    </row>
    <row r="356" spans="1:5" x14ac:dyDescent="0.2">
      <c r="A356"/>
      <c r="B356"/>
      <c r="D356"/>
      <c r="E356"/>
    </row>
    <row r="357" spans="1:5" x14ac:dyDescent="0.2">
      <c r="A357"/>
      <c r="B357"/>
      <c r="D357"/>
      <c r="E357"/>
    </row>
    <row r="358" spans="1:5" x14ac:dyDescent="0.2">
      <c r="A358"/>
      <c r="B358"/>
      <c r="D358"/>
      <c r="E358"/>
    </row>
    <row r="359" spans="1:5" x14ac:dyDescent="0.2">
      <c r="A359"/>
      <c r="B359"/>
      <c r="D359"/>
      <c r="E359"/>
    </row>
    <row r="360" spans="1:5" x14ac:dyDescent="0.2">
      <c r="A360"/>
      <c r="B360"/>
      <c r="D360"/>
      <c r="E360"/>
    </row>
    <row r="361" spans="1:5" x14ac:dyDescent="0.2">
      <c r="A361"/>
      <c r="B361"/>
      <c r="D361"/>
      <c r="E361"/>
    </row>
    <row r="362" spans="1:5" x14ac:dyDescent="0.2">
      <c r="A362"/>
      <c r="B362"/>
      <c r="D362"/>
      <c r="E362"/>
    </row>
    <row r="363" spans="1:5" x14ac:dyDescent="0.2">
      <c r="A363"/>
      <c r="B363"/>
      <c r="D363"/>
      <c r="E363"/>
    </row>
    <row r="364" spans="1:5" x14ac:dyDescent="0.2">
      <c r="A364"/>
      <c r="B364"/>
      <c r="D364"/>
      <c r="E364"/>
    </row>
    <row r="365" spans="1:5" x14ac:dyDescent="0.2">
      <c r="A365"/>
      <c r="B365"/>
      <c r="D365"/>
      <c r="E365"/>
    </row>
    <row r="366" spans="1:5" x14ac:dyDescent="0.2">
      <c r="A366"/>
      <c r="B366"/>
      <c r="D366"/>
      <c r="E366"/>
    </row>
    <row r="367" spans="1:5" x14ac:dyDescent="0.2">
      <c r="A367"/>
      <c r="B367"/>
      <c r="D367"/>
      <c r="E367"/>
    </row>
    <row r="368" spans="1:5" x14ac:dyDescent="0.2">
      <c r="A368"/>
      <c r="B368"/>
      <c r="D368"/>
      <c r="E368"/>
    </row>
    <row r="369" spans="1:5" x14ac:dyDescent="0.2">
      <c r="A369"/>
      <c r="B369"/>
      <c r="D369"/>
      <c r="E369"/>
    </row>
    <row r="370" spans="1:5" x14ac:dyDescent="0.2">
      <c r="A370"/>
      <c r="B370"/>
      <c r="D370"/>
      <c r="E370"/>
    </row>
    <row r="371" spans="1:5" x14ac:dyDescent="0.2">
      <c r="A371"/>
      <c r="B371"/>
      <c r="D371"/>
      <c r="E371"/>
    </row>
    <row r="372" spans="1:5" x14ac:dyDescent="0.2">
      <c r="A372"/>
      <c r="B372"/>
      <c r="D372"/>
      <c r="E372"/>
    </row>
    <row r="373" spans="1:5" x14ac:dyDescent="0.2">
      <c r="A373"/>
      <c r="B373"/>
      <c r="D373"/>
      <c r="E373"/>
    </row>
    <row r="374" spans="1:5" x14ac:dyDescent="0.2">
      <c r="A374"/>
      <c r="B374"/>
      <c r="D374"/>
      <c r="E374"/>
    </row>
    <row r="375" spans="1:5" x14ac:dyDescent="0.2">
      <c r="A375"/>
      <c r="B375"/>
      <c r="D375"/>
      <c r="E375"/>
    </row>
    <row r="376" spans="1:5" x14ac:dyDescent="0.2">
      <c r="A376"/>
      <c r="B376"/>
      <c r="D376"/>
      <c r="E376"/>
    </row>
    <row r="377" spans="1:5" x14ac:dyDescent="0.2">
      <c r="A377"/>
      <c r="B377"/>
      <c r="D377"/>
      <c r="E377"/>
    </row>
    <row r="378" spans="1:5" x14ac:dyDescent="0.2">
      <c r="A378"/>
      <c r="B378"/>
      <c r="D378"/>
      <c r="E378"/>
    </row>
    <row r="379" spans="1:5" x14ac:dyDescent="0.2">
      <c r="A379"/>
      <c r="B379"/>
      <c r="D379"/>
      <c r="E379"/>
    </row>
    <row r="380" spans="1:5" x14ac:dyDescent="0.2">
      <c r="A380"/>
      <c r="B380"/>
      <c r="D380"/>
      <c r="E380"/>
    </row>
    <row r="381" spans="1:5" x14ac:dyDescent="0.2">
      <c r="A381"/>
      <c r="B381"/>
      <c r="D381"/>
      <c r="E381"/>
    </row>
    <row r="382" spans="1:5" x14ac:dyDescent="0.2">
      <c r="A382"/>
      <c r="B382"/>
      <c r="D382"/>
      <c r="E382"/>
    </row>
    <row r="383" spans="1:5" x14ac:dyDescent="0.2">
      <c r="A383"/>
      <c r="B383"/>
      <c r="D383"/>
      <c r="E383"/>
    </row>
    <row r="384" spans="1:5" x14ac:dyDescent="0.2">
      <c r="A384"/>
      <c r="B384"/>
      <c r="D384"/>
      <c r="E384"/>
    </row>
    <row r="385" spans="1:5" x14ac:dyDescent="0.2">
      <c r="A385"/>
      <c r="B385"/>
      <c r="D385"/>
      <c r="E385"/>
    </row>
    <row r="386" spans="1:5" x14ac:dyDescent="0.2">
      <c r="A386"/>
      <c r="B386"/>
      <c r="D386"/>
      <c r="E386"/>
    </row>
    <row r="387" spans="1:5" x14ac:dyDescent="0.2">
      <c r="A387"/>
      <c r="B387"/>
      <c r="D387"/>
      <c r="E387"/>
    </row>
    <row r="388" spans="1:5" x14ac:dyDescent="0.2">
      <c r="A388"/>
      <c r="B388"/>
      <c r="D388"/>
      <c r="E388"/>
    </row>
    <row r="389" spans="1:5" x14ac:dyDescent="0.2">
      <c r="A389"/>
      <c r="B389"/>
      <c r="D389"/>
      <c r="E389"/>
    </row>
    <row r="390" spans="1:5" x14ac:dyDescent="0.2">
      <c r="A390"/>
      <c r="B390"/>
      <c r="D390"/>
      <c r="E390"/>
    </row>
    <row r="391" spans="1:5" x14ac:dyDescent="0.2">
      <c r="A391"/>
      <c r="B391"/>
      <c r="D391"/>
      <c r="E391"/>
    </row>
    <row r="392" spans="1:5" x14ac:dyDescent="0.2">
      <c r="A392"/>
      <c r="B392"/>
      <c r="D392"/>
      <c r="E392"/>
    </row>
    <row r="393" spans="1:5" x14ac:dyDescent="0.2">
      <c r="A393"/>
      <c r="B393"/>
      <c r="D393"/>
      <c r="E393"/>
    </row>
    <row r="394" spans="1:5" x14ac:dyDescent="0.2">
      <c r="A394"/>
      <c r="B394"/>
      <c r="D394"/>
      <c r="E394"/>
    </row>
    <row r="395" spans="1:5" x14ac:dyDescent="0.2">
      <c r="A395"/>
      <c r="B395"/>
      <c r="D395"/>
      <c r="E395"/>
    </row>
    <row r="396" spans="1:5" x14ac:dyDescent="0.2">
      <c r="A396"/>
      <c r="B396"/>
      <c r="D396"/>
      <c r="E396"/>
    </row>
    <row r="397" spans="1:5" x14ac:dyDescent="0.2">
      <c r="A397"/>
      <c r="B397"/>
      <c r="D397"/>
      <c r="E397"/>
    </row>
    <row r="398" spans="1:5" x14ac:dyDescent="0.2">
      <c r="A398"/>
      <c r="B398"/>
      <c r="D398"/>
      <c r="E398"/>
    </row>
    <row r="399" spans="1:5" x14ac:dyDescent="0.2">
      <c r="A399"/>
      <c r="B399"/>
      <c r="D399"/>
      <c r="E399"/>
    </row>
    <row r="400" spans="1:5" x14ac:dyDescent="0.2">
      <c r="A400"/>
      <c r="B400"/>
      <c r="D400"/>
      <c r="E400"/>
    </row>
    <row r="401" spans="1:5" x14ac:dyDescent="0.2">
      <c r="A401"/>
      <c r="B401"/>
      <c r="D401"/>
      <c r="E401"/>
    </row>
    <row r="402" spans="1:5" x14ac:dyDescent="0.2">
      <c r="A402"/>
      <c r="B402"/>
      <c r="D402"/>
      <c r="E402"/>
    </row>
    <row r="403" spans="1:5" x14ac:dyDescent="0.2">
      <c r="A403"/>
      <c r="B403"/>
      <c r="D403"/>
      <c r="E403"/>
    </row>
    <row r="404" spans="1:5" x14ac:dyDescent="0.2">
      <c r="A404"/>
      <c r="B404"/>
      <c r="D404"/>
      <c r="E404"/>
    </row>
    <row r="405" spans="1:5" x14ac:dyDescent="0.2">
      <c r="A405"/>
      <c r="B405"/>
      <c r="D405"/>
      <c r="E405"/>
    </row>
    <row r="406" spans="1:5" x14ac:dyDescent="0.2">
      <c r="A406"/>
      <c r="B406"/>
      <c r="D406"/>
      <c r="E406"/>
    </row>
    <row r="407" spans="1:5" x14ac:dyDescent="0.2">
      <c r="A407"/>
      <c r="B407"/>
      <c r="D407"/>
      <c r="E407"/>
    </row>
    <row r="408" spans="1:5" x14ac:dyDescent="0.2">
      <c r="A408"/>
      <c r="B408"/>
      <c r="D408"/>
      <c r="E408"/>
    </row>
    <row r="409" spans="1:5" x14ac:dyDescent="0.2">
      <c r="A409"/>
      <c r="B409"/>
      <c r="D409"/>
      <c r="E409"/>
    </row>
    <row r="410" spans="1:5" x14ac:dyDescent="0.2">
      <c r="A410"/>
      <c r="B410"/>
      <c r="D410"/>
      <c r="E410"/>
    </row>
    <row r="411" spans="1:5" x14ac:dyDescent="0.2">
      <c r="A411"/>
      <c r="B411"/>
      <c r="D411"/>
      <c r="E411"/>
    </row>
    <row r="412" spans="1:5" x14ac:dyDescent="0.2">
      <c r="A412"/>
      <c r="B412"/>
      <c r="D412"/>
      <c r="E412"/>
    </row>
    <row r="413" spans="1:5" x14ac:dyDescent="0.2">
      <c r="A413"/>
      <c r="B413"/>
      <c r="D413"/>
      <c r="E413"/>
    </row>
    <row r="414" spans="1:5" x14ac:dyDescent="0.2">
      <c r="A414"/>
      <c r="B414"/>
      <c r="D414"/>
      <c r="E414"/>
    </row>
    <row r="415" spans="1:5" x14ac:dyDescent="0.2">
      <c r="A415"/>
      <c r="B415"/>
      <c r="D415"/>
      <c r="E415"/>
    </row>
    <row r="416" spans="1:5" x14ac:dyDescent="0.2">
      <c r="A416"/>
      <c r="B416"/>
      <c r="D416"/>
      <c r="E416"/>
    </row>
    <row r="417" spans="1:5" x14ac:dyDescent="0.2">
      <c r="A417"/>
      <c r="B417"/>
      <c r="D417"/>
      <c r="E417"/>
    </row>
    <row r="418" spans="1:5" x14ac:dyDescent="0.2">
      <c r="A418"/>
      <c r="B418"/>
      <c r="D418"/>
      <c r="E418"/>
    </row>
    <row r="419" spans="1:5" x14ac:dyDescent="0.2">
      <c r="A419"/>
      <c r="B419"/>
      <c r="D419"/>
      <c r="E419"/>
    </row>
    <row r="420" spans="1:5" x14ac:dyDescent="0.2">
      <c r="A420"/>
      <c r="B420"/>
      <c r="D420"/>
      <c r="E420"/>
    </row>
    <row r="421" spans="1:5" x14ac:dyDescent="0.2">
      <c r="A421"/>
      <c r="B421"/>
      <c r="D421"/>
      <c r="E421"/>
    </row>
    <row r="422" spans="1:5" x14ac:dyDescent="0.2">
      <c r="A422"/>
      <c r="B422"/>
      <c r="D422"/>
      <c r="E422"/>
    </row>
    <row r="423" spans="1:5" x14ac:dyDescent="0.2">
      <c r="A423"/>
      <c r="B423"/>
      <c r="D423"/>
      <c r="E423"/>
    </row>
    <row r="424" spans="1:5" x14ac:dyDescent="0.2">
      <c r="A424"/>
      <c r="B424"/>
      <c r="D424"/>
      <c r="E424"/>
    </row>
    <row r="425" spans="1:5" x14ac:dyDescent="0.2">
      <c r="A425"/>
      <c r="B425"/>
      <c r="D425"/>
      <c r="E425"/>
    </row>
    <row r="426" spans="1:5" x14ac:dyDescent="0.2">
      <c r="A426"/>
      <c r="B426"/>
      <c r="D426"/>
      <c r="E426"/>
    </row>
    <row r="427" spans="1:5" x14ac:dyDescent="0.2">
      <c r="A427"/>
      <c r="B427"/>
      <c r="D427"/>
      <c r="E427"/>
    </row>
    <row r="428" spans="1:5" x14ac:dyDescent="0.2">
      <c r="A428"/>
      <c r="B428"/>
      <c r="D428"/>
      <c r="E428"/>
    </row>
    <row r="429" spans="1:5" x14ac:dyDescent="0.2">
      <c r="A429"/>
      <c r="B429"/>
      <c r="D429"/>
      <c r="E429"/>
    </row>
    <row r="430" spans="1:5" x14ac:dyDescent="0.2">
      <c r="A430"/>
      <c r="B430"/>
      <c r="D430"/>
      <c r="E430"/>
    </row>
    <row r="431" spans="1:5" x14ac:dyDescent="0.2">
      <c r="A431"/>
      <c r="B431"/>
      <c r="D431"/>
      <c r="E431"/>
    </row>
    <row r="432" spans="1:5" x14ac:dyDescent="0.2">
      <c r="A432"/>
      <c r="B432"/>
      <c r="D432"/>
      <c r="E432"/>
    </row>
    <row r="433" spans="1:5" x14ac:dyDescent="0.2">
      <c r="A433"/>
      <c r="B433"/>
      <c r="D433"/>
      <c r="E433"/>
    </row>
    <row r="434" spans="1:5" x14ac:dyDescent="0.2">
      <c r="A434"/>
      <c r="B434"/>
      <c r="D434"/>
      <c r="E434"/>
    </row>
    <row r="435" spans="1:5" x14ac:dyDescent="0.2">
      <c r="A435"/>
      <c r="B435"/>
      <c r="D435"/>
      <c r="E435"/>
    </row>
    <row r="436" spans="1:5" x14ac:dyDescent="0.2">
      <c r="A436"/>
      <c r="B436"/>
      <c r="D436"/>
      <c r="E436"/>
    </row>
    <row r="437" spans="1:5" x14ac:dyDescent="0.2">
      <c r="A437"/>
      <c r="B437"/>
      <c r="D437"/>
      <c r="E437"/>
    </row>
    <row r="438" spans="1:5" x14ac:dyDescent="0.2">
      <c r="A438"/>
      <c r="B438"/>
      <c r="D438"/>
      <c r="E438"/>
    </row>
    <row r="439" spans="1:5" x14ac:dyDescent="0.2">
      <c r="A439"/>
      <c r="B439"/>
      <c r="D439"/>
      <c r="E439"/>
    </row>
    <row r="440" spans="1:5" x14ac:dyDescent="0.2">
      <c r="A440"/>
      <c r="B440"/>
      <c r="D440"/>
      <c r="E440"/>
    </row>
    <row r="441" spans="1:5" x14ac:dyDescent="0.2">
      <c r="A441"/>
      <c r="B441"/>
      <c r="D441"/>
      <c r="E441"/>
    </row>
    <row r="442" spans="1:5" x14ac:dyDescent="0.2">
      <c r="A442"/>
      <c r="B442"/>
      <c r="D442"/>
      <c r="E442"/>
    </row>
    <row r="443" spans="1:5" x14ac:dyDescent="0.2">
      <c r="A443"/>
      <c r="B443"/>
      <c r="D443"/>
      <c r="E443"/>
    </row>
    <row r="444" spans="1:5" x14ac:dyDescent="0.2">
      <c r="A444"/>
      <c r="B444"/>
      <c r="D444"/>
      <c r="E444"/>
    </row>
    <row r="445" spans="1:5" x14ac:dyDescent="0.2">
      <c r="A445"/>
      <c r="B445"/>
      <c r="D445"/>
      <c r="E445"/>
    </row>
    <row r="446" spans="1:5" x14ac:dyDescent="0.2">
      <c r="A446"/>
      <c r="B446"/>
      <c r="D446"/>
      <c r="E446"/>
    </row>
    <row r="447" spans="1:5" x14ac:dyDescent="0.2">
      <c r="A447"/>
      <c r="B447"/>
      <c r="D447"/>
      <c r="E447"/>
    </row>
    <row r="448" spans="1:5" x14ac:dyDescent="0.2">
      <c r="A448"/>
      <c r="B448"/>
      <c r="D448"/>
      <c r="E448"/>
    </row>
    <row r="449" spans="1:5" x14ac:dyDescent="0.2">
      <c r="A449"/>
      <c r="B449"/>
      <c r="D449"/>
      <c r="E449"/>
    </row>
    <row r="450" spans="1:5" x14ac:dyDescent="0.2">
      <c r="A450"/>
      <c r="B450"/>
      <c r="D450"/>
      <c r="E450"/>
    </row>
    <row r="451" spans="1:5" x14ac:dyDescent="0.2">
      <c r="A451"/>
      <c r="B451"/>
      <c r="D451"/>
      <c r="E451"/>
    </row>
    <row r="452" spans="1:5" x14ac:dyDescent="0.2">
      <c r="A452"/>
      <c r="B452"/>
      <c r="D452"/>
      <c r="E452"/>
    </row>
    <row r="453" spans="1:5" x14ac:dyDescent="0.2">
      <c r="A453"/>
      <c r="B453"/>
      <c r="D453"/>
      <c r="E453"/>
    </row>
    <row r="454" spans="1:5" x14ac:dyDescent="0.2">
      <c r="A454"/>
      <c r="B454"/>
      <c r="D454"/>
      <c r="E454"/>
    </row>
    <row r="455" spans="1:5" x14ac:dyDescent="0.2">
      <c r="A455"/>
      <c r="B455"/>
      <c r="D455"/>
      <c r="E455"/>
    </row>
    <row r="456" spans="1:5" x14ac:dyDescent="0.2">
      <c r="A456"/>
      <c r="B456"/>
      <c r="D456"/>
      <c r="E456"/>
    </row>
    <row r="457" spans="1:5" x14ac:dyDescent="0.2">
      <c r="A457"/>
      <c r="B457"/>
      <c r="D457"/>
      <c r="E457"/>
    </row>
    <row r="458" spans="1:5" x14ac:dyDescent="0.2">
      <c r="A458"/>
      <c r="B458"/>
      <c r="D458"/>
      <c r="E458"/>
    </row>
    <row r="459" spans="1:5" x14ac:dyDescent="0.2">
      <c r="A459"/>
      <c r="B459"/>
      <c r="D459"/>
      <c r="E459"/>
    </row>
    <row r="460" spans="1:5" x14ac:dyDescent="0.2">
      <c r="A460"/>
      <c r="B460"/>
      <c r="D460"/>
      <c r="E460"/>
    </row>
    <row r="461" spans="1:5" x14ac:dyDescent="0.2">
      <c r="A461"/>
      <c r="B461"/>
      <c r="D461"/>
      <c r="E461"/>
    </row>
    <row r="462" spans="1:5" x14ac:dyDescent="0.2">
      <c r="A462"/>
      <c r="B462"/>
      <c r="D462"/>
      <c r="E462"/>
    </row>
    <row r="463" spans="1:5" x14ac:dyDescent="0.2">
      <c r="A463"/>
      <c r="B463"/>
      <c r="D463"/>
      <c r="E463"/>
    </row>
    <row r="464" spans="1:5" x14ac:dyDescent="0.2">
      <c r="A464"/>
      <c r="B464"/>
      <c r="D464"/>
      <c r="E464"/>
    </row>
    <row r="465" spans="1:5" x14ac:dyDescent="0.2">
      <c r="A465"/>
      <c r="B465"/>
      <c r="D465"/>
      <c r="E465"/>
    </row>
    <row r="466" spans="1:5" x14ac:dyDescent="0.2">
      <c r="A466"/>
      <c r="B466"/>
      <c r="D466"/>
      <c r="E466"/>
    </row>
    <row r="467" spans="1:5" x14ac:dyDescent="0.2">
      <c r="A467"/>
      <c r="B467"/>
      <c r="D467"/>
      <c r="E467"/>
    </row>
    <row r="468" spans="1:5" x14ac:dyDescent="0.2">
      <c r="A468"/>
      <c r="B468"/>
      <c r="D468"/>
      <c r="E468"/>
    </row>
    <row r="469" spans="1:5" x14ac:dyDescent="0.2">
      <c r="A469"/>
      <c r="B469"/>
      <c r="D469"/>
      <c r="E469"/>
    </row>
    <row r="470" spans="1:5" x14ac:dyDescent="0.2">
      <c r="A470"/>
      <c r="B470"/>
      <c r="D470"/>
      <c r="E470"/>
    </row>
    <row r="471" spans="1:5" x14ac:dyDescent="0.2">
      <c r="A471"/>
      <c r="B471"/>
      <c r="D471"/>
      <c r="E471"/>
    </row>
    <row r="472" spans="1:5" x14ac:dyDescent="0.2">
      <c r="A472"/>
      <c r="B472"/>
      <c r="D472"/>
      <c r="E472"/>
    </row>
    <row r="473" spans="1:5" x14ac:dyDescent="0.2">
      <c r="A473"/>
      <c r="B473"/>
      <c r="D473"/>
      <c r="E473"/>
    </row>
    <row r="474" spans="1:5" x14ac:dyDescent="0.2">
      <c r="A474"/>
      <c r="B474"/>
      <c r="D474"/>
      <c r="E474"/>
    </row>
    <row r="475" spans="1:5" x14ac:dyDescent="0.2">
      <c r="A475"/>
      <c r="B475"/>
      <c r="D475"/>
      <c r="E475"/>
    </row>
    <row r="476" spans="1:5" x14ac:dyDescent="0.2">
      <c r="A476"/>
      <c r="B476"/>
      <c r="D476"/>
      <c r="E476"/>
    </row>
    <row r="477" spans="1:5" x14ac:dyDescent="0.2">
      <c r="A477"/>
      <c r="B477"/>
      <c r="D477"/>
      <c r="E477"/>
    </row>
    <row r="478" spans="1:5" x14ac:dyDescent="0.2">
      <c r="A478"/>
      <c r="B478"/>
      <c r="D478"/>
      <c r="E478"/>
    </row>
    <row r="479" spans="1:5" x14ac:dyDescent="0.2">
      <c r="A479"/>
      <c r="B479"/>
      <c r="D479"/>
      <c r="E479"/>
    </row>
    <row r="480" spans="1:5" x14ac:dyDescent="0.2">
      <c r="A480"/>
      <c r="B480"/>
      <c r="D480"/>
      <c r="E480"/>
    </row>
    <row r="481" spans="1:5" x14ac:dyDescent="0.2">
      <c r="A481"/>
      <c r="B481"/>
      <c r="D481"/>
      <c r="E481"/>
    </row>
    <row r="482" spans="1:5" x14ac:dyDescent="0.2">
      <c r="A482"/>
      <c r="B482"/>
      <c r="D482"/>
      <c r="E482"/>
    </row>
    <row r="483" spans="1:5" x14ac:dyDescent="0.2">
      <c r="A483"/>
      <c r="B483"/>
      <c r="D483"/>
      <c r="E483"/>
    </row>
    <row r="484" spans="1:5" x14ac:dyDescent="0.2">
      <c r="A484"/>
      <c r="B484"/>
      <c r="D484"/>
      <c r="E484"/>
    </row>
    <row r="485" spans="1:5" x14ac:dyDescent="0.2">
      <c r="A485"/>
      <c r="B485"/>
      <c r="D485"/>
      <c r="E485"/>
    </row>
    <row r="486" spans="1:5" x14ac:dyDescent="0.2">
      <c r="A486"/>
      <c r="B486"/>
      <c r="D486"/>
      <c r="E486"/>
    </row>
    <row r="487" spans="1:5" x14ac:dyDescent="0.2">
      <c r="A487"/>
      <c r="B487"/>
      <c r="D487"/>
      <c r="E487"/>
    </row>
    <row r="488" spans="1:5" x14ac:dyDescent="0.2">
      <c r="A488"/>
      <c r="B488"/>
      <c r="D488"/>
      <c r="E488"/>
    </row>
    <row r="489" spans="1:5" x14ac:dyDescent="0.2">
      <c r="A489"/>
      <c r="B489"/>
      <c r="D489"/>
      <c r="E489"/>
    </row>
    <row r="490" spans="1:5" x14ac:dyDescent="0.2">
      <c r="A490"/>
      <c r="B490"/>
      <c r="D490"/>
      <c r="E490"/>
    </row>
    <row r="491" spans="1:5" x14ac:dyDescent="0.2">
      <c r="A491"/>
      <c r="B491"/>
      <c r="D491"/>
      <c r="E491"/>
    </row>
    <row r="492" spans="1:5" x14ac:dyDescent="0.2">
      <c r="A492"/>
      <c r="B492"/>
      <c r="D492"/>
      <c r="E492"/>
    </row>
    <row r="493" spans="1:5" x14ac:dyDescent="0.2">
      <c r="A493"/>
      <c r="B493"/>
      <c r="D493"/>
      <c r="E493"/>
    </row>
    <row r="494" spans="1:5" x14ac:dyDescent="0.2">
      <c r="A494"/>
      <c r="B494"/>
      <c r="D494"/>
      <c r="E494"/>
    </row>
    <row r="495" spans="1:5" x14ac:dyDescent="0.2">
      <c r="A495"/>
      <c r="B495"/>
      <c r="D495"/>
      <c r="E495"/>
    </row>
    <row r="496" spans="1:5" x14ac:dyDescent="0.2">
      <c r="A496"/>
      <c r="B496"/>
      <c r="D496"/>
      <c r="E496"/>
    </row>
    <row r="497" spans="1:5" x14ac:dyDescent="0.2">
      <c r="A497"/>
      <c r="B497"/>
      <c r="D497"/>
      <c r="E497"/>
    </row>
    <row r="498" spans="1:5" x14ac:dyDescent="0.2">
      <c r="A498"/>
      <c r="B498"/>
      <c r="D498"/>
      <c r="E498"/>
    </row>
    <row r="499" spans="1:5" x14ac:dyDescent="0.2">
      <c r="A499"/>
      <c r="B499"/>
      <c r="D499"/>
      <c r="E499"/>
    </row>
    <row r="500" spans="1:5" x14ac:dyDescent="0.2">
      <c r="A500"/>
      <c r="B500"/>
      <c r="D500"/>
      <c r="E500"/>
    </row>
    <row r="501" spans="1:5" x14ac:dyDescent="0.2">
      <c r="A501"/>
      <c r="B501"/>
      <c r="D501"/>
      <c r="E501"/>
    </row>
    <row r="502" spans="1:5" x14ac:dyDescent="0.2">
      <c r="A502"/>
      <c r="B502"/>
      <c r="D502"/>
      <c r="E502"/>
    </row>
    <row r="503" spans="1:5" x14ac:dyDescent="0.2">
      <c r="A503"/>
      <c r="B503"/>
      <c r="D503"/>
      <c r="E503"/>
    </row>
    <row r="504" spans="1:5" x14ac:dyDescent="0.2">
      <c r="A504"/>
      <c r="B504"/>
      <c r="D504"/>
      <c r="E504"/>
    </row>
    <row r="505" spans="1:5" x14ac:dyDescent="0.2">
      <c r="A505"/>
      <c r="B505"/>
      <c r="D505"/>
      <c r="E505"/>
    </row>
    <row r="506" spans="1:5" x14ac:dyDescent="0.2">
      <c r="A506"/>
      <c r="B506"/>
      <c r="D506"/>
      <c r="E506"/>
    </row>
    <row r="507" spans="1:5" x14ac:dyDescent="0.2">
      <c r="A507"/>
      <c r="B507"/>
      <c r="D507"/>
      <c r="E507"/>
    </row>
    <row r="508" spans="1:5" x14ac:dyDescent="0.2">
      <c r="A508"/>
      <c r="B508"/>
      <c r="D508"/>
      <c r="E508"/>
    </row>
    <row r="509" spans="1:5" x14ac:dyDescent="0.2">
      <c r="A509"/>
      <c r="B509"/>
      <c r="D509"/>
      <c r="E509"/>
    </row>
    <row r="510" spans="1:5" x14ac:dyDescent="0.2">
      <c r="A510"/>
      <c r="B510"/>
      <c r="D510"/>
      <c r="E510"/>
    </row>
    <row r="511" spans="1:5" x14ac:dyDescent="0.2">
      <c r="A511"/>
      <c r="B511"/>
      <c r="D511"/>
      <c r="E511"/>
    </row>
    <row r="512" spans="1:5" x14ac:dyDescent="0.2">
      <c r="A512"/>
      <c r="B512"/>
      <c r="D512"/>
      <c r="E512"/>
    </row>
    <row r="513" spans="1:5" x14ac:dyDescent="0.2">
      <c r="A513"/>
      <c r="B513"/>
      <c r="D513"/>
      <c r="E513"/>
    </row>
    <row r="514" spans="1:5" x14ac:dyDescent="0.2">
      <c r="A514"/>
      <c r="B514"/>
      <c r="D514"/>
      <c r="E514"/>
    </row>
    <row r="515" spans="1:5" x14ac:dyDescent="0.2">
      <c r="A515"/>
      <c r="B515"/>
      <c r="D515"/>
      <c r="E515"/>
    </row>
    <row r="516" spans="1:5" x14ac:dyDescent="0.2">
      <c r="A516"/>
      <c r="B516"/>
      <c r="D516"/>
      <c r="E516"/>
    </row>
    <row r="517" spans="1:5" x14ac:dyDescent="0.2">
      <c r="A517"/>
      <c r="B517"/>
      <c r="D517"/>
      <c r="E517"/>
    </row>
    <row r="518" spans="1:5" x14ac:dyDescent="0.2">
      <c r="A518"/>
      <c r="B518"/>
      <c r="D518"/>
      <c r="E518"/>
    </row>
    <row r="519" spans="1:5" x14ac:dyDescent="0.2">
      <c r="A519"/>
      <c r="B519"/>
      <c r="D519"/>
      <c r="E519"/>
    </row>
    <row r="520" spans="1:5" x14ac:dyDescent="0.2">
      <c r="A520"/>
      <c r="B520"/>
      <c r="D520"/>
      <c r="E520"/>
    </row>
    <row r="521" spans="1:5" x14ac:dyDescent="0.2">
      <c r="A521"/>
      <c r="B521"/>
      <c r="D521"/>
      <c r="E521"/>
    </row>
    <row r="522" spans="1:5" x14ac:dyDescent="0.2">
      <c r="A522"/>
      <c r="B522"/>
      <c r="D522"/>
      <c r="E522"/>
    </row>
    <row r="523" spans="1:5" x14ac:dyDescent="0.2">
      <c r="A523"/>
      <c r="B523"/>
      <c r="D523"/>
      <c r="E523"/>
    </row>
    <row r="524" spans="1:5" x14ac:dyDescent="0.2">
      <c r="A524"/>
      <c r="B524"/>
      <c r="D524"/>
      <c r="E524"/>
    </row>
    <row r="525" spans="1:5" x14ac:dyDescent="0.2">
      <c r="A525"/>
      <c r="B525"/>
      <c r="D525"/>
      <c r="E525"/>
    </row>
    <row r="526" spans="1:5" x14ac:dyDescent="0.2">
      <c r="A526"/>
      <c r="B526"/>
      <c r="D526"/>
      <c r="E526"/>
    </row>
    <row r="527" spans="1:5" x14ac:dyDescent="0.2">
      <c r="A527"/>
      <c r="B527"/>
      <c r="D527"/>
      <c r="E527"/>
    </row>
    <row r="528" spans="1:5" x14ac:dyDescent="0.2">
      <c r="A528"/>
      <c r="B528"/>
      <c r="D528"/>
      <c r="E528"/>
    </row>
    <row r="529" spans="1:5" x14ac:dyDescent="0.2">
      <c r="A529"/>
      <c r="B529"/>
      <c r="D529"/>
      <c r="E529"/>
    </row>
    <row r="530" spans="1:5" x14ac:dyDescent="0.2">
      <c r="A530"/>
      <c r="B530"/>
      <c r="D530"/>
      <c r="E530"/>
    </row>
    <row r="531" spans="1:5" x14ac:dyDescent="0.2">
      <c r="A531"/>
      <c r="B531"/>
      <c r="D531"/>
      <c r="E531"/>
    </row>
    <row r="532" spans="1:5" x14ac:dyDescent="0.2">
      <c r="A532"/>
      <c r="B532"/>
      <c r="D532"/>
      <c r="E532"/>
    </row>
    <row r="533" spans="1:5" x14ac:dyDescent="0.2">
      <c r="A533"/>
      <c r="B533"/>
      <c r="D533"/>
      <c r="E533"/>
    </row>
    <row r="534" spans="1:5" x14ac:dyDescent="0.2">
      <c r="A534"/>
      <c r="B534"/>
      <c r="D534"/>
      <c r="E534"/>
    </row>
    <row r="535" spans="1:5" x14ac:dyDescent="0.2">
      <c r="A535"/>
      <c r="B535"/>
      <c r="D535"/>
      <c r="E535"/>
    </row>
    <row r="536" spans="1:5" x14ac:dyDescent="0.2">
      <c r="A536"/>
      <c r="B536"/>
      <c r="D536"/>
      <c r="E536"/>
    </row>
    <row r="537" spans="1:5" x14ac:dyDescent="0.2">
      <c r="A537"/>
      <c r="B537"/>
      <c r="D537"/>
      <c r="E537"/>
    </row>
    <row r="538" spans="1:5" x14ac:dyDescent="0.2">
      <c r="A538"/>
      <c r="B538"/>
      <c r="D538"/>
      <c r="E538"/>
    </row>
    <row r="539" spans="1:5" x14ac:dyDescent="0.2">
      <c r="A539"/>
      <c r="B539"/>
      <c r="D539"/>
      <c r="E539"/>
    </row>
    <row r="540" spans="1:5" x14ac:dyDescent="0.2">
      <c r="A540"/>
      <c r="B540"/>
      <c r="D540"/>
      <c r="E540"/>
    </row>
    <row r="541" spans="1:5" x14ac:dyDescent="0.2">
      <c r="A541"/>
      <c r="B541"/>
      <c r="D541"/>
      <c r="E541"/>
    </row>
    <row r="542" spans="1:5" x14ac:dyDescent="0.2">
      <c r="A542"/>
      <c r="B542"/>
      <c r="D542"/>
      <c r="E542"/>
    </row>
    <row r="543" spans="1:5" x14ac:dyDescent="0.2">
      <c r="A543"/>
      <c r="B543"/>
      <c r="D543"/>
      <c r="E543"/>
    </row>
    <row r="544" spans="1:5" x14ac:dyDescent="0.2">
      <c r="A544"/>
      <c r="B544"/>
      <c r="D544"/>
      <c r="E544"/>
    </row>
    <row r="545" spans="1:5" x14ac:dyDescent="0.2">
      <c r="A545"/>
      <c r="B545"/>
      <c r="D545"/>
      <c r="E545"/>
    </row>
    <row r="546" spans="1:5" x14ac:dyDescent="0.2">
      <c r="A546"/>
      <c r="B546"/>
      <c r="D546"/>
      <c r="E546"/>
    </row>
    <row r="547" spans="1:5" x14ac:dyDescent="0.2">
      <c r="A547"/>
      <c r="B547"/>
      <c r="D547"/>
      <c r="E547"/>
    </row>
    <row r="548" spans="1:5" x14ac:dyDescent="0.2">
      <c r="A548"/>
      <c r="B548"/>
      <c r="D548"/>
      <c r="E548"/>
    </row>
    <row r="549" spans="1:5" x14ac:dyDescent="0.2">
      <c r="A549"/>
      <c r="B549"/>
      <c r="D549"/>
      <c r="E549"/>
    </row>
    <row r="550" spans="1:5" x14ac:dyDescent="0.2">
      <c r="A550"/>
      <c r="B550"/>
      <c r="D550"/>
      <c r="E550"/>
    </row>
    <row r="551" spans="1:5" x14ac:dyDescent="0.2">
      <c r="A551"/>
      <c r="B551"/>
      <c r="D551"/>
      <c r="E551"/>
    </row>
    <row r="552" spans="1:5" x14ac:dyDescent="0.2">
      <c r="A552"/>
      <c r="B552"/>
      <c r="D552"/>
      <c r="E552"/>
    </row>
    <row r="553" spans="1:5" x14ac:dyDescent="0.2">
      <c r="A553"/>
      <c r="B553"/>
      <c r="D553"/>
      <c r="E553"/>
    </row>
    <row r="554" spans="1:5" x14ac:dyDescent="0.2">
      <c r="A554"/>
      <c r="B554"/>
      <c r="D554"/>
      <c r="E554"/>
    </row>
    <row r="555" spans="1:5" x14ac:dyDescent="0.2">
      <c r="A555"/>
      <c r="B555"/>
      <c r="D555"/>
      <c r="E555"/>
    </row>
    <row r="556" spans="1:5" x14ac:dyDescent="0.2">
      <c r="A556"/>
      <c r="B556"/>
      <c r="D556"/>
      <c r="E556"/>
    </row>
    <row r="557" spans="1:5" x14ac:dyDescent="0.2">
      <c r="A557"/>
      <c r="B557"/>
      <c r="D557"/>
      <c r="E557"/>
    </row>
    <row r="558" spans="1:5" x14ac:dyDescent="0.2">
      <c r="A558"/>
      <c r="B558"/>
      <c r="D558"/>
      <c r="E558"/>
    </row>
    <row r="559" spans="1:5" x14ac:dyDescent="0.2">
      <c r="A559"/>
      <c r="B559"/>
      <c r="D559"/>
      <c r="E559"/>
    </row>
    <row r="560" spans="1:5" x14ac:dyDescent="0.2">
      <c r="A560"/>
      <c r="B560"/>
      <c r="D560"/>
      <c r="E560"/>
    </row>
    <row r="561" spans="1:5" x14ac:dyDescent="0.2">
      <c r="A561"/>
      <c r="B561"/>
      <c r="D561"/>
      <c r="E561"/>
    </row>
    <row r="562" spans="1:5" x14ac:dyDescent="0.2">
      <c r="A562"/>
      <c r="B562"/>
      <c r="D562"/>
      <c r="E562"/>
    </row>
    <row r="563" spans="1:5" x14ac:dyDescent="0.2">
      <c r="A563"/>
      <c r="B563"/>
      <c r="D563"/>
      <c r="E563"/>
    </row>
    <row r="564" spans="1:5" x14ac:dyDescent="0.2">
      <c r="A564"/>
      <c r="B564"/>
      <c r="D564"/>
      <c r="E564"/>
    </row>
    <row r="565" spans="1:5" x14ac:dyDescent="0.2">
      <c r="A565"/>
      <c r="B565"/>
      <c r="D565"/>
      <c r="E565"/>
    </row>
    <row r="566" spans="1:5" x14ac:dyDescent="0.2">
      <c r="A566"/>
      <c r="B566"/>
      <c r="D566"/>
      <c r="E566"/>
    </row>
    <row r="567" spans="1:5" x14ac:dyDescent="0.2">
      <c r="A567"/>
      <c r="B567"/>
      <c r="D567"/>
      <c r="E567"/>
    </row>
    <row r="568" spans="1:5" x14ac:dyDescent="0.2">
      <c r="A568"/>
      <c r="B568"/>
      <c r="D568"/>
      <c r="E568"/>
    </row>
    <row r="569" spans="1:5" x14ac:dyDescent="0.2">
      <c r="A569"/>
      <c r="B569"/>
      <c r="D569"/>
      <c r="E569"/>
    </row>
    <row r="570" spans="1:5" x14ac:dyDescent="0.2">
      <c r="A570"/>
      <c r="B570"/>
      <c r="D570"/>
      <c r="E570"/>
    </row>
  </sheetData>
  <sortState xmlns:xlrd2="http://schemas.microsoft.com/office/spreadsheetml/2017/richdata2" ref="A2:DL570">
    <sortCondition ref="A2:A570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author_info</vt:lpstr>
      <vt:lpstr>translation</vt:lpstr>
      <vt:lpstr>common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HeartingBe</dc:creator>
  <cp:lastModifiedBy>Mini_Ye</cp:lastModifiedBy>
  <dcterms:created xsi:type="dcterms:W3CDTF">2015-06-05T18:19:34Z</dcterms:created>
  <dcterms:modified xsi:type="dcterms:W3CDTF">2024-04-27T11:23:18Z</dcterms:modified>
</cp:coreProperties>
</file>