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.sharepoint.com/sites/EEE3088FProject150/Shared Documents/General/"/>
    </mc:Choice>
  </mc:AlternateContent>
  <xr:revisionPtr revIDLastSave="233" documentId="11_42BBC546CB93FB564CD499CE79F3977E2C73F5DA" xr6:coauthVersionLast="47" xr6:coauthVersionMax="47" xr10:uidLastSave="{0F2B1A7E-B990-4E3C-B776-1B94BCF8E1B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H18" i="1"/>
  <c r="H17" i="1"/>
  <c r="H16" i="1"/>
  <c r="H49" i="1"/>
  <c r="I49" i="1" s="1"/>
  <c r="H48" i="1"/>
  <c r="I48" i="1" s="1"/>
  <c r="H45" i="1"/>
  <c r="I45" i="1" s="1"/>
  <c r="H47" i="1"/>
  <c r="H46" i="1"/>
  <c r="I46" i="1" s="1"/>
  <c r="I47" i="1"/>
  <c r="H12" i="1"/>
  <c r="I12" i="1"/>
  <c r="I13" i="1"/>
  <c r="I14" i="1"/>
  <c r="I15" i="1"/>
  <c r="I16" i="1"/>
  <c r="I17" i="1"/>
  <c r="I18" i="1"/>
  <c r="I19" i="1"/>
  <c r="I20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H27" i="1"/>
  <c r="I27" i="1" s="1"/>
  <c r="H9" i="1"/>
  <c r="I9" i="1" s="1"/>
  <c r="H10" i="1"/>
  <c r="I10" i="1" s="1"/>
  <c r="H11" i="1"/>
  <c r="I11" i="1" s="1"/>
  <c r="K9" i="1" l="1"/>
  <c r="I63" i="1"/>
</calcChain>
</file>

<file path=xl/sharedStrings.xml><?xml version="1.0" encoding="utf-8"?>
<sst xmlns="http://schemas.openxmlformats.org/spreadsheetml/2006/main" count="163" uniqueCount="139">
  <si>
    <t>Source:</t>
  </si>
  <si>
    <t>D:\UCT 2022\EEE3088F Design Principles\Task\Git\eee088f-group-5\PCB\main\main.kicad_sch</t>
  </si>
  <si>
    <t>Date:</t>
  </si>
  <si>
    <t>Tool:</t>
  </si>
  <si>
    <t>Eeschema (6.0.2)</t>
  </si>
  <si>
    <t>Item</t>
  </si>
  <si>
    <t>Qty</t>
  </si>
  <si>
    <t>Reference(s)</t>
  </si>
  <si>
    <t>Value</t>
  </si>
  <si>
    <t>LibPart</t>
  </si>
  <si>
    <t>JLC Part #</t>
  </si>
  <si>
    <t>Price ($)</t>
  </si>
  <si>
    <t>Total for components</t>
  </si>
  <si>
    <t>Total Cost</t>
  </si>
  <si>
    <t>BT1</t>
  </si>
  <si>
    <t>5V</t>
  </si>
  <si>
    <t>-</t>
  </si>
  <si>
    <t>C1,C6</t>
  </si>
  <si>
    <t>0.1uF</t>
  </si>
  <si>
    <t>Device:C</t>
  </si>
  <si>
    <t>C1525</t>
  </si>
  <si>
    <t>C2</t>
  </si>
  <si>
    <t>22uF</t>
  </si>
  <si>
    <t xml:space="preserve">C59461 </t>
  </si>
  <si>
    <t>C3</t>
  </si>
  <si>
    <t>300pF</t>
  </si>
  <si>
    <t>C1534</t>
  </si>
  <si>
    <t>C4, C5</t>
  </si>
  <si>
    <t>33p</t>
  </si>
  <si>
    <t>C1562</t>
  </si>
  <si>
    <t>C7</t>
  </si>
  <si>
    <t>100n</t>
  </si>
  <si>
    <t>Device:C_Polarized</t>
  </si>
  <si>
    <t xml:space="preserve"> C307331</t>
  </si>
  <si>
    <t>C8</t>
  </si>
  <si>
    <t>4.7n</t>
  </si>
  <si>
    <t xml:space="preserve"> C1538</t>
  </si>
  <si>
    <t>D1, D2</t>
  </si>
  <si>
    <t>30V 1V@100mA 200mA</t>
  </si>
  <si>
    <t>BAT54S</t>
  </si>
  <si>
    <t>C408389</t>
  </si>
  <si>
    <t>D3</t>
  </si>
  <si>
    <t>1A 5μA@1kV 1kV 1.1V@1A</t>
  </si>
  <si>
    <t>1N4007</t>
  </si>
  <si>
    <t>C106903</t>
  </si>
  <si>
    <t>D4</t>
  </si>
  <si>
    <t>2μA@1V 85Ω Single 3.1V~3.5V 500mW 3.3V</t>
  </si>
  <si>
    <t>ZMM3V3-M</t>
  </si>
  <si>
    <t>C8056</t>
  </si>
  <si>
    <t>D6</t>
  </si>
  <si>
    <t>100nA@1V 35Ω Single 4.8V~5.4V 500mW 5.1V</t>
  </si>
  <si>
    <t>ZMM5V1-M</t>
  </si>
  <si>
    <t>C8061</t>
  </si>
  <si>
    <t>D5, D7, D9, D10</t>
  </si>
  <si>
    <t>LED</t>
  </si>
  <si>
    <t>Device:LED</t>
  </si>
  <si>
    <t>C2286</t>
  </si>
  <si>
    <t>D8</t>
  </si>
  <si>
    <t>BZT52C3V0</t>
  </si>
  <si>
    <t>Diode:BZT52Bxx</t>
  </si>
  <si>
    <t xml:space="preserve"> C266562</t>
  </si>
  <si>
    <t>J1, J4</t>
  </si>
  <si>
    <t>Conn_01x33_Female</t>
  </si>
  <si>
    <t>Connector:Conn_01x33_Female</t>
  </si>
  <si>
    <t>J2, J3</t>
  </si>
  <si>
    <t>J5</t>
  </si>
  <si>
    <t>Conn_01x03_Female</t>
  </si>
  <si>
    <t>Connector:Conn_01x03_Female</t>
  </si>
  <si>
    <t>JP1, JP2, JP3, JP4, JP5, JP6</t>
  </si>
  <si>
    <t>SolderJumper_2_Bridged</t>
  </si>
  <si>
    <t>Jumper:SolderJumper_2_Bridged</t>
  </si>
  <si>
    <t>JP7, JP8, JP9, JP10, JP11, JP12</t>
  </si>
  <si>
    <t>M1</t>
  </si>
  <si>
    <t>20V 2.3A 350mW 112mΩ@4.5V,2.8A 1V@250μA</t>
  </si>
  <si>
    <t>CJ2301</t>
  </si>
  <si>
    <t>C8547</t>
  </si>
  <si>
    <t>Q1</t>
  </si>
  <si>
    <t>FDS6690A</t>
  </si>
  <si>
    <t>Symbol_EEE3088F:FDS6690A</t>
  </si>
  <si>
    <t xml:space="preserve"> C87667 </t>
  </si>
  <si>
    <t>2M</t>
  </si>
  <si>
    <t>Device:R</t>
  </si>
  <si>
    <t>C25744</t>
  </si>
  <si>
    <t>806K</t>
  </si>
  <si>
    <t>C375495</t>
  </si>
  <si>
    <t>C25190</t>
  </si>
  <si>
    <t>1M</t>
  </si>
  <si>
    <t>C26083</t>
  </si>
  <si>
    <t>1k</t>
  </si>
  <si>
    <t>C11702</t>
  </si>
  <si>
    <t>C880162</t>
  </si>
  <si>
    <t>C23255</t>
  </si>
  <si>
    <t>R9, R10, R13, R16</t>
  </si>
  <si>
    <t>10k</t>
  </si>
  <si>
    <t>R11, R12, R14</t>
  </si>
  <si>
    <t>C25104</t>
  </si>
  <si>
    <t>C25091</t>
  </si>
  <si>
    <t>RV1</t>
  </si>
  <si>
    <t>50K</t>
  </si>
  <si>
    <t>Device:R_Potentiometer</t>
  </si>
  <si>
    <t>C145161</t>
  </si>
  <si>
    <t>U1</t>
  </si>
  <si>
    <t>100mA 600mV@(100mA) Fixed 3.3V~3.3V Positive 1 30V</t>
  </si>
  <si>
    <t>LP2951-33DR</t>
  </si>
  <si>
    <t>C109381</t>
  </si>
  <si>
    <t>U2</t>
  </si>
  <si>
    <t>LM324</t>
  </si>
  <si>
    <t>0.4 V/us 4 1.3MHz 3V ~ 32V, ±1.5V ~ 16V 1.5mA</t>
  </si>
  <si>
    <t>C71035</t>
  </si>
  <si>
    <t>U3</t>
  </si>
  <si>
    <t>CH340G</t>
  </si>
  <si>
    <t>Interface_USB:CH340G</t>
  </si>
  <si>
    <t>C14267</t>
  </si>
  <si>
    <t>U4</t>
  </si>
  <si>
    <t>USB_Micro_B</t>
  </si>
  <si>
    <t>Symbol_EEE3088F:USB_Micro_B_Female_Connector</t>
  </si>
  <si>
    <t>C319160</t>
  </si>
  <si>
    <t>U5</t>
  </si>
  <si>
    <t>AT24C256C-SSHL-T</t>
  </si>
  <si>
    <t>Symbol_EEE3088F:AT24C256C-SSHL-T</t>
  </si>
  <si>
    <t>C6482</t>
  </si>
  <si>
    <t>U6</t>
  </si>
  <si>
    <t>VL6180XV0NR_1</t>
  </si>
  <si>
    <t>EEE3088Components:VL6180XV0NR_1</t>
  </si>
  <si>
    <t xml:space="preserve"> C2655167</t>
  </si>
  <si>
    <t>U7</t>
  </si>
  <si>
    <t>MCP9700T-ETT</t>
  </si>
  <si>
    <t>Sensor_Temperature:MCP9700T-ETT</t>
  </si>
  <si>
    <t xml:space="preserve"> C42288</t>
  </si>
  <si>
    <t>X1</t>
  </si>
  <si>
    <t>12MHz Crystal</t>
  </si>
  <si>
    <t>Symbol_EEE3088F:12MHz_SMD_Crystal</t>
  </si>
  <si>
    <t>C9002</t>
  </si>
  <si>
    <t>R15</t>
  </si>
  <si>
    <t>47k</t>
  </si>
  <si>
    <t>C25792</t>
  </si>
  <si>
    <t>R16</t>
  </si>
  <si>
    <t>150k</t>
  </si>
  <si>
    <t>C25755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</si>
</sst>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&quot;#,##0;[Red]\-&quot;R&quot;#,##0"/>
    <numFmt numFmtId="164" formatCode="&quot;$&quot;#,##0.0000"/>
    <numFmt numFmtId="165" formatCode="&quot;$&quot;#,##0.00000"/>
    <numFmt numFmtId="166" formatCode="0.0000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Calibri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2" fontId="1" fillId="0" borderId="0" xfId="0" applyNumberFormat="1" applyFont="1"/>
    <xf numFmtId="6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0" fontId="1" fillId="0" borderId="0" xfId="0" applyFont="1" applyAlignment="1">
      <alignment horizontal="left"/>
    </xf>
    <xf numFmtId="165" fontId="3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166" fontId="5" fillId="0" borderId="0" xfId="0" applyNumberFormat="1" applyFont="1"/>
    <xf numFmtId="166" fontId="4" fillId="0" borderId="0" xfId="0" applyNumberFormat="1" applyFont="1" applyAlignment="1">
      <alignment horizontal="right"/>
    </xf>
    <xf numFmtId="166" fontId="3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3"/>
  <sheetViews>
    <sheetView tabSelected="1" workbookViewId="0">
      <selection activeCell="D2" sqref="D2"/>
    </sheetView>
  </sheetViews>
  <sheetFormatPr defaultRowHeight="14.45"/>
  <cols>
    <col min="4" max="4" width="37" customWidth="1"/>
    <col min="5" max="5" width="27.28515625" customWidth="1"/>
    <col min="6" max="6" width="36" customWidth="1"/>
    <col min="7" max="7" width="16.42578125" customWidth="1"/>
    <col min="8" max="8" width="9.28515625" style="7" bestFit="1" customWidth="1"/>
    <col min="9" max="9" width="18.85546875" customWidth="1"/>
  </cols>
  <sheetData>
    <row r="1" spans="2:11">
      <c r="B1" s="1" t="s">
        <v>0</v>
      </c>
      <c r="C1" s="1" t="s">
        <v>1</v>
      </c>
      <c r="D1" s="1"/>
      <c r="E1" s="1"/>
    </row>
    <row r="2" spans="2:11" ht="15">
      <c r="B2" s="1" t="s">
        <v>2</v>
      </c>
      <c r="D2" s="2">
        <v>44631.773611111108</v>
      </c>
      <c r="E2" s="1"/>
      <c r="F2" s="1"/>
      <c r="G2" s="1"/>
      <c r="H2" s="8"/>
    </row>
    <row r="3" spans="2:11">
      <c r="B3" s="1" t="s">
        <v>3</v>
      </c>
      <c r="C3" s="1" t="s">
        <v>4</v>
      </c>
      <c r="D3" s="1"/>
      <c r="E3" s="1"/>
      <c r="F3" s="1"/>
      <c r="G3" s="1"/>
      <c r="H3" s="8"/>
    </row>
    <row r="4" spans="2:11">
      <c r="B4" s="1"/>
      <c r="C4" s="1"/>
      <c r="D4" s="1"/>
      <c r="E4" s="1"/>
      <c r="F4" s="1"/>
      <c r="G4" s="1"/>
      <c r="H4" s="8"/>
    </row>
    <row r="5" spans="2:11">
      <c r="B5" s="1"/>
      <c r="C5" s="1"/>
      <c r="D5" s="1"/>
      <c r="E5" s="1"/>
      <c r="F5" s="1"/>
      <c r="G5" s="1"/>
      <c r="H5" s="8"/>
    </row>
    <row r="6" spans="2:11">
      <c r="B6" s="1"/>
      <c r="C6" s="1"/>
      <c r="D6" s="1"/>
      <c r="E6" s="1"/>
      <c r="F6" s="1"/>
      <c r="G6" s="1"/>
      <c r="H6" s="8"/>
    </row>
    <row r="7" spans="2:11"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9" t="s">
        <v>11</v>
      </c>
      <c r="I7" t="s">
        <v>12</v>
      </c>
      <c r="K7" t="s">
        <v>13</v>
      </c>
    </row>
    <row r="8" spans="2:11">
      <c r="B8" s="1">
        <v>1</v>
      </c>
      <c r="C8" s="1">
        <v>1</v>
      </c>
      <c r="D8" s="1" t="s">
        <v>14</v>
      </c>
      <c r="E8" s="1" t="s">
        <v>15</v>
      </c>
      <c r="F8" s="6">
        <v>18650</v>
      </c>
      <c r="G8" s="1" t="s">
        <v>16</v>
      </c>
      <c r="H8" s="9" t="s">
        <v>16</v>
      </c>
      <c r="I8" t="s">
        <v>16</v>
      </c>
    </row>
    <row r="9" spans="2:11">
      <c r="B9" s="1">
        <v>2</v>
      </c>
      <c r="C9" s="1">
        <v>2</v>
      </c>
      <c r="D9" s="1" t="s">
        <v>17</v>
      </c>
      <c r="E9" s="1" t="s">
        <v>18</v>
      </c>
      <c r="F9" s="1" t="s">
        <v>19</v>
      </c>
      <c r="G9" s="1" t="s">
        <v>20</v>
      </c>
      <c r="H9" s="9">
        <f>0.0011</f>
        <v>1.1000000000000001E-3</v>
      </c>
      <c r="I9">
        <f>H9*C9</f>
        <v>2.2000000000000001E-3</v>
      </c>
      <c r="K9">
        <f>SUM(I9:I49)</f>
        <v>7.7399000000000004</v>
      </c>
    </row>
    <row r="10" spans="2:11">
      <c r="B10" s="1">
        <v>3</v>
      </c>
      <c r="C10" s="1">
        <v>1</v>
      </c>
      <c r="D10" s="1" t="s">
        <v>21</v>
      </c>
      <c r="E10" s="1" t="s">
        <v>22</v>
      </c>
      <c r="F10" s="1" t="s">
        <v>19</v>
      </c>
      <c r="G10" s="1" t="s">
        <v>23</v>
      </c>
      <c r="H10" s="9">
        <f>0.0098</f>
        <v>9.7999999999999997E-3</v>
      </c>
      <c r="I10">
        <f>H10*C10</f>
        <v>9.7999999999999997E-3</v>
      </c>
    </row>
    <row r="11" spans="2:11">
      <c r="B11" s="1">
        <v>4</v>
      </c>
      <c r="C11" s="1">
        <v>1</v>
      </c>
      <c r="D11" s="1" t="s">
        <v>24</v>
      </c>
      <c r="E11" s="1" t="s">
        <v>25</v>
      </c>
      <c r="F11" s="1" t="s">
        <v>19</v>
      </c>
      <c r="G11" s="1" t="s">
        <v>26</v>
      </c>
      <c r="H11" s="9">
        <f>0.0017</f>
        <v>1.6999999999999999E-3</v>
      </c>
      <c r="I11">
        <f>H11*C11</f>
        <v>1.6999999999999999E-3</v>
      </c>
    </row>
    <row r="12" spans="2:11">
      <c r="B12" s="1">
        <v>5</v>
      </c>
      <c r="C12" s="1">
        <v>2</v>
      </c>
      <c r="D12" s="1" t="s">
        <v>27</v>
      </c>
      <c r="E12" s="1" t="s">
        <v>28</v>
      </c>
      <c r="F12" s="1" t="s">
        <v>19</v>
      </c>
      <c r="G12" s="1" t="s">
        <v>29</v>
      </c>
      <c r="H12" s="9">
        <f>0.0012</f>
        <v>1.1999999999999999E-3</v>
      </c>
      <c r="I12">
        <f>H12*C12</f>
        <v>2.3999999999999998E-3</v>
      </c>
    </row>
    <row r="13" spans="2:11">
      <c r="B13" s="1">
        <v>7</v>
      </c>
      <c r="C13" s="1">
        <v>1</v>
      </c>
      <c r="D13" s="1" t="s">
        <v>30</v>
      </c>
      <c r="E13" s="1" t="s">
        <v>31</v>
      </c>
      <c r="F13" s="1" t="s">
        <v>32</v>
      </c>
      <c r="G13" s="1" t="s">
        <v>33</v>
      </c>
      <c r="H13" s="10">
        <v>6.4999999999999997E-3</v>
      </c>
      <c r="I13">
        <f>H13*C13</f>
        <v>6.4999999999999997E-3</v>
      </c>
    </row>
    <row r="14" spans="2:11">
      <c r="B14" s="1">
        <v>8</v>
      </c>
      <c r="C14" s="1">
        <v>1</v>
      </c>
      <c r="D14" s="1" t="s">
        <v>34</v>
      </c>
      <c r="E14" s="1" t="s">
        <v>35</v>
      </c>
      <c r="F14" s="1" t="s">
        <v>32</v>
      </c>
      <c r="G14" s="1" t="s">
        <v>36</v>
      </c>
      <c r="H14" s="10">
        <v>1.1000000000000001E-3</v>
      </c>
      <c r="I14">
        <f>H14*C14</f>
        <v>1.1000000000000001E-3</v>
      </c>
    </row>
    <row r="15" spans="2:11">
      <c r="B15" s="1">
        <v>9</v>
      </c>
      <c r="C15" s="1">
        <v>2</v>
      </c>
      <c r="D15" s="1" t="s">
        <v>37</v>
      </c>
      <c r="E15" t="s">
        <v>38</v>
      </c>
      <c r="F15" s="1" t="s">
        <v>39</v>
      </c>
      <c r="G15" s="1" t="s">
        <v>40</v>
      </c>
      <c r="H15" s="10">
        <v>1.4800000000000001E-2</v>
      </c>
      <c r="I15">
        <f>H15*C15</f>
        <v>2.9600000000000001E-2</v>
      </c>
    </row>
    <row r="16" spans="2:11">
      <c r="B16" s="1">
        <v>10</v>
      </c>
      <c r="C16" s="1">
        <v>1</v>
      </c>
      <c r="D16" s="1" t="s">
        <v>41</v>
      </c>
      <c r="E16" s="4" t="s">
        <v>42</v>
      </c>
      <c r="F16" s="1" t="s">
        <v>43</v>
      </c>
      <c r="G16" s="1" t="s">
        <v>44</v>
      </c>
      <c r="H16" s="11">
        <f>0.0189</f>
        <v>1.89E-2</v>
      </c>
      <c r="I16">
        <f>H16*C16</f>
        <v>1.89E-2</v>
      </c>
    </row>
    <row r="17" spans="2:9">
      <c r="B17" s="1">
        <v>11</v>
      </c>
      <c r="C17" s="1">
        <v>1</v>
      </c>
      <c r="D17" s="1" t="s">
        <v>45</v>
      </c>
      <c r="E17" s="1" t="s">
        <v>46</v>
      </c>
      <c r="F17" s="1" t="s">
        <v>47</v>
      </c>
      <c r="G17" s="1" t="s">
        <v>48</v>
      </c>
      <c r="H17" s="9">
        <f>0.0188</f>
        <v>1.8800000000000001E-2</v>
      </c>
      <c r="I17">
        <f>H17*C17</f>
        <v>1.8800000000000001E-2</v>
      </c>
    </row>
    <row r="18" spans="2:9">
      <c r="B18" s="1">
        <v>13</v>
      </c>
      <c r="C18" s="1">
        <v>1</v>
      </c>
      <c r="D18" s="1" t="s">
        <v>49</v>
      </c>
      <c r="E18" s="1" t="s">
        <v>50</v>
      </c>
      <c r="F18" s="1" t="s">
        <v>51</v>
      </c>
      <c r="G18" s="1" t="s">
        <v>52</v>
      </c>
      <c r="H18" s="9">
        <f>0.0182</f>
        <v>1.8200000000000001E-2</v>
      </c>
      <c r="I18">
        <f>H18*C18</f>
        <v>1.8200000000000001E-2</v>
      </c>
    </row>
    <row r="19" spans="2:9">
      <c r="B19" s="1">
        <v>14</v>
      </c>
      <c r="C19" s="1">
        <v>4</v>
      </c>
      <c r="D19" s="1" t="s">
        <v>53</v>
      </c>
      <c r="E19" s="1" t="s">
        <v>54</v>
      </c>
      <c r="F19" s="1" t="s">
        <v>55</v>
      </c>
      <c r="G19" s="1" t="s">
        <v>56</v>
      </c>
      <c r="H19" s="9">
        <v>3.2000000000000002E-3</v>
      </c>
      <c r="I19">
        <f>H19*C19</f>
        <v>1.2800000000000001E-2</v>
      </c>
    </row>
    <row r="20" spans="2:9">
      <c r="B20" s="1">
        <v>15</v>
      </c>
      <c r="C20" s="1">
        <v>1</v>
      </c>
      <c r="D20" s="1" t="s">
        <v>57</v>
      </c>
      <c r="E20" s="1" t="s">
        <v>58</v>
      </c>
      <c r="F20" s="1" t="s">
        <v>59</v>
      </c>
      <c r="G20" s="1" t="s">
        <v>60</v>
      </c>
      <c r="H20" s="12">
        <v>1.3599999999999999E-2</v>
      </c>
      <c r="I20">
        <f>H20*C20</f>
        <v>1.3599999999999999E-2</v>
      </c>
    </row>
    <row r="21" spans="2:9">
      <c r="B21" s="1">
        <v>16</v>
      </c>
      <c r="C21" s="1">
        <v>2</v>
      </c>
      <c r="D21" s="1" t="s">
        <v>61</v>
      </c>
      <c r="E21" s="1" t="s">
        <v>62</v>
      </c>
      <c r="F21" s="1" t="s">
        <v>63</v>
      </c>
      <c r="G21" s="1"/>
      <c r="H21" s="9"/>
    </row>
    <row r="22" spans="2:9">
      <c r="B22" s="1">
        <v>17</v>
      </c>
      <c r="C22" s="1">
        <v>2</v>
      </c>
      <c r="D22" s="1" t="s">
        <v>64</v>
      </c>
      <c r="E22" s="1" t="s">
        <v>62</v>
      </c>
      <c r="F22" s="1" t="s">
        <v>63</v>
      </c>
      <c r="G22" s="1"/>
      <c r="H22" s="9"/>
    </row>
    <row r="23" spans="2:9">
      <c r="B23" s="1">
        <v>18</v>
      </c>
      <c r="C23" s="1">
        <v>1</v>
      </c>
      <c r="D23" s="1" t="s">
        <v>65</v>
      </c>
      <c r="E23" s="1" t="s">
        <v>66</v>
      </c>
      <c r="F23" s="1" t="s">
        <v>67</v>
      </c>
      <c r="G23" s="1"/>
      <c r="H23" s="9"/>
    </row>
    <row r="24" spans="2:9">
      <c r="B24" s="1">
        <v>19</v>
      </c>
      <c r="C24" s="1">
        <v>6</v>
      </c>
      <c r="D24" s="1" t="s">
        <v>68</v>
      </c>
      <c r="E24" s="1" t="s">
        <v>69</v>
      </c>
      <c r="F24" s="1" t="s">
        <v>70</v>
      </c>
      <c r="G24" s="1"/>
      <c r="H24" s="9"/>
    </row>
    <row r="25" spans="2:9">
      <c r="B25" s="1">
        <v>20</v>
      </c>
      <c r="C25" s="1">
        <v>6</v>
      </c>
      <c r="D25" s="1" t="s">
        <v>71</v>
      </c>
      <c r="E25" s="1" t="s">
        <v>69</v>
      </c>
      <c r="F25" s="1" t="s">
        <v>70</v>
      </c>
      <c r="G25" s="1"/>
      <c r="H25" s="9"/>
    </row>
    <row r="26" spans="2:9">
      <c r="B26" s="1">
        <v>21</v>
      </c>
      <c r="C26" s="1">
        <v>2</v>
      </c>
      <c r="D26" s="1" t="s">
        <v>72</v>
      </c>
      <c r="E26" s="4" t="s">
        <v>73</v>
      </c>
      <c r="F26" s="1" t="s">
        <v>74</v>
      </c>
      <c r="G26" s="1" t="s">
        <v>75</v>
      </c>
      <c r="H26" s="9">
        <v>4.4699999999999997E-2</v>
      </c>
      <c r="I26">
        <f>H26*C26</f>
        <v>8.9399999999999993E-2</v>
      </c>
    </row>
    <row r="27" spans="2:9">
      <c r="B27" s="1">
        <v>22</v>
      </c>
      <c r="C27" s="1">
        <v>2</v>
      </c>
      <c r="D27" s="1" t="s">
        <v>76</v>
      </c>
      <c r="E27" s="1" t="s">
        <v>77</v>
      </c>
      <c r="F27" s="1" t="s">
        <v>78</v>
      </c>
      <c r="G27" s="1" t="s">
        <v>79</v>
      </c>
      <c r="H27" s="12">
        <f>0.738</f>
        <v>0.73799999999999999</v>
      </c>
      <c r="I27">
        <f>H27*C27</f>
        <v>1.476</v>
      </c>
    </row>
    <row r="28" spans="2:9">
      <c r="B28" s="1">
        <v>23</v>
      </c>
      <c r="C28" s="1">
        <v>1</v>
      </c>
      <c r="D28" s="3">
        <v>1</v>
      </c>
      <c r="E28" s="1" t="s">
        <v>80</v>
      </c>
      <c r="F28" s="1" t="s">
        <v>81</v>
      </c>
      <c r="G28" s="1" t="s">
        <v>82</v>
      </c>
      <c r="H28" s="10">
        <v>6.9999999999999999E-4</v>
      </c>
      <c r="I28">
        <f>H28*C28</f>
        <v>6.9999999999999999E-4</v>
      </c>
    </row>
    <row r="29" spans="2:9">
      <c r="B29" s="1">
        <v>24</v>
      </c>
      <c r="C29" s="1">
        <v>1</v>
      </c>
      <c r="D29" s="3">
        <v>2</v>
      </c>
      <c r="E29" s="1" t="s">
        <v>83</v>
      </c>
      <c r="F29" s="1" t="s">
        <v>81</v>
      </c>
      <c r="G29" s="1" t="s">
        <v>84</v>
      </c>
      <c r="H29" s="10">
        <v>6.9999999999999999E-4</v>
      </c>
      <c r="I29">
        <f>H29*C29</f>
        <v>6.9999999999999999E-4</v>
      </c>
    </row>
    <row r="30" spans="2:9">
      <c r="B30" s="1">
        <v>25</v>
      </c>
      <c r="C30" s="1">
        <v>1</v>
      </c>
      <c r="D30" s="3">
        <v>3</v>
      </c>
      <c r="E30" s="1">
        <v>130</v>
      </c>
      <c r="F30" s="1" t="s">
        <v>81</v>
      </c>
      <c r="G30" s="1" t="s">
        <v>82</v>
      </c>
      <c r="H30" s="10">
        <v>6.9999999999999999E-4</v>
      </c>
      <c r="I30">
        <f>H30*C30</f>
        <v>6.9999999999999999E-4</v>
      </c>
    </row>
    <row r="31" spans="2:9">
      <c r="B31" s="1">
        <v>26</v>
      </c>
      <c r="C31" s="1">
        <v>1</v>
      </c>
      <c r="D31" s="3">
        <v>4</v>
      </c>
      <c r="E31" s="1">
        <v>27</v>
      </c>
      <c r="F31" s="1" t="s">
        <v>81</v>
      </c>
      <c r="G31" s="1" t="s">
        <v>85</v>
      </c>
      <c r="H31" s="10">
        <v>1.2999999999999999E-3</v>
      </c>
      <c r="I31">
        <f>H31*C31</f>
        <v>1.2999999999999999E-3</v>
      </c>
    </row>
    <row r="32" spans="2:9">
      <c r="B32" s="1">
        <v>27</v>
      </c>
      <c r="C32" s="1">
        <v>2</v>
      </c>
      <c r="D32" s="3">
        <v>5</v>
      </c>
      <c r="E32" s="1" t="s">
        <v>86</v>
      </c>
      <c r="F32" s="1" t="s">
        <v>81</v>
      </c>
      <c r="G32" s="1" t="s">
        <v>87</v>
      </c>
      <c r="H32" s="10">
        <v>6.9999999999999999E-4</v>
      </c>
      <c r="I32">
        <f>H32*C32</f>
        <v>1.4E-3</v>
      </c>
    </row>
    <row r="33" spans="2:9">
      <c r="B33" s="1">
        <v>28</v>
      </c>
      <c r="C33" s="1">
        <v>1</v>
      </c>
      <c r="D33" s="3">
        <v>6</v>
      </c>
      <c r="E33" s="1" t="s">
        <v>88</v>
      </c>
      <c r="F33" s="1" t="s">
        <v>81</v>
      </c>
      <c r="G33" s="1" t="s">
        <v>89</v>
      </c>
      <c r="H33" s="10">
        <v>8.0000000000000004E-4</v>
      </c>
      <c r="I33">
        <f>H33*C33</f>
        <v>8.0000000000000004E-4</v>
      </c>
    </row>
    <row r="34" spans="2:9">
      <c r="B34" s="1">
        <v>29</v>
      </c>
      <c r="C34" s="1">
        <v>1</v>
      </c>
      <c r="D34" s="3">
        <v>7</v>
      </c>
      <c r="E34" s="1">
        <v>12</v>
      </c>
      <c r="F34" s="1" t="s">
        <v>81</v>
      </c>
      <c r="G34" s="1" t="s">
        <v>90</v>
      </c>
      <c r="H34" s="10">
        <v>1.11E-2</v>
      </c>
      <c r="I34">
        <f>H34*C34</f>
        <v>1.11E-2</v>
      </c>
    </row>
    <row r="35" spans="2:9">
      <c r="B35" s="1">
        <v>30</v>
      </c>
      <c r="C35" s="1">
        <v>1</v>
      </c>
      <c r="D35" s="3">
        <v>8</v>
      </c>
      <c r="E35" s="1">
        <v>82</v>
      </c>
      <c r="F35" s="1" t="s">
        <v>81</v>
      </c>
      <c r="G35" s="1" t="s">
        <v>91</v>
      </c>
      <c r="H35" s="9">
        <v>1.4E-3</v>
      </c>
      <c r="I35">
        <f>H35*C35</f>
        <v>1.4E-3</v>
      </c>
    </row>
    <row r="36" spans="2:9">
      <c r="B36" s="1">
        <v>31</v>
      </c>
      <c r="C36" s="1">
        <v>4</v>
      </c>
      <c r="D36" s="1" t="s">
        <v>92</v>
      </c>
      <c r="E36" s="1" t="s">
        <v>93</v>
      </c>
      <c r="F36" s="1" t="s">
        <v>81</v>
      </c>
      <c r="G36" s="1" t="s">
        <v>82</v>
      </c>
      <c r="H36" s="9">
        <v>6.9999999999999999E-4</v>
      </c>
      <c r="I36">
        <f>H36*C36</f>
        <v>2.8E-3</v>
      </c>
    </row>
    <row r="37" spans="2:9">
      <c r="B37" s="1">
        <v>32</v>
      </c>
      <c r="C37" s="1">
        <v>3</v>
      </c>
      <c r="D37" s="1" t="s">
        <v>94</v>
      </c>
      <c r="E37" s="1">
        <v>330</v>
      </c>
      <c r="F37" s="1" t="s">
        <v>81</v>
      </c>
      <c r="G37" s="1" t="s">
        <v>95</v>
      </c>
      <c r="H37" s="10">
        <v>6.9999999999999999E-4</v>
      </c>
      <c r="I37">
        <f>H37*C37</f>
        <v>2.0999999999999999E-3</v>
      </c>
    </row>
    <row r="38" spans="2:9">
      <c r="B38" s="1">
        <v>34</v>
      </c>
      <c r="C38" s="1">
        <v>1</v>
      </c>
      <c r="D38" s="3">
        <v>15</v>
      </c>
      <c r="E38" s="1">
        <v>220</v>
      </c>
      <c r="F38" s="1" t="s">
        <v>81</v>
      </c>
      <c r="G38" s="1" t="s">
        <v>96</v>
      </c>
      <c r="H38" s="10">
        <v>6.9999999999999999E-4</v>
      </c>
      <c r="I38">
        <f>H38*C38</f>
        <v>6.9999999999999999E-4</v>
      </c>
    </row>
    <row r="39" spans="2:9">
      <c r="B39" s="1">
        <v>35</v>
      </c>
      <c r="C39" s="1">
        <v>1</v>
      </c>
      <c r="D39" s="1" t="s">
        <v>97</v>
      </c>
      <c r="E39" s="1" t="s">
        <v>98</v>
      </c>
      <c r="F39" s="1" t="s">
        <v>99</v>
      </c>
      <c r="G39" s="1" t="s">
        <v>100</v>
      </c>
      <c r="H39" s="10">
        <v>8.5999999999999993E-2</v>
      </c>
      <c r="I39">
        <f>H39*C39</f>
        <v>8.5999999999999993E-2</v>
      </c>
    </row>
    <row r="40" spans="2:9">
      <c r="B40" s="1">
        <v>36</v>
      </c>
      <c r="C40" s="1">
        <v>1</v>
      </c>
      <c r="D40" s="1" t="s">
        <v>101</v>
      </c>
      <c r="E40" s="1" t="s">
        <v>102</v>
      </c>
      <c r="F40" s="1" t="s">
        <v>103</v>
      </c>
      <c r="G40" s="1" t="s">
        <v>104</v>
      </c>
      <c r="H40" s="11">
        <f>0.5769</f>
        <v>0.57689999999999997</v>
      </c>
      <c r="I40">
        <f>H40*C40</f>
        <v>0.57689999999999997</v>
      </c>
    </row>
    <row r="41" spans="2:9">
      <c r="B41" s="1">
        <v>37</v>
      </c>
      <c r="C41" s="1">
        <v>1</v>
      </c>
      <c r="D41" s="1" t="s">
        <v>105</v>
      </c>
      <c r="E41" s="1" t="s">
        <v>106</v>
      </c>
      <c r="F41" s="1" t="s">
        <v>107</v>
      </c>
      <c r="G41" s="1" t="s">
        <v>108</v>
      </c>
      <c r="H41" s="10">
        <v>0.15609999999999999</v>
      </c>
      <c r="I41">
        <f>H41*C41</f>
        <v>0.15609999999999999</v>
      </c>
    </row>
    <row r="42" spans="2:9">
      <c r="B42" s="1">
        <v>38</v>
      </c>
      <c r="C42" s="1">
        <v>1</v>
      </c>
      <c r="D42" s="1" t="s">
        <v>109</v>
      </c>
      <c r="E42" s="1" t="s">
        <v>110</v>
      </c>
      <c r="F42" s="1" t="s">
        <v>111</v>
      </c>
      <c r="G42" s="1" t="s">
        <v>112</v>
      </c>
      <c r="H42" s="9">
        <v>0.58560000000000001</v>
      </c>
      <c r="I42">
        <f>H42*C42</f>
        <v>0.58560000000000001</v>
      </c>
    </row>
    <row r="43" spans="2:9">
      <c r="B43" s="1">
        <v>39</v>
      </c>
      <c r="C43" s="1">
        <v>1</v>
      </c>
      <c r="D43" s="1" t="s">
        <v>113</v>
      </c>
      <c r="E43" s="1" t="s">
        <v>114</v>
      </c>
      <c r="F43" s="1" t="s">
        <v>115</v>
      </c>
      <c r="G43" s="1" t="s">
        <v>116</v>
      </c>
      <c r="H43" s="9">
        <v>6.7299999999999999E-2</v>
      </c>
      <c r="I43">
        <f>H43*C43</f>
        <v>6.7299999999999999E-2</v>
      </c>
    </row>
    <row r="44" spans="2:9">
      <c r="B44" s="1">
        <v>40</v>
      </c>
      <c r="C44" s="1">
        <v>1</v>
      </c>
      <c r="D44" s="1" t="s">
        <v>117</v>
      </c>
      <c r="E44" s="1" t="s">
        <v>118</v>
      </c>
      <c r="F44" s="1" t="s">
        <v>119</v>
      </c>
      <c r="G44" s="1" t="s">
        <v>120</v>
      </c>
      <c r="H44" s="9">
        <v>1.5556000000000001</v>
      </c>
      <c r="I44">
        <f>H44*C44</f>
        <v>1.5556000000000001</v>
      </c>
    </row>
    <row r="45" spans="2:9">
      <c r="B45" s="1">
        <v>41</v>
      </c>
      <c r="C45" s="1">
        <v>1</v>
      </c>
      <c r="D45" s="1" t="s">
        <v>121</v>
      </c>
      <c r="E45" s="1" t="s">
        <v>122</v>
      </c>
      <c r="F45" s="1" t="s">
        <v>123</v>
      </c>
      <c r="G45" s="1" t="s">
        <v>124</v>
      </c>
      <c r="H45" s="10">
        <f>2.1412</f>
        <v>2.1412</v>
      </c>
      <c r="I45">
        <f>H45*C45</f>
        <v>2.1412</v>
      </c>
    </row>
    <row r="46" spans="2:9">
      <c r="B46" s="1">
        <v>42</v>
      </c>
      <c r="C46" s="1">
        <v>1</v>
      </c>
      <c r="D46" s="1" t="s">
        <v>125</v>
      </c>
      <c r="E46" s="1" t="s">
        <v>126</v>
      </c>
      <c r="F46" s="1" t="s">
        <v>127</v>
      </c>
      <c r="G46" s="1" t="s">
        <v>128</v>
      </c>
      <c r="H46" s="10">
        <f>0.7397</f>
        <v>0.73970000000000002</v>
      </c>
      <c r="I46">
        <f>H46*C46</f>
        <v>0.73970000000000002</v>
      </c>
    </row>
    <row r="47" spans="2:9">
      <c r="B47" s="1">
        <v>43</v>
      </c>
      <c r="C47" s="1">
        <v>1</v>
      </c>
      <c r="D47" s="1" t="s">
        <v>129</v>
      </c>
      <c r="E47" s="1" t="s">
        <v>130</v>
      </c>
      <c r="F47" s="1" t="s">
        <v>131</v>
      </c>
      <c r="G47" s="1" t="s">
        <v>132</v>
      </c>
      <c r="H47" s="9">
        <f>0.1054</f>
        <v>0.10539999999999999</v>
      </c>
      <c r="I47">
        <f>H47*C47</f>
        <v>0.10539999999999999</v>
      </c>
    </row>
    <row r="48" spans="2:9">
      <c r="B48" s="1">
        <v>44</v>
      </c>
      <c r="C48" s="1">
        <v>1</v>
      </c>
      <c r="D48" s="1" t="s">
        <v>133</v>
      </c>
      <c r="E48" s="1" t="s">
        <v>134</v>
      </c>
      <c r="F48" s="1" t="s">
        <v>81</v>
      </c>
      <c r="G48" s="5" t="s">
        <v>135</v>
      </c>
      <c r="H48" s="13">
        <f>0.0007</f>
        <v>6.9999999999999999E-4</v>
      </c>
      <c r="I48">
        <f>H48*C48</f>
        <v>6.9999999999999999E-4</v>
      </c>
    </row>
    <row r="49" spans="2:9">
      <c r="B49" s="1">
        <v>45</v>
      </c>
      <c r="C49" s="1">
        <v>1</v>
      </c>
      <c r="D49" s="1" t="s">
        <v>136</v>
      </c>
      <c r="E49" s="1" t="s">
        <v>137</v>
      </c>
      <c r="F49" s="1" t="s">
        <v>81</v>
      </c>
      <c r="G49" t="s">
        <v>138</v>
      </c>
      <c r="H49" s="13">
        <f>0.0007</f>
        <v>6.9999999999999999E-4</v>
      </c>
      <c r="I49">
        <f>H49*C49</f>
        <v>6.9999999999999999E-4</v>
      </c>
    </row>
    <row r="63" spans="2:9">
      <c r="I63">
        <f>SUM(I9:I47)</f>
        <v>7.7385000000000002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75C8E2CE8F2E4085FDA2647D9E0831" ma:contentTypeVersion="4" ma:contentTypeDescription="Create a new document." ma:contentTypeScope="" ma:versionID="7b7f9f26c664499ff1ddaf30b0c590d2">
  <xsd:schema xmlns:xsd="http://www.w3.org/2001/XMLSchema" xmlns:xs="http://www.w3.org/2001/XMLSchema" xmlns:p="http://schemas.microsoft.com/office/2006/metadata/properties" xmlns:ns2="06d4cd00-50d1-4d71-81b5-5a0cfb7b4530" targetNamespace="http://schemas.microsoft.com/office/2006/metadata/properties" ma:root="true" ma:fieldsID="2b2363e146b40a174256313e33137698" ns2:_="">
    <xsd:import namespace="06d4cd00-50d1-4d71-81b5-5a0cfb7b45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d4cd00-50d1-4d71-81b5-5a0cfb7b45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458844-150E-4BCB-886E-E43D7936D54A}"/>
</file>

<file path=customXml/itemProps2.xml><?xml version="1.0" encoding="utf-8"?>
<ds:datastoreItem xmlns:ds="http://schemas.openxmlformats.org/officeDocument/2006/customXml" ds:itemID="{B09FB869-BA42-4C6E-B79D-D17F6E9A13BA}"/>
</file>

<file path=customXml/itemProps3.xml><?xml version="1.0" encoding="utf-8"?>
<ds:datastoreItem xmlns:ds="http://schemas.openxmlformats.org/officeDocument/2006/customXml" ds:itemID="{5ECD5AC8-FCDF-4039-B905-7577071C08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Heather Wimberley</cp:lastModifiedBy>
  <cp:revision/>
  <dcterms:created xsi:type="dcterms:W3CDTF">2022-03-11T16:39:49Z</dcterms:created>
  <dcterms:modified xsi:type="dcterms:W3CDTF">2022-03-11T17:48:40Z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0x0101004175C8E2CE8F2E4085FDA2647D9E0831</vt:lpwstr>
  </property>
</Properties>
</file>