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ttps://usdagcc-my.sharepoint.com/personal/heather_deel_usda_gov/Documents/microbial_indicators/microbial_indicators/microbial_indicators/metadata/"/>
    </mc:Choice>
  </mc:AlternateContent>
  <xr:revisionPtr revIDLastSave="11" documentId="13_ncr:1_{497B5449-435E-4668-8A5A-E6B7100031EC}" xr6:coauthVersionLast="47" xr6:coauthVersionMax="47" xr10:uidLastSave="{0297D58B-FEAF-49E1-B118-DFA783FFD4AE}"/>
  <bookViews>
    <workbookView xWindow="30225" yWindow="1215" windowWidth="18930" windowHeight="11325" tabRatio="789" firstSheet="1" activeTab="3" xr2:uid="{00000000-000D-0000-FFFF-FFFF00000000}"/>
  </bookViews>
  <sheets>
    <sheet name="Meta" sheetId="1" r:id="rId1"/>
    <sheet name="FWDW" sheetId="2" r:id="rId2"/>
    <sheet name="DNA extraction" sheetId="3" r:id="rId3"/>
    <sheet name="qPCR" sheetId="4" r:id="rId4"/>
    <sheet name="Index PCR" sheetId="5" r:id="rId5"/>
    <sheet name="Index sequences" sheetId="6" r:id="rId6"/>
    <sheet name="All Stds" sheetId="13" r:id="rId7"/>
    <sheet name="Std. Curve(1-79)" sheetId="7" r:id="rId8"/>
    <sheet name="Std. Curve(80-158)" sheetId="8" r:id="rId9"/>
    <sheet name="Std. Curve(159-237)" sheetId="9" r:id="rId10"/>
    <sheet name="Std. Curve(238-316)" sheetId="10" r:id="rId11"/>
    <sheet name="Std. Curve(317-395)" sheetId="11" r:id="rId12"/>
    <sheet name="Std. Curve(396-477+Hops)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" i="13" l="1"/>
  <c r="A60" i="13"/>
  <c r="A61" i="13"/>
  <c r="A62" i="13"/>
  <c r="A63" i="13"/>
  <c r="A64" i="13"/>
  <c r="A65" i="13"/>
  <c r="A66" i="13"/>
  <c r="A67" i="13"/>
  <c r="A68" i="13"/>
  <c r="I23" i="11"/>
  <c r="I23" i="10"/>
  <c r="I23" i="9"/>
  <c r="I23" i="7"/>
  <c r="I23" i="8"/>
  <c r="A19" i="13"/>
  <c r="A20" i="13"/>
  <c r="A21" i="13"/>
  <c r="A22" i="13"/>
  <c r="A23" i="13"/>
  <c r="A24" i="13"/>
  <c r="A25" i="13"/>
  <c r="A26" i="13"/>
  <c r="A27" i="13"/>
  <c r="A28" i="13"/>
  <c r="A78" i="13"/>
  <c r="A77" i="13"/>
  <c r="A76" i="13"/>
  <c r="A75" i="13"/>
  <c r="A74" i="13"/>
  <c r="A73" i="13"/>
  <c r="A72" i="13"/>
  <c r="A71" i="13"/>
  <c r="A70" i="13"/>
  <c r="A6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B13" i="4" l="1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B212" i="4"/>
  <c r="AB213" i="4"/>
  <c r="AB214" i="4"/>
  <c r="AB215" i="4"/>
  <c r="AB216" i="4"/>
  <c r="AB217" i="4"/>
  <c r="AB218" i="4"/>
  <c r="AB219" i="4"/>
  <c r="AB220" i="4"/>
  <c r="AB221" i="4"/>
  <c r="AB222" i="4"/>
  <c r="AB223" i="4"/>
  <c r="AB224" i="4"/>
  <c r="AB225" i="4"/>
  <c r="AB226" i="4"/>
  <c r="AB227" i="4"/>
  <c r="AB228" i="4"/>
  <c r="AB229" i="4"/>
  <c r="AB230" i="4"/>
  <c r="AB231" i="4"/>
  <c r="AB232" i="4"/>
  <c r="AB233" i="4"/>
  <c r="AB234" i="4"/>
  <c r="AB235" i="4"/>
  <c r="AB236" i="4"/>
  <c r="AB237" i="4"/>
  <c r="AB238" i="4"/>
  <c r="AB239" i="4"/>
  <c r="AB240" i="4"/>
  <c r="AB241" i="4"/>
  <c r="AB242" i="4"/>
  <c r="AB243" i="4"/>
  <c r="AB244" i="4"/>
  <c r="AB245" i="4"/>
  <c r="AB246" i="4"/>
  <c r="AB247" i="4"/>
  <c r="AB248" i="4"/>
  <c r="AB249" i="4"/>
  <c r="AB250" i="4"/>
  <c r="AB251" i="4"/>
  <c r="AB252" i="4"/>
  <c r="AB253" i="4"/>
  <c r="AB254" i="4"/>
  <c r="AB255" i="4"/>
  <c r="AB256" i="4"/>
  <c r="AB257" i="4"/>
  <c r="AB258" i="4"/>
  <c r="AB259" i="4"/>
  <c r="AB260" i="4"/>
  <c r="AB261" i="4"/>
  <c r="AB262" i="4"/>
  <c r="AB263" i="4"/>
  <c r="AB264" i="4"/>
  <c r="AB265" i="4"/>
  <c r="AB266" i="4"/>
  <c r="AB267" i="4"/>
  <c r="AB268" i="4"/>
  <c r="AB269" i="4"/>
  <c r="AB270" i="4"/>
  <c r="AB271" i="4"/>
  <c r="AB272" i="4"/>
  <c r="AB273" i="4"/>
  <c r="AB274" i="4"/>
  <c r="AB275" i="4"/>
  <c r="AB276" i="4"/>
  <c r="AB277" i="4"/>
  <c r="AB278" i="4"/>
  <c r="AB279" i="4"/>
  <c r="AB280" i="4"/>
  <c r="AB281" i="4"/>
  <c r="AB282" i="4"/>
  <c r="AB283" i="4"/>
  <c r="AB284" i="4"/>
  <c r="AB285" i="4"/>
  <c r="AB286" i="4"/>
  <c r="AB287" i="4"/>
  <c r="AB288" i="4"/>
  <c r="AB289" i="4"/>
  <c r="AB290" i="4"/>
  <c r="AB291" i="4"/>
  <c r="AB292" i="4"/>
  <c r="AB293" i="4"/>
  <c r="AB294" i="4"/>
  <c r="AB295" i="4"/>
  <c r="AB296" i="4"/>
  <c r="AB297" i="4"/>
  <c r="AB298" i="4"/>
  <c r="AB299" i="4"/>
  <c r="AB300" i="4"/>
  <c r="AB301" i="4"/>
  <c r="AB302" i="4"/>
  <c r="AB303" i="4"/>
  <c r="AB304" i="4"/>
  <c r="AB305" i="4"/>
  <c r="AB306" i="4"/>
  <c r="AB307" i="4"/>
  <c r="AB308" i="4"/>
  <c r="AB309" i="4"/>
  <c r="AB310" i="4"/>
  <c r="AB311" i="4"/>
  <c r="AB312" i="4"/>
  <c r="AB313" i="4"/>
  <c r="AB314" i="4"/>
  <c r="AB315" i="4"/>
  <c r="AB316" i="4"/>
  <c r="AB317" i="4"/>
  <c r="AB318" i="4"/>
  <c r="AB319" i="4"/>
  <c r="AB320" i="4"/>
  <c r="AB321" i="4"/>
  <c r="AB322" i="4"/>
  <c r="AB323" i="4"/>
  <c r="AB324" i="4"/>
  <c r="AB325" i="4"/>
  <c r="AB326" i="4"/>
  <c r="AB327" i="4"/>
  <c r="AB328" i="4"/>
  <c r="AB329" i="4"/>
  <c r="AB330" i="4"/>
  <c r="AB331" i="4"/>
  <c r="AB332" i="4"/>
  <c r="AB333" i="4"/>
  <c r="AB334" i="4"/>
  <c r="AB335" i="4"/>
  <c r="AB336" i="4"/>
  <c r="AB337" i="4"/>
  <c r="AB338" i="4"/>
  <c r="AB339" i="4"/>
  <c r="AB340" i="4"/>
  <c r="AB341" i="4"/>
  <c r="AB342" i="4"/>
  <c r="AB343" i="4"/>
  <c r="AB344" i="4"/>
  <c r="AB345" i="4"/>
  <c r="AB346" i="4"/>
  <c r="AB347" i="4"/>
  <c r="AB348" i="4"/>
  <c r="AB349" i="4"/>
  <c r="AB350" i="4"/>
  <c r="AB351" i="4"/>
  <c r="AB352" i="4"/>
  <c r="AB353" i="4"/>
  <c r="AB354" i="4"/>
  <c r="AB355" i="4"/>
  <c r="AB356" i="4"/>
  <c r="AB357" i="4"/>
  <c r="AB358" i="4"/>
  <c r="AB359" i="4"/>
  <c r="AB360" i="4"/>
  <c r="AB361" i="4"/>
  <c r="AB362" i="4"/>
  <c r="AB363" i="4"/>
  <c r="AB364" i="4"/>
  <c r="AB365" i="4"/>
  <c r="AB366" i="4"/>
  <c r="AB367" i="4"/>
  <c r="AB368" i="4"/>
  <c r="AB369" i="4"/>
  <c r="AB370" i="4"/>
  <c r="AB371" i="4"/>
  <c r="AB372" i="4"/>
  <c r="AB373" i="4"/>
  <c r="AB374" i="4"/>
  <c r="AB375" i="4"/>
  <c r="AB376" i="4"/>
  <c r="AB377" i="4"/>
  <c r="AB378" i="4"/>
  <c r="AB379" i="4"/>
  <c r="AB380" i="4"/>
  <c r="AB381" i="4"/>
  <c r="AB382" i="4"/>
  <c r="AB383" i="4"/>
  <c r="AB384" i="4"/>
  <c r="AB385" i="4"/>
  <c r="AB386" i="4"/>
  <c r="AB387" i="4"/>
  <c r="AB388" i="4"/>
  <c r="AB389" i="4"/>
  <c r="AB390" i="4"/>
  <c r="AB391" i="4"/>
  <c r="AB392" i="4"/>
  <c r="AB393" i="4"/>
  <c r="AB394" i="4"/>
  <c r="AB395" i="4"/>
  <c r="AB396" i="4"/>
  <c r="AB397" i="4"/>
  <c r="AB398" i="4"/>
  <c r="AB399" i="4"/>
  <c r="AB400" i="4"/>
  <c r="AB401" i="4"/>
  <c r="AB402" i="4"/>
  <c r="AB403" i="4"/>
  <c r="AB404" i="4"/>
  <c r="AB405" i="4"/>
  <c r="AB406" i="4"/>
  <c r="AB407" i="4"/>
  <c r="AB408" i="4"/>
  <c r="AB409" i="4"/>
  <c r="AB410" i="4"/>
  <c r="AB411" i="4"/>
  <c r="AB412" i="4"/>
  <c r="AB413" i="4"/>
  <c r="AB414" i="4"/>
  <c r="AB415" i="4"/>
  <c r="AB416" i="4"/>
  <c r="AB417" i="4"/>
  <c r="AB418" i="4"/>
  <c r="AB419" i="4"/>
  <c r="AB420" i="4"/>
  <c r="AB421" i="4"/>
  <c r="AB422" i="4"/>
  <c r="AB423" i="4"/>
  <c r="AB424" i="4"/>
  <c r="AB425" i="4"/>
  <c r="AB426" i="4"/>
  <c r="AB427" i="4"/>
  <c r="AB428" i="4"/>
  <c r="AB429" i="4"/>
  <c r="AB430" i="4"/>
  <c r="AB431" i="4"/>
  <c r="AB432" i="4"/>
  <c r="AB433" i="4"/>
  <c r="AB434" i="4"/>
  <c r="AB435" i="4"/>
  <c r="AB436" i="4"/>
  <c r="AB437" i="4"/>
  <c r="AB438" i="4"/>
  <c r="AB439" i="4"/>
  <c r="AB440" i="4"/>
  <c r="AB441" i="4"/>
  <c r="AB442" i="4"/>
  <c r="AB443" i="4"/>
  <c r="AB444" i="4"/>
  <c r="AB445" i="4"/>
  <c r="AB446" i="4"/>
  <c r="AB447" i="4"/>
  <c r="AB448" i="4"/>
  <c r="AC448" i="4"/>
  <c r="AD448" i="4" s="1"/>
  <c r="AB449" i="4"/>
  <c r="AC449" i="4"/>
  <c r="AE449" i="4" s="1"/>
  <c r="AB450" i="4"/>
  <c r="AC450" i="4"/>
  <c r="AD450" i="4" s="1"/>
  <c r="AB451" i="4"/>
  <c r="AC451" i="4"/>
  <c r="AD451" i="4" s="1"/>
  <c r="AB452" i="4"/>
  <c r="AB453" i="4"/>
  <c r="AB454" i="4"/>
  <c r="AB455" i="4"/>
  <c r="AB456" i="4"/>
  <c r="AB457" i="4"/>
  <c r="AB458" i="4"/>
  <c r="AB459" i="4"/>
  <c r="AB460" i="4"/>
  <c r="AB461" i="4"/>
  <c r="AB462" i="4"/>
  <c r="AB463" i="4"/>
  <c r="AB464" i="4"/>
  <c r="AB465" i="4"/>
  <c r="AB466" i="4"/>
  <c r="AB467" i="4"/>
  <c r="AB468" i="4"/>
  <c r="AB469" i="4"/>
  <c r="AB470" i="4"/>
  <c r="AB471" i="4"/>
  <c r="AB472" i="4"/>
  <c r="AB473" i="4"/>
  <c r="AB474" i="4"/>
  <c r="AB475" i="4"/>
  <c r="AB476" i="4"/>
  <c r="AB477" i="4"/>
  <c r="AB478" i="4"/>
  <c r="AB479" i="4"/>
  <c r="AB480" i="4"/>
  <c r="AB481" i="4"/>
  <c r="AB482" i="4"/>
  <c r="AB483" i="4"/>
  <c r="AB484" i="4"/>
  <c r="AB485" i="4"/>
  <c r="AB486" i="4"/>
  <c r="AB487" i="4"/>
  <c r="AB488" i="4"/>
  <c r="AB489" i="4"/>
  <c r="AB490" i="4"/>
  <c r="AB491" i="4"/>
  <c r="AB492" i="4"/>
  <c r="AB493" i="4"/>
  <c r="AB494" i="4"/>
  <c r="AB495" i="4"/>
  <c r="AB496" i="4"/>
  <c r="AB497" i="4"/>
  <c r="AB498" i="4"/>
  <c r="AB499" i="4"/>
  <c r="AB500" i="4"/>
  <c r="AB501" i="4"/>
  <c r="AB502" i="4"/>
  <c r="AB503" i="4"/>
  <c r="AB504" i="4"/>
  <c r="AB505" i="4"/>
  <c r="AB4" i="4"/>
  <c r="AB5" i="4"/>
  <c r="AB6" i="4"/>
  <c r="AB7" i="4"/>
  <c r="AB8" i="4"/>
  <c r="AB9" i="4"/>
  <c r="AB10" i="4"/>
  <c r="AB11" i="4"/>
  <c r="AB12" i="4"/>
  <c r="F4" i="2"/>
  <c r="I4" i="2" s="1"/>
  <c r="G4" i="2"/>
  <c r="F5" i="2"/>
  <c r="G5" i="2"/>
  <c r="F6" i="2"/>
  <c r="G6" i="2"/>
  <c r="I6" i="2" s="1"/>
  <c r="F7" i="2"/>
  <c r="G7" i="2"/>
  <c r="I7" i="2" s="1"/>
  <c r="F8" i="2"/>
  <c r="I8" i="2" s="1"/>
  <c r="G8" i="2"/>
  <c r="F9" i="2"/>
  <c r="G9" i="2"/>
  <c r="F10" i="2"/>
  <c r="I10" i="2" s="1"/>
  <c r="G10" i="2"/>
  <c r="H10" i="2" s="1"/>
  <c r="F11" i="2"/>
  <c r="I11" i="2" s="1"/>
  <c r="G11" i="2"/>
  <c r="F12" i="2"/>
  <c r="I12" i="2" s="1"/>
  <c r="G12" i="2"/>
  <c r="F13" i="2"/>
  <c r="I13" i="2" s="1"/>
  <c r="G13" i="2"/>
  <c r="F14" i="2"/>
  <c r="I14" i="2" s="1"/>
  <c r="G14" i="2"/>
  <c r="H14" i="2" s="1"/>
  <c r="F15" i="2"/>
  <c r="I15" i="2" s="1"/>
  <c r="G15" i="2"/>
  <c r="F16" i="2"/>
  <c r="G16" i="2"/>
  <c r="H16" i="2" s="1"/>
  <c r="F17" i="2"/>
  <c r="I17" i="2" s="1"/>
  <c r="G17" i="2"/>
  <c r="F18" i="2"/>
  <c r="G18" i="2"/>
  <c r="H18" i="2" s="1"/>
  <c r="F19" i="2"/>
  <c r="G19" i="2"/>
  <c r="F20" i="2"/>
  <c r="I20" i="2" s="1"/>
  <c r="G20" i="2"/>
  <c r="H20" i="2" s="1"/>
  <c r="F21" i="2"/>
  <c r="G21" i="2"/>
  <c r="F22" i="2"/>
  <c r="I22" i="2" s="1"/>
  <c r="G22" i="2"/>
  <c r="H22" i="2" s="1"/>
  <c r="F23" i="2"/>
  <c r="G23" i="2"/>
  <c r="H23" i="2" s="1"/>
  <c r="F24" i="2"/>
  <c r="I24" i="2" s="1"/>
  <c r="G24" i="2"/>
  <c r="F25" i="2"/>
  <c r="I25" i="2" s="1"/>
  <c r="G25" i="2"/>
  <c r="F26" i="2"/>
  <c r="G26" i="2"/>
  <c r="H26" i="2" s="1"/>
  <c r="I26" i="2"/>
  <c r="F27" i="2"/>
  <c r="G27" i="2"/>
  <c r="F28" i="2"/>
  <c r="I28" i="2" s="1"/>
  <c r="G28" i="2"/>
  <c r="F29" i="2"/>
  <c r="I29" i="2" s="1"/>
  <c r="G29" i="2"/>
  <c r="F30" i="2"/>
  <c r="G30" i="2"/>
  <c r="H30" i="2" s="1"/>
  <c r="I30" i="2"/>
  <c r="F31" i="2"/>
  <c r="I31" i="2" s="1"/>
  <c r="G31" i="2"/>
  <c r="F32" i="2"/>
  <c r="I32" i="2" s="1"/>
  <c r="G32" i="2"/>
  <c r="F33" i="2"/>
  <c r="G33" i="2"/>
  <c r="H33" i="2" s="1"/>
  <c r="F34" i="2"/>
  <c r="G34" i="2"/>
  <c r="I34" i="2"/>
  <c r="F35" i="2"/>
  <c r="I35" i="2" s="1"/>
  <c r="G35" i="2"/>
  <c r="F36" i="2"/>
  <c r="I36" i="2" s="1"/>
  <c r="G36" i="2"/>
  <c r="F37" i="2"/>
  <c r="G37" i="2"/>
  <c r="H37" i="2" s="1"/>
  <c r="F38" i="2"/>
  <c r="I38" i="2" s="1"/>
  <c r="G38" i="2"/>
  <c r="F39" i="2"/>
  <c r="I39" i="2" s="1"/>
  <c r="G39" i="2"/>
  <c r="F40" i="2"/>
  <c r="G40" i="2"/>
  <c r="H40" i="2" s="1"/>
  <c r="F41" i="2"/>
  <c r="I41" i="2" s="1"/>
  <c r="G41" i="2"/>
  <c r="F42" i="2"/>
  <c r="I42" i="2" s="1"/>
  <c r="G42" i="2"/>
  <c r="H42" i="2" s="1"/>
  <c r="F43" i="2"/>
  <c r="I43" i="2" s="1"/>
  <c r="G43" i="2"/>
  <c r="F44" i="2"/>
  <c r="G44" i="2"/>
  <c r="H44" i="2" s="1"/>
  <c r="F45" i="2"/>
  <c r="I45" i="2" s="1"/>
  <c r="G45" i="2"/>
  <c r="F46" i="2"/>
  <c r="I46" i="2" s="1"/>
  <c r="G46" i="2"/>
  <c r="H46" i="2" s="1"/>
  <c r="F47" i="2"/>
  <c r="G47" i="2"/>
  <c r="F48" i="2"/>
  <c r="I48" i="2" s="1"/>
  <c r="G48" i="2"/>
  <c r="F49" i="2"/>
  <c r="G49" i="2"/>
  <c r="H49" i="2" s="1"/>
  <c r="F50" i="2"/>
  <c r="I50" i="2" s="1"/>
  <c r="G50" i="2"/>
  <c r="H50" i="2" s="1"/>
  <c r="F51" i="2"/>
  <c r="G51" i="2"/>
  <c r="F52" i="2"/>
  <c r="I52" i="2" s="1"/>
  <c r="G52" i="2"/>
  <c r="F53" i="2"/>
  <c r="G53" i="2"/>
  <c r="H53" i="2" s="1"/>
  <c r="F54" i="2"/>
  <c r="G54" i="2"/>
  <c r="H54" i="2" s="1"/>
  <c r="I54" i="2"/>
  <c r="F55" i="2"/>
  <c r="I55" i="2" s="1"/>
  <c r="G55" i="2"/>
  <c r="F56" i="2"/>
  <c r="G56" i="2"/>
  <c r="H56" i="2" s="1"/>
  <c r="F57" i="2"/>
  <c r="G57" i="2"/>
  <c r="H57" i="2" s="1"/>
  <c r="F58" i="2"/>
  <c r="G58" i="2"/>
  <c r="H58" i="2" s="1"/>
  <c r="I58" i="2"/>
  <c r="F59" i="2"/>
  <c r="I59" i="2" s="1"/>
  <c r="G59" i="2"/>
  <c r="F60" i="2"/>
  <c r="I60" i="2" s="1"/>
  <c r="G60" i="2"/>
  <c r="H60" i="2" s="1"/>
  <c r="F61" i="2"/>
  <c r="G61" i="2"/>
  <c r="H61" i="2" s="1"/>
  <c r="F62" i="2"/>
  <c r="G62" i="2"/>
  <c r="F63" i="2"/>
  <c r="I63" i="2" s="1"/>
  <c r="G63" i="2"/>
  <c r="H63" i="2" s="1"/>
  <c r="F64" i="2"/>
  <c r="I64" i="2" s="1"/>
  <c r="G64" i="2"/>
  <c r="F65" i="2"/>
  <c r="G65" i="2"/>
  <c r="H65" i="2" s="1"/>
  <c r="F66" i="2"/>
  <c r="I66" i="2" s="1"/>
  <c r="G66" i="2"/>
  <c r="F67" i="2"/>
  <c r="I67" i="2" s="1"/>
  <c r="G67" i="2"/>
  <c r="F68" i="2"/>
  <c r="G68" i="2"/>
  <c r="H68" i="2" s="1"/>
  <c r="F69" i="2"/>
  <c r="G69" i="2"/>
  <c r="I69" i="2"/>
  <c r="F70" i="2"/>
  <c r="I70" i="2" s="1"/>
  <c r="G70" i="2"/>
  <c r="F71" i="2"/>
  <c r="I71" i="2" s="1"/>
  <c r="G71" i="2"/>
  <c r="F72" i="2"/>
  <c r="G72" i="2"/>
  <c r="H72" i="2" s="1"/>
  <c r="I72" i="2"/>
  <c r="F73" i="2"/>
  <c r="I73" i="2" s="1"/>
  <c r="G73" i="2"/>
  <c r="F74" i="2"/>
  <c r="I74" i="2" s="1"/>
  <c r="G74" i="2"/>
  <c r="F75" i="2"/>
  <c r="G75" i="2"/>
  <c r="H75" i="2" s="1"/>
  <c r="F76" i="2"/>
  <c r="G76" i="2"/>
  <c r="H76" i="2" s="1"/>
  <c r="F77" i="2"/>
  <c r="G77" i="2"/>
  <c r="F78" i="2"/>
  <c r="G78" i="2"/>
  <c r="I78" i="2"/>
  <c r="F79" i="2"/>
  <c r="G79" i="2"/>
  <c r="H79" i="2" s="1"/>
  <c r="F80" i="2"/>
  <c r="G80" i="2"/>
  <c r="F81" i="2"/>
  <c r="I81" i="2" s="1"/>
  <c r="G81" i="2"/>
  <c r="F82" i="2"/>
  <c r="I82" i="2" s="1"/>
  <c r="G82" i="2"/>
  <c r="F83" i="2"/>
  <c r="G83" i="2"/>
  <c r="F84" i="2"/>
  <c r="I84" i="2" s="1"/>
  <c r="G84" i="2"/>
  <c r="F85" i="2"/>
  <c r="G85" i="2"/>
  <c r="H85" i="2" s="1"/>
  <c r="F86" i="2"/>
  <c r="G86" i="2"/>
  <c r="F87" i="2"/>
  <c r="I87" i="2" s="1"/>
  <c r="G87" i="2"/>
  <c r="F88" i="2"/>
  <c r="I88" i="2" s="1"/>
  <c r="G88" i="2"/>
  <c r="H88" i="2" s="1"/>
  <c r="F89" i="2"/>
  <c r="I89" i="2" s="1"/>
  <c r="G89" i="2"/>
  <c r="F90" i="2"/>
  <c r="G90" i="2"/>
  <c r="H90" i="2" s="1"/>
  <c r="I90" i="2"/>
  <c r="F91" i="2"/>
  <c r="G91" i="2"/>
  <c r="H91" i="2" s="1"/>
  <c r="F92" i="2"/>
  <c r="G92" i="2"/>
  <c r="F93" i="2"/>
  <c r="I93" i="2" s="1"/>
  <c r="G93" i="2"/>
  <c r="H93" i="2" s="1"/>
  <c r="F94" i="2"/>
  <c r="G94" i="2"/>
  <c r="H94" i="2" s="1"/>
  <c r="F95" i="2"/>
  <c r="G95" i="2"/>
  <c r="H95" i="2" s="1"/>
  <c r="F96" i="2"/>
  <c r="I96" i="2" s="1"/>
  <c r="G96" i="2"/>
  <c r="F97" i="2"/>
  <c r="G97" i="2"/>
  <c r="H97" i="2" s="1"/>
  <c r="F98" i="2"/>
  <c r="G98" i="2"/>
  <c r="H98" i="2" s="1"/>
  <c r="F99" i="2"/>
  <c r="G99" i="2"/>
  <c r="H99" i="2" s="1"/>
  <c r="I99" i="2"/>
  <c r="F100" i="2"/>
  <c r="I100" i="2" s="1"/>
  <c r="G100" i="2"/>
  <c r="F101" i="2"/>
  <c r="G101" i="2"/>
  <c r="H101" i="2" s="1"/>
  <c r="F102" i="2"/>
  <c r="G102" i="2"/>
  <c r="H102" i="2" s="1"/>
  <c r="I102" i="2"/>
  <c r="F103" i="2"/>
  <c r="I103" i="2" s="1"/>
  <c r="G103" i="2"/>
  <c r="F104" i="2"/>
  <c r="G104" i="2"/>
  <c r="H104" i="2" s="1"/>
  <c r="F105" i="2"/>
  <c r="I105" i="2" s="1"/>
  <c r="G105" i="2"/>
  <c r="H105" i="2" s="1"/>
  <c r="F106" i="2"/>
  <c r="G106" i="2"/>
  <c r="H106" i="2" s="1"/>
  <c r="F107" i="2"/>
  <c r="I107" i="2" s="1"/>
  <c r="G107" i="2"/>
  <c r="F108" i="2"/>
  <c r="G108" i="2"/>
  <c r="H108" i="2" s="1"/>
  <c r="F109" i="2"/>
  <c r="G109" i="2"/>
  <c r="H109" i="2" s="1"/>
  <c r="F110" i="2"/>
  <c r="I110" i="2" s="1"/>
  <c r="G110" i="2"/>
  <c r="F111" i="2"/>
  <c r="I111" i="2" s="1"/>
  <c r="G111" i="2"/>
  <c r="H111" i="2" s="1"/>
  <c r="F112" i="2"/>
  <c r="I112" i="2" s="1"/>
  <c r="G112" i="2"/>
  <c r="F113" i="2"/>
  <c r="G113" i="2"/>
  <c r="H113" i="2" s="1"/>
  <c r="F114" i="2"/>
  <c r="I114" i="2" s="1"/>
  <c r="G114" i="2"/>
  <c r="F115" i="2"/>
  <c r="I115" i="2" s="1"/>
  <c r="G115" i="2"/>
  <c r="F116" i="2"/>
  <c r="G116" i="2"/>
  <c r="H116" i="2" s="1"/>
  <c r="F117" i="2"/>
  <c r="G117" i="2"/>
  <c r="I117" i="2"/>
  <c r="F118" i="2"/>
  <c r="I118" i="2" s="1"/>
  <c r="G118" i="2"/>
  <c r="F119" i="2"/>
  <c r="I119" i="2" s="1"/>
  <c r="G119" i="2"/>
  <c r="F120" i="2"/>
  <c r="G120" i="2"/>
  <c r="H120" i="2" s="1"/>
  <c r="I120" i="2"/>
  <c r="F121" i="2"/>
  <c r="I121" i="2" s="1"/>
  <c r="G121" i="2"/>
  <c r="F122" i="2"/>
  <c r="I122" i="2" s="1"/>
  <c r="G122" i="2"/>
  <c r="F123" i="2"/>
  <c r="G123" i="2"/>
  <c r="H123" i="2" s="1"/>
  <c r="F124" i="2"/>
  <c r="G124" i="2"/>
  <c r="F125" i="2"/>
  <c r="I125" i="2" s="1"/>
  <c r="G125" i="2"/>
  <c r="F126" i="2"/>
  <c r="G126" i="2"/>
  <c r="I126" i="2"/>
  <c r="F127" i="2"/>
  <c r="G127" i="2"/>
  <c r="F128" i="2"/>
  <c r="I128" i="2" s="1"/>
  <c r="G128" i="2"/>
  <c r="F129" i="2"/>
  <c r="I129" i="2" s="1"/>
  <c r="G129" i="2"/>
  <c r="F130" i="2"/>
  <c r="I130" i="2" s="1"/>
  <c r="G130" i="2"/>
  <c r="F131" i="2"/>
  <c r="G131" i="2"/>
  <c r="H131" i="2" s="1"/>
  <c r="F132" i="2"/>
  <c r="I132" i="2" s="1"/>
  <c r="G132" i="2"/>
  <c r="F133" i="2"/>
  <c r="G133" i="2"/>
  <c r="F134" i="2"/>
  <c r="G134" i="2"/>
  <c r="H134" i="2" s="1"/>
  <c r="F135" i="2"/>
  <c r="I135" i="2" s="1"/>
  <c r="G135" i="2"/>
  <c r="F136" i="2"/>
  <c r="I136" i="2" s="1"/>
  <c r="G136" i="2"/>
  <c r="H136" i="2" s="1"/>
  <c r="F137" i="2"/>
  <c r="G137" i="2"/>
  <c r="F138" i="2"/>
  <c r="G138" i="2"/>
  <c r="H138" i="2" s="1"/>
  <c r="I138" i="2"/>
  <c r="F139" i="2"/>
  <c r="G139" i="2"/>
  <c r="H139" i="2" s="1"/>
  <c r="F140" i="2"/>
  <c r="G140" i="2"/>
  <c r="H140" i="2" s="1"/>
  <c r="F141" i="2"/>
  <c r="I141" i="2" s="1"/>
  <c r="G141" i="2"/>
  <c r="H141" i="2" s="1"/>
  <c r="F142" i="2"/>
  <c r="I142" i="2" s="1"/>
  <c r="G142" i="2"/>
  <c r="H142" i="2" s="1"/>
  <c r="F143" i="2"/>
  <c r="I143" i="2" s="1"/>
  <c r="G143" i="2"/>
  <c r="F144" i="2"/>
  <c r="I144" i="2" s="1"/>
  <c r="G144" i="2"/>
  <c r="H144" i="2" s="1"/>
  <c r="F145" i="2"/>
  <c r="G145" i="2"/>
  <c r="H145" i="2" s="1"/>
  <c r="F146" i="2"/>
  <c r="G146" i="2"/>
  <c r="F147" i="2"/>
  <c r="G147" i="2"/>
  <c r="H147" i="2" s="1"/>
  <c r="I147" i="2"/>
  <c r="F148" i="2"/>
  <c r="I148" i="2" s="1"/>
  <c r="G148" i="2"/>
  <c r="F149" i="2"/>
  <c r="G149" i="2"/>
  <c r="H149" i="2" s="1"/>
  <c r="F150" i="2"/>
  <c r="I150" i="2" s="1"/>
  <c r="G150" i="2"/>
  <c r="F151" i="2"/>
  <c r="I151" i="2" s="1"/>
  <c r="G151" i="2"/>
  <c r="F152" i="2"/>
  <c r="G152" i="2"/>
  <c r="H152" i="2" s="1"/>
  <c r="F153" i="2"/>
  <c r="I153" i="2" s="1"/>
  <c r="G153" i="2"/>
  <c r="H153" i="2" s="1"/>
  <c r="F154" i="2"/>
  <c r="G154" i="2"/>
  <c r="H154" i="2" s="1"/>
  <c r="F155" i="2"/>
  <c r="I155" i="2" s="1"/>
  <c r="G155" i="2"/>
  <c r="F156" i="2"/>
  <c r="I156" i="2" s="1"/>
  <c r="G156" i="2"/>
  <c r="H156" i="2" s="1"/>
  <c r="F157" i="2"/>
  <c r="G157" i="2"/>
  <c r="H157" i="2" s="1"/>
  <c r="F158" i="2"/>
  <c r="I158" i="2" s="1"/>
  <c r="G158" i="2"/>
  <c r="F159" i="2"/>
  <c r="G159" i="2"/>
  <c r="H159" i="2" s="1"/>
  <c r="F160" i="2"/>
  <c r="G160" i="2"/>
  <c r="I160" i="2"/>
  <c r="F161" i="2"/>
  <c r="G161" i="2"/>
  <c r="F162" i="2"/>
  <c r="G162" i="2"/>
  <c r="H162" i="2" s="1"/>
  <c r="I162" i="2"/>
  <c r="F163" i="2"/>
  <c r="G163" i="2"/>
  <c r="F164" i="2"/>
  <c r="G164" i="2"/>
  <c r="H164" i="2" s="1"/>
  <c r="F165" i="2"/>
  <c r="G165" i="2"/>
  <c r="H165" i="2" s="1"/>
  <c r="I165" i="2"/>
  <c r="F166" i="2"/>
  <c r="I166" i="2" s="1"/>
  <c r="G166" i="2"/>
  <c r="H166" i="2" s="1"/>
  <c r="F167" i="2"/>
  <c r="G167" i="2"/>
  <c r="F168" i="2"/>
  <c r="I168" i="2" s="1"/>
  <c r="G168" i="2"/>
  <c r="F169" i="2"/>
  <c r="I169" i="2" s="1"/>
  <c r="G169" i="2"/>
  <c r="F170" i="2"/>
  <c r="G170" i="2"/>
  <c r="F171" i="2"/>
  <c r="G171" i="2"/>
  <c r="H171" i="2" s="1"/>
  <c r="I171" i="2"/>
  <c r="F172" i="2"/>
  <c r="G172" i="2"/>
  <c r="F173" i="2"/>
  <c r="G173" i="2"/>
  <c r="H173" i="2" s="1"/>
  <c r="F174" i="2"/>
  <c r="I174" i="2" s="1"/>
  <c r="G174" i="2"/>
  <c r="H174" i="2" s="1"/>
  <c r="F175" i="2"/>
  <c r="I175" i="2" s="1"/>
  <c r="G175" i="2"/>
  <c r="H175" i="2" s="1"/>
  <c r="F176" i="2"/>
  <c r="G176" i="2"/>
  <c r="F177" i="2"/>
  <c r="I177" i="2" s="1"/>
  <c r="G177" i="2"/>
  <c r="F178" i="2"/>
  <c r="I178" i="2" s="1"/>
  <c r="G178" i="2"/>
  <c r="F179" i="2"/>
  <c r="G179" i="2"/>
  <c r="F180" i="2"/>
  <c r="I180" i="2" s="1"/>
  <c r="G180" i="2"/>
  <c r="H180" i="2" s="1"/>
  <c r="F181" i="2"/>
  <c r="I181" i="2" s="1"/>
  <c r="G181" i="2"/>
  <c r="F182" i="2"/>
  <c r="G182" i="2"/>
  <c r="H182" i="2" s="1"/>
  <c r="F183" i="2"/>
  <c r="I183" i="2" s="1"/>
  <c r="G183" i="2"/>
  <c r="H183" i="2" s="1"/>
  <c r="F184" i="2"/>
  <c r="I184" i="2" s="1"/>
  <c r="G184" i="2"/>
  <c r="H184" i="2" s="1"/>
  <c r="F185" i="2"/>
  <c r="I185" i="2" s="1"/>
  <c r="G185" i="2"/>
  <c r="F186" i="2"/>
  <c r="G186" i="2"/>
  <c r="H186" i="2" s="1"/>
  <c r="I186" i="2"/>
  <c r="F187" i="2"/>
  <c r="I187" i="2" s="1"/>
  <c r="G187" i="2"/>
  <c r="F188" i="2"/>
  <c r="G188" i="2"/>
  <c r="F189" i="2"/>
  <c r="I189" i="2" s="1"/>
  <c r="G189" i="2"/>
  <c r="H189" i="2" s="1"/>
  <c r="F190" i="2"/>
  <c r="G190" i="2"/>
  <c r="F191" i="2"/>
  <c r="G191" i="2"/>
  <c r="H191" i="2" s="1"/>
  <c r="F192" i="2"/>
  <c r="G192" i="2"/>
  <c r="H192" i="2" s="1"/>
  <c r="I192" i="2"/>
  <c r="F193" i="2"/>
  <c r="I193" i="2" s="1"/>
  <c r="G193" i="2"/>
  <c r="F194" i="2"/>
  <c r="G194" i="2"/>
  <c r="F195" i="2"/>
  <c r="G195" i="2"/>
  <c r="I195" i="2"/>
  <c r="F196" i="2"/>
  <c r="G196" i="2"/>
  <c r="I196" i="2"/>
  <c r="F197" i="2"/>
  <c r="G197" i="2"/>
  <c r="F198" i="2"/>
  <c r="G198" i="2"/>
  <c r="H198" i="2" s="1"/>
  <c r="F199" i="2"/>
  <c r="G199" i="2"/>
  <c r="F200" i="2"/>
  <c r="G200" i="2"/>
  <c r="H200" i="2" s="1"/>
  <c r="F201" i="2"/>
  <c r="G201" i="2"/>
  <c r="H201" i="2" s="1"/>
  <c r="F202" i="2"/>
  <c r="I202" i="2" s="1"/>
  <c r="G202" i="2"/>
  <c r="H202" i="2" s="1"/>
  <c r="F203" i="2"/>
  <c r="G203" i="2"/>
  <c r="F204" i="2"/>
  <c r="I204" i="2" s="1"/>
  <c r="G204" i="2"/>
  <c r="H204" i="2" s="1"/>
  <c r="F205" i="2"/>
  <c r="G205" i="2"/>
  <c r="I205" i="2"/>
  <c r="F206" i="2"/>
  <c r="G206" i="2"/>
  <c r="F207" i="2"/>
  <c r="I207" i="2" s="1"/>
  <c r="G207" i="2"/>
  <c r="H207" i="2" s="1"/>
  <c r="F208" i="2"/>
  <c r="G208" i="2"/>
  <c r="F209" i="2"/>
  <c r="G209" i="2"/>
  <c r="H209" i="2" s="1"/>
  <c r="F210" i="2"/>
  <c r="I210" i="2" s="1"/>
  <c r="G210" i="2"/>
  <c r="F211" i="2"/>
  <c r="G211" i="2"/>
  <c r="H211" i="2" s="1"/>
  <c r="I211" i="2"/>
  <c r="F212" i="2"/>
  <c r="I212" i="2" s="1"/>
  <c r="G212" i="2"/>
  <c r="F213" i="2"/>
  <c r="G213" i="2"/>
  <c r="H213" i="2"/>
  <c r="F214" i="2"/>
  <c r="G214" i="2"/>
  <c r="H214" i="2" s="1"/>
  <c r="F215" i="2"/>
  <c r="G215" i="2"/>
  <c r="F216" i="2"/>
  <c r="G216" i="2"/>
  <c r="I216" i="2" s="1"/>
  <c r="F217" i="2"/>
  <c r="I217" i="2" s="1"/>
  <c r="G217" i="2"/>
  <c r="H217" i="2" s="1"/>
  <c r="F218" i="2"/>
  <c r="G218" i="2"/>
  <c r="H218" i="2" s="1"/>
  <c r="F219" i="2"/>
  <c r="G219" i="2"/>
  <c r="H219" i="2" s="1"/>
  <c r="F220" i="2"/>
  <c r="I220" i="2" s="1"/>
  <c r="G220" i="2"/>
  <c r="H220" i="2" s="1"/>
  <c r="F221" i="2"/>
  <c r="G221" i="2"/>
  <c r="F222" i="2"/>
  <c r="G222" i="2"/>
  <c r="I222" i="2" s="1"/>
  <c r="F223" i="2"/>
  <c r="I223" i="2" s="1"/>
  <c r="G223" i="2"/>
  <c r="F224" i="2"/>
  <c r="G224" i="2"/>
  <c r="F225" i="2"/>
  <c r="G225" i="2"/>
  <c r="I225" i="2" s="1"/>
  <c r="H225" i="2"/>
  <c r="F226" i="2"/>
  <c r="I226" i="2" s="1"/>
  <c r="G226" i="2"/>
  <c r="H226" i="2" s="1"/>
  <c r="F227" i="2"/>
  <c r="G227" i="2"/>
  <c r="H227" i="2" s="1"/>
  <c r="F228" i="2"/>
  <c r="G228" i="2"/>
  <c r="I228" i="2" s="1"/>
  <c r="F229" i="2"/>
  <c r="G229" i="2"/>
  <c r="F230" i="2"/>
  <c r="I230" i="2" s="1"/>
  <c r="G230" i="2"/>
  <c r="F231" i="2"/>
  <c r="G231" i="2"/>
  <c r="I231" i="2" s="1"/>
  <c r="H231" i="2"/>
  <c r="F232" i="2"/>
  <c r="G232" i="2"/>
  <c r="H232" i="2" s="1"/>
  <c r="F233" i="2"/>
  <c r="I233" i="2" s="1"/>
  <c r="G233" i="2"/>
  <c r="F234" i="2"/>
  <c r="G234" i="2"/>
  <c r="I234" i="2" s="1"/>
  <c r="F235" i="2"/>
  <c r="I235" i="2" s="1"/>
  <c r="G235" i="2"/>
  <c r="H235" i="2" s="1"/>
  <c r="F236" i="2"/>
  <c r="G236" i="2"/>
  <c r="H236" i="2" s="1"/>
  <c r="F237" i="2"/>
  <c r="G237" i="2"/>
  <c r="H237" i="2" s="1"/>
  <c r="F238" i="2"/>
  <c r="G238" i="2"/>
  <c r="H238" i="2" s="1"/>
  <c r="F239" i="2"/>
  <c r="G239" i="2"/>
  <c r="F240" i="2"/>
  <c r="G240" i="2"/>
  <c r="H240" i="2" s="1"/>
  <c r="F241" i="2"/>
  <c r="G241" i="2"/>
  <c r="F242" i="2"/>
  <c r="I242" i="2" s="1"/>
  <c r="G242" i="2"/>
  <c r="F243" i="2"/>
  <c r="G243" i="2"/>
  <c r="I243" i="2" s="1"/>
  <c r="F244" i="2"/>
  <c r="I244" i="2" s="1"/>
  <c r="G244" i="2"/>
  <c r="F245" i="2"/>
  <c r="G245" i="2"/>
  <c r="F246" i="2"/>
  <c r="G246" i="2"/>
  <c r="I246" i="2" s="1"/>
  <c r="F247" i="2"/>
  <c r="I247" i="2" s="1"/>
  <c r="G247" i="2"/>
  <c r="H247" i="2" s="1"/>
  <c r="F248" i="2"/>
  <c r="G248" i="2"/>
  <c r="F249" i="2"/>
  <c r="G249" i="2"/>
  <c r="H249" i="2" s="1"/>
  <c r="F250" i="2"/>
  <c r="I250" i="2" s="1"/>
  <c r="G250" i="2"/>
  <c r="F251" i="2"/>
  <c r="G251" i="2"/>
  <c r="F252" i="2"/>
  <c r="G252" i="2"/>
  <c r="I252" i="2" s="1"/>
  <c r="H252" i="2"/>
  <c r="F253" i="2"/>
  <c r="G253" i="2"/>
  <c r="F254" i="2"/>
  <c r="G254" i="2"/>
  <c r="H254" i="2" s="1"/>
  <c r="F255" i="2"/>
  <c r="G255" i="2"/>
  <c r="H255" i="2"/>
  <c r="F256" i="2"/>
  <c r="G256" i="2"/>
  <c r="F257" i="2"/>
  <c r="I257" i="2" s="1"/>
  <c r="G257" i="2"/>
  <c r="F258" i="2"/>
  <c r="H258" i="2" s="1"/>
  <c r="G258" i="2"/>
  <c r="F259" i="2"/>
  <c r="G259" i="2"/>
  <c r="H259" i="2" s="1"/>
  <c r="F260" i="2"/>
  <c r="G260" i="2"/>
  <c r="F261" i="2"/>
  <c r="G261" i="2"/>
  <c r="I261" i="2" s="1"/>
  <c r="F262" i="2"/>
  <c r="G262" i="2"/>
  <c r="H262" i="2" s="1"/>
  <c r="F263" i="2"/>
  <c r="G263" i="2"/>
  <c r="F264" i="2"/>
  <c r="H264" i="2" s="1"/>
  <c r="G264" i="2"/>
  <c r="F265" i="2"/>
  <c r="G265" i="2"/>
  <c r="H265" i="2" s="1"/>
  <c r="F266" i="2"/>
  <c r="G266" i="2"/>
  <c r="F267" i="2"/>
  <c r="G267" i="2"/>
  <c r="H267" i="2" s="1"/>
  <c r="F268" i="2"/>
  <c r="G268" i="2"/>
  <c r="F269" i="2"/>
  <c r="G269" i="2"/>
  <c r="F270" i="2"/>
  <c r="H270" i="2" s="1"/>
  <c r="G270" i="2"/>
  <c r="F271" i="2"/>
  <c r="G271" i="2"/>
  <c r="H271" i="2" s="1"/>
  <c r="F272" i="2"/>
  <c r="G272" i="2"/>
  <c r="H272" i="2" s="1"/>
  <c r="F273" i="2"/>
  <c r="G273" i="2"/>
  <c r="I273" i="2" s="1"/>
  <c r="H273" i="2"/>
  <c r="F274" i="2"/>
  <c r="I274" i="2" s="1"/>
  <c r="G274" i="2"/>
  <c r="F275" i="2"/>
  <c r="I275" i="2" s="1"/>
  <c r="G275" i="2"/>
  <c r="F276" i="2"/>
  <c r="G276" i="2"/>
  <c r="I276" i="2" s="1"/>
  <c r="F277" i="2"/>
  <c r="G277" i="2"/>
  <c r="H277" i="2" s="1"/>
  <c r="F278" i="2"/>
  <c r="G278" i="2"/>
  <c r="F279" i="2"/>
  <c r="G279" i="2"/>
  <c r="I279" i="2" s="1"/>
  <c r="H279" i="2"/>
  <c r="F280" i="2"/>
  <c r="G280" i="2"/>
  <c r="F281" i="2"/>
  <c r="I281" i="2" s="1"/>
  <c r="G281" i="2"/>
  <c r="F282" i="2"/>
  <c r="H282" i="2" s="1"/>
  <c r="G282" i="2"/>
  <c r="F283" i="2"/>
  <c r="I283" i="2" s="1"/>
  <c r="G283" i="2"/>
  <c r="F284" i="2"/>
  <c r="G284" i="2"/>
  <c r="H284" i="2" s="1"/>
  <c r="F285" i="2"/>
  <c r="G285" i="2"/>
  <c r="I285" i="2" s="1"/>
  <c r="F286" i="2"/>
  <c r="G286" i="2"/>
  <c r="F287" i="2"/>
  <c r="G287" i="2"/>
  <c r="H287" i="2" s="1"/>
  <c r="F288" i="2"/>
  <c r="H288" i="2" s="1"/>
  <c r="G288" i="2"/>
  <c r="F289" i="2"/>
  <c r="G289" i="2"/>
  <c r="H289" i="2" s="1"/>
  <c r="F290" i="2"/>
  <c r="G290" i="2"/>
  <c r="F291" i="2"/>
  <c r="G291" i="2"/>
  <c r="I291" i="2" s="1"/>
  <c r="F292" i="2"/>
  <c r="I292" i="2" s="1"/>
  <c r="G292" i="2"/>
  <c r="F293" i="2"/>
  <c r="G293" i="2"/>
  <c r="H293" i="2" s="1"/>
  <c r="F294" i="2"/>
  <c r="G294" i="2"/>
  <c r="I294" i="2" s="1"/>
  <c r="F295" i="2"/>
  <c r="I295" i="2" s="1"/>
  <c r="G295" i="2"/>
  <c r="F296" i="2"/>
  <c r="G296" i="2"/>
  <c r="H296" i="2" s="1"/>
  <c r="F297" i="2"/>
  <c r="G297" i="2"/>
  <c r="H297" i="2" s="1"/>
  <c r="F298" i="2"/>
  <c r="G298" i="2"/>
  <c r="F299" i="2"/>
  <c r="G299" i="2"/>
  <c r="F300" i="2"/>
  <c r="G300" i="2"/>
  <c r="I300" i="2" s="1"/>
  <c r="H300" i="2"/>
  <c r="F301" i="2"/>
  <c r="I301" i="2" s="1"/>
  <c r="G301" i="2"/>
  <c r="F302" i="2"/>
  <c r="G302" i="2"/>
  <c r="F303" i="2"/>
  <c r="G303" i="2"/>
  <c r="I303" i="2" s="1"/>
  <c r="F304" i="2"/>
  <c r="I304" i="2" s="1"/>
  <c r="G304" i="2"/>
  <c r="F305" i="2"/>
  <c r="G305" i="2"/>
  <c r="F306" i="2"/>
  <c r="G306" i="2"/>
  <c r="H306" i="2" s="1"/>
  <c r="F307" i="2"/>
  <c r="G307" i="2"/>
  <c r="H307" i="2" s="1"/>
  <c r="F308" i="2"/>
  <c r="G308" i="2"/>
  <c r="F309" i="2"/>
  <c r="G309" i="2"/>
  <c r="I309" i="2" s="1"/>
  <c r="F310" i="2"/>
  <c r="I310" i="2" s="1"/>
  <c r="G310" i="2"/>
  <c r="F311" i="2"/>
  <c r="G311" i="2"/>
  <c r="F312" i="2"/>
  <c r="H312" i="2" s="1"/>
  <c r="G312" i="2"/>
  <c r="F313" i="2"/>
  <c r="I313" i="2" s="1"/>
  <c r="G313" i="2"/>
  <c r="F314" i="2"/>
  <c r="G314" i="2"/>
  <c r="H314" i="2" s="1"/>
  <c r="F315" i="2"/>
  <c r="I315" i="2" s="1"/>
  <c r="G315" i="2"/>
  <c r="H315" i="2" s="1"/>
  <c r="F316" i="2"/>
  <c r="G316" i="2"/>
  <c r="F317" i="2"/>
  <c r="G317" i="2"/>
  <c r="H317" i="2" s="1"/>
  <c r="F318" i="2"/>
  <c r="G318" i="2"/>
  <c r="H318" i="2" s="1"/>
  <c r="F319" i="2"/>
  <c r="G319" i="2"/>
  <c r="F320" i="2"/>
  <c r="G320" i="2"/>
  <c r="H320" i="2" s="1"/>
  <c r="F321" i="2"/>
  <c r="I321" i="2" s="1"/>
  <c r="G321" i="2"/>
  <c r="H321" i="2" s="1"/>
  <c r="F322" i="2"/>
  <c r="G322" i="2"/>
  <c r="F323" i="2"/>
  <c r="G323" i="2"/>
  <c r="H323" i="2" s="1"/>
  <c r="F324" i="2"/>
  <c r="H324" i="2" s="1"/>
  <c r="G324" i="2"/>
  <c r="F325" i="2"/>
  <c r="G325" i="2"/>
  <c r="F326" i="2"/>
  <c r="G326" i="2"/>
  <c r="H326" i="2" s="1"/>
  <c r="F327" i="2"/>
  <c r="H327" i="2" s="1"/>
  <c r="G327" i="2"/>
  <c r="F328" i="2"/>
  <c r="I328" i="2" s="1"/>
  <c r="G328" i="2"/>
  <c r="F329" i="2"/>
  <c r="G329" i="2"/>
  <c r="F330" i="2"/>
  <c r="H330" i="2" s="1"/>
  <c r="G330" i="2"/>
  <c r="F331" i="2"/>
  <c r="G331" i="2"/>
  <c r="H331" i="2" s="1"/>
  <c r="F332" i="2"/>
  <c r="G332" i="2"/>
  <c r="H332" i="2" s="1"/>
  <c r="F333" i="2"/>
  <c r="H333" i="2" s="1"/>
  <c r="G333" i="2"/>
  <c r="F334" i="2"/>
  <c r="I334" i="2" s="1"/>
  <c r="G334" i="2"/>
  <c r="F335" i="2"/>
  <c r="H335" i="2" s="1"/>
  <c r="G335" i="2"/>
  <c r="F336" i="2"/>
  <c r="G336" i="2"/>
  <c r="H336" i="2" s="1"/>
  <c r="I336" i="2"/>
  <c r="F337" i="2"/>
  <c r="G337" i="2"/>
  <c r="F338" i="2"/>
  <c r="G338" i="2"/>
  <c r="F339" i="2"/>
  <c r="G339" i="2"/>
  <c r="H339" i="2" s="1"/>
  <c r="I339" i="2"/>
  <c r="F340" i="2"/>
  <c r="G340" i="2"/>
  <c r="F341" i="2"/>
  <c r="G341" i="2"/>
  <c r="H341" i="2" s="1"/>
  <c r="F342" i="2"/>
  <c r="G342" i="2"/>
  <c r="H342" i="2" s="1"/>
  <c r="I342" i="2"/>
  <c r="F343" i="2"/>
  <c r="G343" i="2"/>
  <c r="H343" i="2" s="1"/>
  <c r="F344" i="2"/>
  <c r="G344" i="2"/>
  <c r="F345" i="2"/>
  <c r="G345" i="2"/>
  <c r="H345" i="2" s="1"/>
  <c r="I345" i="2"/>
  <c r="F346" i="2"/>
  <c r="G346" i="2"/>
  <c r="F347" i="2"/>
  <c r="G347" i="2"/>
  <c r="H347" i="2" s="1"/>
  <c r="F348" i="2"/>
  <c r="G348" i="2"/>
  <c r="H348" i="2"/>
  <c r="I348" i="2"/>
  <c r="F349" i="2"/>
  <c r="G349" i="2"/>
  <c r="F350" i="2"/>
  <c r="G350" i="2"/>
  <c r="F351" i="2"/>
  <c r="I351" i="2" s="1"/>
  <c r="G351" i="2"/>
  <c r="H351" i="2"/>
  <c r="F352" i="2"/>
  <c r="I352" i="2" s="1"/>
  <c r="G352" i="2"/>
  <c r="F353" i="2"/>
  <c r="G353" i="2"/>
  <c r="F354" i="2"/>
  <c r="G354" i="2"/>
  <c r="H354" i="2"/>
  <c r="I354" i="2"/>
  <c r="F355" i="2"/>
  <c r="G355" i="2"/>
  <c r="H355" i="2" s="1"/>
  <c r="F356" i="2"/>
  <c r="G356" i="2"/>
  <c r="F357" i="2"/>
  <c r="I357" i="2" s="1"/>
  <c r="G357" i="2"/>
  <c r="H357" i="2"/>
  <c r="F358" i="2"/>
  <c r="I358" i="2" s="1"/>
  <c r="G358" i="2"/>
  <c r="F359" i="2"/>
  <c r="G359" i="2"/>
  <c r="H359" i="2" s="1"/>
  <c r="F360" i="2"/>
  <c r="G360" i="2"/>
  <c r="H360" i="2"/>
  <c r="I360" i="2"/>
  <c r="F361" i="2"/>
  <c r="I361" i="2" s="1"/>
  <c r="G361" i="2"/>
  <c r="F362" i="2"/>
  <c r="G362" i="2"/>
  <c r="F363" i="2"/>
  <c r="G363" i="2"/>
  <c r="H363" i="2" s="1"/>
  <c r="F364" i="2"/>
  <c r="G364" i="2"/>
  <c r="F365" i="2"/>
  <c r="G365" i="2"/>
  <c r="H365" i="2" s="1"/>
  <c r="F366" i="2"/>
  <c r="G366" i="2"/>
  <c r="H366" i="2"/>
  <c r="I366" i="2"/>
  <c r="F367" i="2"/>
  <c r="G367" i="2"/>
  <c r="F368" i="2"/>
  <c r="G368" i="2"/>
  <c r="F369" i="2"/>
  <c r="G369" i="2"/>
  <c r="H369" i="2" s="1"/>
  <c r="F370" i="2"/>
  <c r="G370" i="2"/>
  <c r="F371" i="2"/>
  <c r="G371" i="2"/>
  <c r="H371" i="2" s="1"/>
  <c r="F372" i="2"/>
  <c r="G372" i="2"/>
  <c r="H372" i="2"/>
  <c r="I372" i="2"/>
  <c r="F373" i="2"/>
  <c r="I373" i="2" s="1"/>
  <c r="G373" i="2"/>
  <c r="F374" i="2"/>
  <c r="G374" i="2"/>
  <c r="F375" i="2"/>
  <c r="H375" i="2" s="1"/>
  <c r="G375" i="2"/>
  <c r="F376" i="2"/>
  <c r="I376" i="2" s="1"/>
  <c r="G376" i="2"/>
  <c r="F377" i="2"/>
  <c r="G377" i="2"/>
  <c r="H377" i="2" s="1"/>
  <c r="F378" i="2"/>
  <c r="G378" i="2"/>
  <c r="H378" i="2"/>
  <c r="I378" i="2"/>
  <c r="F379" i="2"/>
  <c r="G379" i="2"/>
  <c r="F380" i="2"/>
  <c r="G380" i="2"/>
  <c r="F381" i="2"/>
  <c r="H381" i="2" s="1"/>
  <c r="G381" i="2"/>
  <c r="F382" i="2"/>
  <c r="I382" i="2" s="1"/>
  <c r="G382" i="2"/>
  <c r="F383" i="2"/>
  <c r="G383" i="2"/>
  <c r="H383" i="2"/>
  <c r="F384" i="2"/>
  <c r="I384" i="2" s="1"/>
  <c r="G384" i="2"/>
  <c r="H384" i="2"/>
  <c r="F385" i="2"/>
  <c r="I385" i="2" s="1"/>
  <c r="G385" i="2"/>
  <c r="F386" i="2"/>
  <c r="G386" i="2"/>
  <c r="H386" i="2" s="1"/>
  <c r="F387" i="2"/>
  <c r="I387" i="2" s="1"/>
  <c r="G387" i="2"/>
  <c r="H387" i="2" s="1"/>
  <c r="F388" i="2"/>
  <c r="G388" i="2"/>
  <c r="H388" i="2" s="1"/>
  <c r="F389" i="2"/>
  <c r="G389" i="2"/>
  <c r="H389" i="2"/>
  <c r="I389" i="2"/>
  <c r="F390" i="2"/>
  <c r="I390" i="2" s="1"/>
  <c r="G390" i="2"/>
  <c r="H390" i="2" s="1"/>
  <c r="F391" i="2"/>
  <c r="G391" i="2"/>
  <c r="H391" i="2" s="1"/>
  <c r="F392" i="2"/>
  <c r="G392" i="2"/>
  <c r="H392" i="2" s="1"/>
  <c r="F393" i="2"/>
  <c r="I393" i="2" s="1"/>
  <c r="G393" i="2"/>
  <c r="H393" i="2" s="1"/>
  <c r="F394" i="2"/>
  <c r="G394" i="2"/>
  <c r="H394" i="2" s="1"/>
  <c r="F395" i="2"/>
  <c r="G395" i="2"/>
  <c r="H395" i="2" s="1"/>
  <c r="F396" i="2"/>
  <c r="I396" i="2" s="1"/>
  <c r="G396" i="2"/>
  <c r="H396" i="2" s="1"/>
  <c r="F397" i="2"/>
  <c r="I397" i="2" s="1"/>
  <c r="G397" i="2"/>
  <c r="F398" i="2"/>
  <c r="I398" i="2" s="1"/>
  <c r="G398" i="2"/>
  <c r="F399" i="2"/>
  <c r="I399" i="2" s="1"/>
  <c r="G399" i="2"/>
  <c r="H399" i="2" s="1"/>
  <c r="F400" i="2"/>
  <c r="G400" i="2"/>
  <c r="H400" i="2" s="1"/>
  <c r="F401" i="2"/>
  <c r="H401" i="2" s="1"/>
  <c r="G401" i="2"/>
  <c r="F402" i="2"/>
  <c r="G402" i="2"/>
  <c r="H402" i="2"/>
  <c r="I402" i="2"/>
  <c r="F403" i="2"/>
  <c r="I403" i="2" s="1"/>
  <c r="G403" i="2"/>
  <c r="F404" i="2"/>
  <c r="G404" i="2"/>
  <c r="H404" i="2" s="1"/>
  <c r="F405" i="2"/>
  <c r="H405" i="2" s="1"/>
  <c r="G405" i="2"/>
  <c r="I405" i="2"/>
  <c r="F406" i="2"/>
  <c r="G406" i="2"/>
  <c r="H406" i="2" s="1"/>
  <c r="F407" i="2"/>
  <c r="I407" i="2" s="1"/>
  <c r="G407" i="2"/>
  <c r="H407" i="2" s="1"/>
  <c r="F408" i="2"/>
  <c r="H408" i="2" s="1"/>
  <c r="G408" i="2"/>
  <c r="F409" i="2"/>
  <c r="G409" i="2"/>
  <c r="H409" i="2" s="1"/>
  <c r="F410" i="2"/>
  <c r="I410" i="2" s="1"/>
  <c r="G410" i="2"/>
  <c r="H410" i="2" s="1"/>
  <c r="F411" i="2"/>
  <c r="I411" i="2" s="1"/>
  <c r="G411" i="2"/>
  <c r="H411" i="2"/>
  <c r="F412" i="2"/>
  <c r="G412" i="2"/>
  <c r="F413" i="2"/>
  <c r="G413" i="2"/>
  <c r="H413" i="2" s="1"/>
  <c r="F414" i="2"/>
  <c r="I414" i="2" s="1"/>
  <c r="G414" i="2"/>
  <c r="H414" i="2" s="1"/>
  <c r="F415" i="2"/>
  <c r="I415" i="2" s="1"/>
  <c r="G415" i="2"/>
  <c r="F416" i="2"/>
  <c r="G416" i="2"/>
  <c r="I416" i="2"/>
  <c r="F417" i="2"/>
  <c r="I417" i="2" s="1"/>
  <c r="G417" i="2"/>
  <c r="H417" i="2" s="1"/>
  <c r="F418" i="2"/>
  <c r="G418" i="2"/>
  <c r="F419" i="2"/>
  <c r="H419" i="2" s="1"/>
  <c r="G419" i="2"/>
  <c r="F420" i="2"/>
  <c r="G420" i="2"/>
  <c r="H420" i="2" s="1"/>
  <c r="F421" i="2"/>
  <c r="I421" i="2" s="1"/>
  <c r="G421" i="2"/>
  <c r="H421" i="2" s="1"/>
  <c r="F422" i="2"/>
  <c r="G422" i="2"/>
  <c r="H422" i="2" s="1"/>
  <c r="F423" i="2"/>
  <c r="I423" i="2" s="1"/>
  <c r="G423" i="2"/>
  <c r="H423" i="2" s="1"/>
  <c r="F424" i="2"/>
  <c r="G424" i="2"/>
  <c r="F425" i="2"/>
  <c r="I425" i="2" s="1"/>
  <c r="G425" i="2"/>
  <c r="F426" i="2"/>
  <c r="I426" i="2" s="1"/>
  <c r="G426" i="2"/>
  <c r="F427" i="2"/>
  <c r="G427" i="2"/>
  <c r="H427" i="2" s="1"/>
  <c r="F428" i="2"/>
  <c r="G428" i="2"/>
  <c r="I428" i="2" s="1"/>
  <c r="H428" i="2"/>
  <c r="F429" i="2"/>
  <c r="G429" i="2"/>
  <c r="H429" i="2" s="1"/>
  <c r="F430" i="2"/>
  <c r="I430" i="2" s="1"/>
  <c r="G430" i="2"/>
  <c r="F431" i="2"/>
  <c r="H431" i="2" s="1"/>
  <c r="G431" i="2"/>
  <c r="F432" i="2"/>
  <c r="G432" i="2"/>
  <c r="F433" i="2"/>
  <c r="G433" i="2"/>
  <c r="F434" i="2"/>
  <c r="G434" i="2"/>
  <c r="H434" i="2"/>
  <c r="I434" i="2"/>
  <c r="F435" i="2"/>
  <c r="H435" i="2" s="1"/>
  <c r="G435" i="2"/>
  <c r="F436" i="2"/>
  <c r="G436" i="2"/>
  <c r="F437" i="2"/>
  <c r="H437" i="2" s="1"/>
  <c r="G437" i="2"/>
  <c r="F438" i="2"/>
  <c r="G438" i="2"/>
  <c r="F439" i="2"/>
  <c r="G439" i="2"/>
  <c r="H439" i="2" s="1"/>
  <c r="F440" i="2"/>
  <c r="G440" i="2"/>
  <c r="H440" i="2"/>
  <c r="I440" i="2"/>
  <c r="F441" i="2"/>
  <c r="H441" i="2" s="1"/>
  <c r="G441" i="2"/>
  <c r="F442" i="2"/>
  <c r="G442" i="2"/>
  <c r="F443" i="2"/>
  <c r="H443" i="2" s="1"/>
  <c r="G443" i="2"/>
  <c r="F444" i="2"/>
  <c r="G444" i="2"/>
  <c r="F445" i="2"/>
  <c r="G445" i="2"/>
  <c r="H445" i="2" s="1"/>
  <c r="F446" i="2"/>
  <c r="G446" i="2"/>
  <c r="H446" i="2"/>
  <c r="I446" i="2"/>
  <c r="F447" i="2"/>
  <c r="H447" i="2" s="1"/>
  <c r="G447" i="2"/>
  <c r="F452" i="2"/>
  <c r="G452" i="2"/>
  <c r="H452" i="2" s="1"/>
  <c r="F453" i="2"/>
  <c r="I453" i="2" s="1"/>
  <c r="G453" i="2"/>
  <c r="H453" i="2" s="1"/>
  <c r="F454" i="2"/>
  <c r="I454" i="2" s="1"/>
  <c r="G454" i="2"/>
  <c r="F455" i="2"/>
  <c r="G455" i="2"/>
  <c r="H455" i="2" s="1"/>
  <c r="F456" i="2"/>
  <c r="G456" i="2"/>
  <c r="H456" i="2"/>
  <c r="I456" i="2"/>
  <c r="F457" i="2"/>
  <c r="H457" i="2" s="1"/>
  <c r="G457" i="2"/>
  <c r="F458" i="2"/>
  <c r="G458" i="2"/>
  <c r="H458" i="2" s="1"/>
  <c r="F459" i="2"/>
  <c r="I459" i="2" s="1"/>
  <c r="G459" i="2"/>
  <c r="H459" i="2" s="1"/>
  <c r="F460" i="2"/>
  <c r="I460" i="2" s="1"/>
  <c r="G460" i="2"/>
  <c r="F461" i="2"/>
  <c r="G461" i="2"/>
  <c r="H461" i="2" s="1"/>
  <c r="F462" i="2"/>
  <c r="G462" i="2"/>
  <c r="H462" i="2"/>
  <c r="I462" i="2"/>
  <c r="F463" i="2"/>
  <c r="I463" i="2" s="1"/>
  <c r="G463" i="2"/>
  <c r="F464" i="2"/>
  <c r="G464" i="2"/>
  <c r="H464" i="2" s="1"/>
  <c r="F465" i="2"/>
  <c r="I465" i="2" s="1"/>
  <c r="G465" i="2"/>
  <c r="H465" i="2" s="1"/>
  <c r="F466" i="2"/>
  <c r="H466" i="2" s="1"/>
  <c r="G466" i="2"/>
  <c r="F467" i="2"/>
  <c r="G467" i="2"/>
  <c r="H467" i="2" s="1"/>
  <c r="F468" i="2"/>
  <c r="G468" i="2"/>
  <c r="H468" i="2"/>
  <c r="I468" i="2"/>
  <c r="F469" i="2"/>
  <c r="H469" i="2" s="1"/>
  <c r="G469" i="2"/>
  <c r="F470" i="2"/>
  <c r="G470" i="2"/>
  <c r="H470" i="2" s="1"/>
  <c r="F471" i="2"/>
  <c r="I471" i="2" s="1"/>
  <c r="G471" i="2"/>
  <c r="H471" i="2" s="1"/>
  <c r="F472" i="2"/>
  <c r="I472" i="2" s="1"/>
  <c r="G472" i="2"/>
  <c r="F473" i="2"/>
  <c r="G473" i="2"/>
  <c r="H473" i="2" s="1"/>
  <c r="F474" i="2"/>
  <c r="G474" i="2"/>
  <c r="H474" i="2"/>
  <c r="I474" i="2"/>
  <c r="F475" i="2"/>
  <c r="H475" i="2" s="1"/>
  <c r="G475" i="2"/>
  <c r="F476" i="2"/>
  <c r="G476" i="2"/>
  <c r="H476" i="2" s="1"/>
  <c r="F477" i="2"/>
  <c r="I477" i="2" s="1"/>
  <c r="G477" i="2"/>
  <c r="H477" i="2" s="1"/>
  <c r="F478" i="2"/>
  <c r="H478" i="2" s="1"/>
  <c r="G478" i="2"/>
  <c r="F479" i="2"/>
  <c r="G479" i="2"/>
  <c r="H479" i="2" s="1"/>
  <c r="F480" i="2"/>
  <c r="G480" i="2"/>
  <c r="H480" i="2"/>
  <c r="I480" i="2"/>
  <c r="F481" i="2"/>
  <c r="H481" i="2" s="1"/>
  <c r="G481" i="2"/>
  <c r="F482" i="2"/>
  <c r="G482" i="2"/>
  <c r="H482" i="2" s="1"/>
  <c r="F483" i="2"/>
  <c r="I483" i="2" s="1"/>
  <c r="G483" i="2"/>
  <c r="H483" i="2" s="1"/>
  <c r="F484" i="2"/>
  <c r="I484" i="2" s="1"/>
  <c r="G484" i="2"/>
  <c r="F485" i="2"/>
  <c r="G485" i="2"/>
  <c r="H485" i="2" s="1"/>
  <c r="F486" i="2"/>
  <c r="G486" i="2"/>
  <c r="H486" i="2"/>
  <c r="I486" i="2"/>
  <c r="F487" i="2"/>
  <c r="H487" i="2" s="1"/>
  <c r="G487" i="2"/>
  <c r="F488" i="2"/>
  <c r="G488" i="2"/>
  <c r="H488" i="2" s="1"/>
  <c r="F489" i="2"/>
  <c r="I489" i="2" s="1"/>
  <c r="G489" i="2"/>
  <c r="H489" i="2" s="1"/>
  <c r="F490" i="2"/>
  <c r="I490" i="2" s="1"/>
  <c r="G490" i="2"/>
  <c r="F491" i="2"/>
  <c r="G491" i="2"/>
  <c r="H491" i="2" s="1"/>
  <c r="F492" i="2"/>
  <c r="G492" i="2"/>
  <c r="H492" i="2"/>
  <c r="I492" i="2"/>
  <c r="F493" i="2"/>
  <c r="H493" i="2" s="1"/>
  <c r="G493" i="2"/>
  <c r="F494" i="2"/>
  <c r="G494" i="2"/>
  <c r="H494" i="2" s="1"/>
  <c r="F495" i="2"/>
  <c r="I495" i="2" s="1"/>
  <c r="G495" i="2"/>
  <c r="H495" i="2" s="1"/>
  <c r="F496" i="2"/>
  <c r="I496" i="2" s="1"/>
  <c r="G496" i="2"/>
  <c r="F497" i="2"/>
  <c r="G497" i="2"/>
  <c r="H497" i="2" s="1"/>
  <c r="F498" i="2"/>
  <c r="G498" i="2"/>
  <c r="H498" i="2"/>
  <c r="I498" i="2"/>
  <c r="F499" i="2"/>
  <c r="H499" i="2" s="1"/>
  <c r="G499" i="2"/>
  <c r="AE451" i="4" l="1"/>
  <c r="I86" i="2"/>
  <c r="I422" i="2"/>
  <c r="H416" i="2"/>
  <c r="I325" i="2"/>
  <c r="H319" i="2"/>
  <c r="I286" i="2"/>
  <c r="I245" i="2"/>
  <c r="I238" i="2"/>
  <c r="H224" i="2"/>
  <c r="I179" i="2"/>
  <c r="I133" i="2"/>
  <c r="H126" i="2"/>
  <c r="H112" i="2"/>
  <c r="I92" i="2"/>
  <c r="I85" i="2"/>
  <c r="H78" i="2"/>
  <c r="H64" i="2"/>
  <c r="H36" i="2"/>
  <c r="H29" i="2"/>
  <c r="I9" i="2"/>
  <c r="AD449" i="4"/>
  <c r="I349" i="2"/>
  <c r="I79" i="2"/>
  <c r="I154" i="2"/>
  <c r="H433" i="2"/>
  <c r="I330" i="2"/>
  <c r="I324" i="2"/>
  <c r="I306" i="2"/>
  <c r="H299" i="2"/>
  <c r="H285" i="2"/>
  <c r="I258" i="2"/>
  <c r="H251" i="2"/>
  <c r="H244" i="2"/>
  <c r="I318" i="2"/>
  <c r="I237" i="2"/>
  <c r="H223" i="2"/>
  <c r="H216" i="2"/>
  <c r="H210" i="2"/>
  <c r="I197" i="2"/>
  <c r="I172" i="2"/>
  <c r="I159" i="2"/>
  <c r="I146" i="2"/>
  <c r="I139" i="2"/>
  <c r="H132" i="2"/>
  <c r="H118" i="2"/>
  <c r="I91" i="2"/>
  <c r="H84" i="2"/>
  <c r="H77" i="2"/>
  <c r="H70" i="2"/>
  <c r="I57" i="2"/>
  <c r="H28" i="2"/>
  <c r="I127" i="2"/>
  <c r="I337" i="2"/>
  <c r="I266" i="2"/>
  <c r="I44" i="2"/>
  <c r="H353" i="2"/>
  <c r="I312" i="2"/>
  <c r="H305" i="2"/>
  <c r="H298" i="2"/>
  <c r="H291" i="2"/>
  <c r="I278" i="2"/>
  <c r="I271" i="2"/>
  <c r="I264" i="2"/>
  <c r="H250" i="2"/>
  <c r="H243" i="2"/>
  <c r="I161" i="2"/>
  <c r="I167" i="2"/>
  <c r="I16" i="2"/>
  <c r="I444" i="2"/>
  <c r="I438" i="2"/>
  <c r="H432" i="2"/>
  <c r="I404" i="2"/>
  <c r="H229" i="2"/>
  <c r="H222" i="2"/>
  <c r="I203" i="2"/>
  <c r="I190" i="2"/>
  <c r="I145" i="2"/>
  <c r="I97" i="2"/>
  <c r="I56" i="2"/>
  <c r="I49" i="2"/>
  <c r="I21" i="2"/>
  <c r="I199" i="2"/>
  <c r="I443" i="2"/>
  <c r="I437" i="2"/>
  <c r="I431" i="2"/>
  <c r="H426" i="2"/>
  <c r="I408" i="2"/>
  <c r="H398" i="2"/>
  <c r="I381" i="2"/>
  <c r="I375" i="2"/>
  <c r="I370" i="2"/>
  <c r="I364" i="2"/>
  <c r="H329" i="2"/>
  <c r="H311" i="2"/>
  <c r="I270" i="2"/>
  <c r="H263" i="2"/>
  <c r="H256" i="2"/>
  <c r="H215" i="2"/>
  <c r="H177" i="2"/>
  <c r="I124" i="2"/>
  <c r="H117" i="2"/>
  <c r="H103" i="2"/>
  <c r="I83" i="2"/>
  <c r="I76" i="2"/>
  <c r="H69" i="2"/>
  <c r="H62" i="2"/>
  <c r="H48" i="2"/>
  <c r="H41" i="2"/>
  <c r="H34" i="2"/>
  <c r="I27" i="2"/>
  <c r="I51" i="2"/>
  <c r="I419" i="2"/>
  <c r="I369" i="2"/>
  <c r="I363" i="2"/>
  <c r="I297" i="2"/>
  <c r="H290" i="2"/>
  <c r="H276" i="2"/>
  <c r="I249" i="2"/>
  <c r="H228" i="2"/>
  <c r="H137" i="2"/>
  <c r="I123" i="2"/>
  <c r="H96" i="2"/>
  <c r="H82" i="2"/>
  <c r="I75" i="2"/>
  <c r="H425" i="2"/>
  <c r="I392" i="2"/>
  <c r="I346" i="2"/>
  <c r="I340" i="2"/>
  <c r="H303" i="2"/>
  <c r="I208" i="2"/>
  <c r="H195" i="2"/>
  <c r="I170" i="2"/>
  <c r="I239" i="2"/>
  <c r="I269" i="2"/>
  <c r="I262" i="2"/>
  <c r="I255" i="2"/>
  <c r="H248" i="2"/>
  <c r="H241" i="2"/>
  <c r="H234" i="2"/>
  <c r="I221" i="2"/>
  <c r="I214" i="2"/>
  <c r="I201" i="2"/>
  <c r="I176" i="2"/>
  <c r="I157" i="2"/>
  <c r="H150" i="2"/>
  <c r="I109" i="2"/>
  <c r="I61" i="2"/>
  <c r="I47" i="2"/>
  <c r="I40" i="2"/>
  <c r="I33" i="2"/>
  <c r="H442" i="2"/>
  <c r="H436" i="2"/>
  <c r="H424" i="2"/>
  <c r="H418" i="2"/>
  <c r="I386" i="2"/>
  <c r="H380" i="2"/>
  <c r="H374" i="2"/>
  <c r="I333" i="2"/>
  <c r="I327" i="2"/>
  <c r="I322" i="2"/>
  <c r="I316" i="2"/>
  <c r="H309" i="2"/>
  <c r="I282" i="2"/>
  <c r="H268" i="2"/>
  <c r="H261" i="2"/>
  <c r="I188" i="2"/>
  <c r="I163" i="2"/>
  <c r="H129" i="2"/>
  <c r="H115" i="2"/>
  <c r="I108" i="2"/>
  <c r="H81" i="2"/>
  <c r="H67" i="2"/>
  <c r="H32" i="2"/>
  <c r="I19" i="2"/>
  <c r="I280" i="2"/>
  <c r="H412" i="2"/>
  <c r="H368" i="2"/>
  <c r="H362" i="2"/>
  <c r="H302" i="2"/>
  <c r="I213" i="2"/>
  <c r="I194" i="2"/>
  <c r="I106" i="2"/>
  <c r="I401" i="2"/>
  <c r="H379" i="2"/>
  <c r="H356" i="2"/>
  <c r="H350" i="2"/>
  <c r="I288" i="2"/>
  <c r="H274" i="2"/>
  <c r="I240" i="2"/>
  <c r="H135" i="2"/>
  <c r="H121" i="2"/>
  <c r="I94" i="2"/>
  <c r="H87" i="2"/>
  <c r="H80" i="2"/>
  <c r="H73" i="2"/>
  <c r="I53" i="2"/>
  <c r="H4" i="2"/>
  <c r="I37" i="2"/>
  <c r="I429" i="2"/>
  <c r="H367" i="2"/>
  <c r="H344" i="2"/>
  <c r="H338" i="2"/>
  <c r="H308" i="2"/>
  <c r="H294" i="2"/>
  <c r="I267" i="2"/>
  <c r="H260" i="2"/>
  <c r="H253" i="2"/>
  <c r="H246" i="2"/>
  <c r="I219" i="2"/>
  <c r="I206" i="2"/>
  <c r="H193" i="2"/>
  <c r="H168" i="2"/>
  <c r="H114" i="2"/>
  <c r="H100" i="2"/>
  <c r="H66" i="2"/>
  <c r="H52" i="2"/>
  <c r="H45" i="2"/>
  <c r="H38" i="2"/>
  <c r="I418" i="2"/>
  <c r="I362" i="2"/>
  <c r="I326" i="2"/>
  <c r="I305" i="2"/>
  <c r="I296" i="2"/>
  <c r="I287" i="2"/>
  <c r="I272" i="2"/>
  <c r="H403" i="2"/>
  <c r="H385" i="2"/>
  <c r="H373" i="2"/>
  <c r="H361" i="2"/>
  <c r="H349" i="2"/>
  <c r="H337" i="2"/>
  <c r="H325" i="2"/>
  <c r="H313" i="2"/>
  <c r="H304" i="2"/>
  <c r="H295" i="2"/>
  <c r="H286" i="2"/>
  <c r="H266" i="2"/>
  <c r="I256" i="2"/>
  <c r="I251" i="2"/>
  <c r="H230" i="2"/>
  <c r="I215" i="2"/>
  <c r="I314" i="2"/>
  <c r="H281" i="2"/>
  <c r="H245" i="2"/>
  <c r="I491" i="2"/>
  <c r="I485" i="2"/>
  <c r="I479" i="2"/>
  <c r="I470" i="2"/>
  <c r="I464" i="2"/>
  <c r="I458" i="2"/>
  <c r="I445" i="2"/>
  <c r="I439" i="2"/>
  <c r="I433" i="2"/>
  <c r="I424" i="2"/>
  <c r="I420" i="2"/>
  <c r="I413" i="2"/>
  <c r="I395" i="2"/>
  <c r="I377" i="2"/>
  <c r="I365" i="2"/>
  <c r="I353" i="2"/>
  <c r="I341" i="2"/>
  <c r="I329" i="2"/>
  <c r="I317" i="2"/>
  <c r="I137" i="2"/>
  <c r="I101" i="2"/>
  <c r="I65" i="2"/>
  <c r="I18" i="2"/>
  <c r="I497" i="2"/>
  <c r="I494" i="2"/>
  <c r="I488" i="2"/>
  <c r="I482" i="2"/>
  <c r="I476" i="2"/>
  <c r="I473" i="2"/>
  <c r="I467" i="2"/>
  <c r="I461" i="2"/>
  <c r="I455" i="2"/>
  <c r="I452" i="2"/>
  <c r="I442" i="2"/>
  <c r="I436" i="2"/>
  <c r="H430" i="2"/>
  <c r="I427" i="2"/>
  <c r="I406" i="2"/>
  <c r="I388" i="2"/>
  <c r="H376" i="2"/>
  <c r="H364" i="2"/>
  <c r="H352" i="2"/>
  <c r="H340" i="2"/>
  <c r="H328" i="2"/>
  <c r="H316" i="2"/>
  <c r="I308" i="2"/>
  <c r="I299" i="2"/>
  <c r="I290" i="2"/>
  <c r="H280" i="2"/>
  <c r="H275" i="2"/>
  <c r="I265" i="2"/>
  <c r="I260" i="2"/>
  <c r="H239" i="2"/>
  <c r="I229" i="2"/>
  <c r="I224" i="2"/>
  <c r="I409" i="2"/>
  <c r="I391" i="2"/>
  <c r="I380" i="2"/>
  <c r="I368" i="2"/>
  <c r="I356" i="2"/>
  <c r="I344" i="2"/>
  <c r="I332" i="2"/>
  <c r="I320" i="2"/>
  <c r="I307" i="2"/>
  <c r="I298" i="2"/>
  <c r="I289" i="2"/>
  <c r="H269" i="2"/>
  <c r="I259" i="2"/>
  <c r="I254" i="2"/>
  <c r="H233" i="2"/>
  <c r="I218" i="2"/>
  <c r="I198" i="2"/>
  <c r="I277" i="2"/>
  <c r="I493" i="2"/>
  <c r="I481" i="2"/>
  <c r="I469" i="2"/>
  <c r="I447" i="2"/>
  <c r="I432" i="2"/>
  <c r="I400" i="2"/>
  <c r="I374" i="2"/>
  <c r="I350" i="2"/>
  <c r="I499" i="2"/>
  <c r="I487" i="2"/>
  <c r="I475" i="2"/>
  <c r="I466" i="2"/>
  <c r="I457" i="2"/>
  <c r="I441" i="2"/>
  <c r="I435" i="2"/>
  <c r="H496" i="2"/>
  <c r="H490" i="2"/>
  <c r="H484" i="2"/>
  <c r="H472" i="2"/>
  <c r="H463" i="2"/>
  <c r="H460" i="2"/>
  <c r="H454" i="2"/>
  <c r="H444" i="2"/>
  <c r="H438" i="2"/>
  <c r="I412" i="2"/>
  <c r="I394" i="2"/>
  <c r="I379" i="2"/>
  <c r="I367" i="2"/>
  <c r="I355" i="2"/>
  <c r="I343" i="2"/>
  <c r="I331" i="2"/>
  <c r="I319" i="2"/>
  <c r="I311" i="2"/>
  <c r="I302" i="2"/>
  <c r="I293" i="2"/>
  <c r="I284" i="2"/>
  <c r="I253" i="2"/>
  <c r="I248" i="2"/>
  <c r="I338" i="2"/>
  <c r="I241" i="2"/>
  <c r="I478" i="2"/>
  <c r="H415" i="2"/>
  <c r="H397" i="2"/>
  <c r="I383" i="2"/>
  <c r="I371" i="2"/>
  <c r="I359" i="2"/>
  <c r="I347" i="2"/>
  <c r="I335" i="2"/>
  <c r="I323" i="2"/>
  <c r="H310" i="2"/>
  <c r="H301" i="2"/>
  <c r="H292" i="2"/>
  <c r="H283" i="2"/>
  <c r="H278" i="2"/>
  <c r="I268" i="2"/>
  <c r="I263" i="2"/>
  <c r="H242" i="2"/>
  <c r="I232" i="2"/>
  <c r="I227" i="2"/>
  <c r="I236" i="2"/>
  <c r="H382" i="2"/>
  <c r="H370" i="2"/>
  <c r="H358" i="2"/>
  <c r="H346" i="2"/>
  <c r="H334" i="2"/>
  <c r="H322" i="2"/>
  <c r="H257" i="2"/>
  <c r="H221" i="2"/>
  <c r="I152" i="2"/>
  <c r="I116" i="2"/>
  <c r="I80" i="2"/>
  <c r="H206" i="2"/>
  <c r="H197" i="2"/>
  <c r="H188" i="2"/>
  <c r="H179" i="2"/>
  <c r="H170" i="2"/>
  <c r="H161" i="2"/>
  <c r="H151" i="2"/>
  <c r="H146" i="2"/>
  <c r="I131" i="2"/>
  <c r="H110" i="2"/>
  <c r="I95" i="2"/>
  <c r="H74" i="2"/>
  <c r="H130" i="2"/>
  <c r="H125" i="2"/>
  <c r="H89" i="2"/>
  <c r="H205" i="2"/>
  <c r="H196" i="2"/>
  <c r="H187" i="2"/>
  <c r="H178" i="2"/>
  <c r="H169" i="2"/>
  <c r="H160" i="2"/>
  <c r="H155" i="2"/>
  <c r="I140" i="2"/>
  <c r="H124" i="2"/>
  <c r="H119" i="2"/>
  <c r="I104" i="2"/>
  <c r="H83" i="2"/>
  <c r="I68" i="2"/>
  <c r="H5" i="2"/>
  <c r="I5" i="2"/>
  <c r="I209" i="2"/>
  <c r="I200" i="2"/>
  <c r="I191" i="2"/>
  <c r="I182" i="2"/>
  <c r="I173" i="2"/>
  <c r="I164" i="2"/>
  <c r="I134" i="2"/>
  <c r="I98" i="2"/>
  <c r="I62" i="2"/>
  <c r="I149" i="2"/>
  <c r="H133" i="2"/>
  <c r="H128" i="2"/>
  <c r="I113" i="2"/>
  <c r="H92" i="2"/>
  <c r="I77" i="2"/>
  <c r="H208" i="2"/>
  <c r="H199" i="2"/>
  <c r="H190" i="2"/>
  <c r="H181" i="2"/>
  <c r="H172" i="2"/>
  <c r="H163" i="2"/>
  <c r="H148" i="2"/>
  <c r="H143" i="2"/>
  <c r="H107" i="2"/>
  <c r="H71" i="2"/>
  <c r="H212" i="2"/>
  <c r="H203" i="2"/>
  <c r="H194" i="2"/>
  <c r="H185" i="2"/>
  <c r="H176" i="2"/>
  <c r="H167" i="2"/>
  <c r="H158" i="2"/>
  <c r="H127" i="2"/>
  <c r="H122" i="2"/>
  <c r="H86" i="2"/>
  <c r="H8" i="2"/>
  <c r="H12" i="2"/>
  <c r="H24" i="2"/>
  <c r="H11" i="2"/>
  <c r="H7" i="2"/>
  <c r="H15" i="2"/>
  <c r="I23" i="2"/>
  <c r="H19" i="2"/>
  <c r="H59" i="2"/>
  <c r="H55" i="2"/>
  <c r="H51" i="2"/>
  <c r="H47" i="2"/>
  <c r="H43" i="2"/>
  <c r="H39" i="2"/>
  <c r="H35" i="2"/>
  <c r="H31" i="2"/>
  <c r="H27" i="2"/>
  <c r="H6" i="2"/>
  <c r="AE448" i="4"/>
  <c r="H25" i="2"/>
  <c r="H21" i="2"/>
  <c r="H17" i="2"/>
  <c r="H13" i="2"/>
  <c r="H9" i="2"/>
  <c r="AE450" i="4"/>
  <c r="AF418" i="4" l="1"/>
  <c r="AF419" i="4"/>
  <c r="AF420" i="4"/>
  <c r="AF421" i="4"/>
  <c r="AF422" i="4"/>
  <c r="AF423" i="4"/>
  <c r="AF424" i="4"/>
  <c r="AF425" i="4"/>
  <c r="AF426" i="4"/>
  <c r="AF427" i="4"/>
  <c r="AF428" i="4"/>
  <c r="AF429" i="4"/>
  <c r="AF430" i="4"/>
  <c r="AF431" i="4"/>
  <c r="AF432" i="4"/>
  <c r="AF433" i="4"/>
  <c r="AF434" i="4"/>
  <c r="AF435" i="4"/>
  <c r="AF436" i="4"/>
  <c r="AF437" i="4"/>
  <c r="AF438" i="4"/>
  <c r="AF439" i="4"/>
  <c r="AF440" i="4"/>
  <c r="AF441" i="4"/>
  <c r="AF442" i="4"/>
  <c r="AF443" i="4"/>
  <c r="AF444" i="4"/>
  <c r="AF445" i="4"/>
  <c r="AF446" i="4"/>
  <c r="AF447" i="4"/>
  <c r="AF452" i="4"/>
  <c r="AF453" i="4"/>
  <c r="AF454" i="4"/>
  <c r="AF455" i="4"/>
  <c r="AF456" i="4"/>
  <c r="AF457" i="4"/>
  <c r="AF458" i="4"/>
  <c r="AF459" i="4"/>
  <c r="AF460" i="4"/>
  <c r="AF461" i="4"/>
  <c r="AF462" i="4"/>
  <c r="AF463" i="4"/>
  <c r="AF464" i="4"/>
  <c r="AF465" i="4"/>
  <c r="AF466" i="4"/>
  <c r="AF467" i="4"/>
  <c r="AF468" i="4"/>
  <c r="AF469" i="4"/>
  <c r="AF470" i="4"/>
  <c r="AF471" i="4"/>
  <c r="AF472" i="4"/>
  <c r="AF473" i="4"/>
  <c r="AF474" i="4"/>
  <c r="AF475" i="4"/>
  <c r="AF476" i="4"/>
  <c r="AF477" i="4"/>
  <c r="AF478" i="4"/>
  <c r="AF479" i="4"/>
  <c r="AF480" i="4"/>
  <c r="AF481" i="4"/>
  <c r="AF482" i="4"/>
  <c r="AF483" i="4"/>
  <c r="AF484" i="4"/>
  <c r="AF485" i="4"/>
  <c r="AF486" i="4"/>
  <c r="AF487" i="4"/>
  <c r="AF488" i="4"/>
  <c r="AF489" i="4"/>
  <c r="AF490" i="4"/>
  <c r="AF491" i="4"/>
  <c r="AF492" i="4"/>
  <c r="AF493" i="4"/>
  <c r="AF494" i="4"/>
  <c r="AF495" i="4"/>
  <c r="AF496" i="4"/>
  <c r="AF497" i="4"/>
  <c r="AF498" i="4"/>
  <c r="AF499" i="4"/>
  <c r="AF500" i="4"/>
  <c r="AF501" i="4"/>
  <c r="AF502" i="4"/>
  <c r="AF503" i="4"/>
  <c r="AF504" i="4"/>
  <c r="AF505" i="4"/>
  <c r="B32" i="12"/>
  <c r="B33" i="12"/>
  <c r="B34" i="12"/>
  <c r="B35" i="12"/>
  <c r="V418" i="4"/>
  <c r="B2" i="12" s="1"/>
  <c r="V419" i="4"/>
  <c r="B3" i="12" s="1"/>
  <c r="V420" i="4"/>
  <c r="B4" i="12" s="1"/>
  <c r="V421" i="4"/>
  <c r="B5" i="12" s="1"/>
  <c r="V422" i="4"/>
  <c r="B6" i="12" s="1"/>
  <c r="V423" i="4"/>
  <c r="B7" i="12" s="1"/>
  <c r="V424" i="4"/>
  <c r="B8" i="12" s="1"/>
  <c r="V425" i="4"/>
  <c r="B9" i="12" s="1"/>
  <c r="V426" i="4"/>
  <c r="B10" i="12" s="1"/>
  <c r="V427" i="4"/>
  <c r="B11" i="12" s="1"/>
  <c r="V428" i="4"/>
  <c r="B12" i="12" s="1"/>
  <c r="V429" i="4"/>
  <c r="B13" i="12" s="1"/>
  <c r="V430" i="4"/>
  <c r="B14" i="12" s="1"/>
  <c r="V431" i="4"/>
  <c r="B15" i="12" s="1"/>
  <c r="V432" i="4"/>
  <c r="B16" i="12" s="1"/>
  <c r="V433" i="4"/>
  <c r="B17" i="12" s="1"/>
  <c r="V434" i="4"/>
  <c r="B18" i="12" s="1"/>
  <c r="V435" i="4"/>
  <c r="B19" i="12" s="1"/>
  <c r="V436" i="4"/>
  <c r="B20" i="12" s="1"/>
  <c r="V437" i="4"/>
  <c r="B21" i="12" s="1"/>
  <c r="V438" i="4"/>
  <c r="B22" i="12" s="1"/>
  <c r="V439" i="4"/>
  <c r="B23" i="12" s="1"/>
  <c r="V440" i="4"/>
  <c r="B24" i="12" s="1"/>
  <c r="V441" i="4"/>
  <c r="B25" i="12" s="1"/>
  <c r="V442" i="4"/>
  <c r="B26" i="12" s="1"/>
  <c r="V443" i="4"/>
  <c r="B27" i="12" s="1"/>
  <c r="V444" i="4"/>
  <c r="B28" i="12" s="1"/>
  <c r="V445" i="4"/>
  <c r="B29" i="12" s="1"/>
  <c r="V446" i="4"/>
  <c r="B30" i="12" s="1"/>
  <c r="V447" i="4"/>
  <c r="B31" i="12" s="1"/>
  <c r="V452" i="4"/>
  <c r="B36" i="12" s="1"/>
  <c r="V453" i="4"/>
  <c r="B37" i="12" s="1"/>
  <c r="V454" i="4"/>
  <c r="B38" i="12" s="1"/>
  <c r="V455" i="4"/>
  <c r="B39" i="12" s="1"/>
  <c r="V456" i="4"/>
  <c r="B40" i="12" s="1"/>
  <c r="V457" i="4"/>
  <c r="B41" i="12" s="1"/>
  <c r="V458" i="4"/>
  <c r="B42" i="12" s="1"/>
  <c r="V459" i="4"/>
  <c r="B43" i="12" s="1"/>
  <c r="V460" i="4"/>
  <c r="B44" i="12" s="1"/>
  <c r="V461" i="4"/>
  <c r="B45" i="12" s="1"/>
  <c r="V462" i="4"/>
  <c r="B46" i="12" s="1"/>
  <c r="V463" i="4"/>
  <c r="B47" i="12" s="1"/>
  <c r="V464" i="4"/>
  <c r="B48" i="12" s="1"/>
  <c r="V465" i="4"/>
  <c r="B49" i="12" s="1"/>
  <c r="V466" i="4"/>
  <c r="B50" i="12" s="1"/>
  <c r="V467" i="4"/>
  <c r="B51" i="12" s="1"/>
  <c r="V468" i="4"/>
  <c r="B52" i="12" s="1"/>
  <c r="V469" i="4"/>
  <c r="B53" i="12" s="1"/>
  <c r="V470" i="4"/>
  <c r="B54" i="12" s="1"/>
  <c r="V471" i="4"/>
  <c r="B55" i="12" s="1"/>
  <c r="V472" i="4"/>
  <c r="B56" i="12" s="1"/>
  <c r="V473" i="4"/>
  <c r="B57" i="12" s="1"/>
  <c r="V474" i="4"/>
  <c r="B58" i="12" s="1"/>
  <c r="V475" i="4"/>
  <c r="B59" i="12" s="1"/>
  <c r="V476" i="4"/>
  <c r="B60" i="12" s="1"/>
  <c r="V477" i="4"/>
  <c r="B61" i="12" s="1"/>
  <c r="V478" i="4"/>
  <c r="B62" i="12" s="1"/>
  <c r="V479" i="4"/>
  <c r="B63" i="12" s="1"/>
  <c r="V480" i="4"/>
  <c r="B64" i="12" s="1"/>
  <c r="V481" i="4"/>
  <c r="B65" i="12" s="1"/>
  <c r="V482" i="4"/>
  <c r="B66" i="12" s="1"/>
  <c r="V483" i="4"/>
  <c r="B67" i="12" s="1"/>
  <c r="V484" i="4"/>
  <c r="B68" i="12" s="1"/>
  <c r="V485" i="4"/>
  <c r="B69" i="12" s="1"/>
  <c r="V486" i="4"/>
  <c r="B70" i="12" s="1"/>
  <c r="V487" i="4"/>
  <c r="B71" i="12" s="1"/>
  <c r="V488" i="4"/>
  <c r="B72" i="12" s="1"/>
  <c r="V489" i="4"/>
  <c r="B73" i="12" s="1"/>
  <c r="V490" i="4"/>
  <c r="B74" i="12" s="1"/>
  <c r="V491" i="4"/>
  <c r="B75" i="12" s="1"/>
  <c r="V492" i="4"/>
  <c r="B76" i="12" s="1"/>
  <c r="V493" i="4"/>
  <c r="B77" i="12" s="1"/>
  <c r="V494" i="4"/>
  <c r="B78" i="12" s="1"/>
  <c r="V495" i="4"/>
  <c r="B79" i="12" s="1"/>
  <c r="V496" i="4"/>
  <c r="B80" i="12" s="1"/>
  <c r="V497" i="4"/>
  <c r="B81" i="12" s="1"/>
  <c r="V498" i="4"/>
  <c r="B82" i="12" s="1"/>
  <c r="V499" i="4"/>
  <c r="B83" i="12" s="1"/>
  <c r="V500" i="4"/>
  <c r="B84" i="12" s="1"/>
  <c r="V501" i="4"/>
  <c r="B85" i="12" s="1"/>
  <c r="V502" i="4"/>
  <c r="B86" i="12" s="1"/>
  <c r="V503" i="4"/>
  <c r="B87" i="12" s="1"/>
  <c r="V504" i="4"/>
  <c r="B88" i="12" s="1"/>
  <c r="V505" i="4"/>
  <c r="B89" i="12" s="1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A500" i="5"/>
  <c r="B499" i="4"/>
  <c r="B500" i="5" s="1"/>
  <c r="A501" i="5"/>
  <c r="B500" i="4"/>
  <c r="B501" i="5" s="1"/>
  <c r="A502" i="5"/>
  <c r="B501" i="4"/>
  <c r="B502" i="5" s="1"/>
  <c r="A503" i="5"/>
  <c r="B502" i="4"/>
  <c r="B503" i="5" s="1"/>
  <c r="A504" i="5"/>
  <c r="B503" i="4"/>
  <c r="B504" i="5" s="1"/>
  <c r="A505" i="5"/>
  <c r="B504" i="4"/>
  <c r="B505" i="5" s="1"/>
  <c r="A506" i="5"/>
  <c r="B505" i="4"/>
  <c r="B506" i="5" s="1"/>
  <c r="A423" i="5"/>
  <c r="B418" i="4"/>
  <c r="B423" i="5" s="1"/>
  <c r="A424" i="5"/>
  <c r="B419" i="4"/>
  <c r="B424" i="5" s="1"/>
  <c r="A425" i="5"/>
  <c r="B420" i="4"/>
  <c r="B425" i="5" s="1"/>
  <c r="A426" i="5"/>
  <c r="B421" i="4"/>
  <c r="B426" i="5" s="1"/>
  <c r="A427" i="5"/>
  <c r="B422" i="4"/>
  <c r="B427" i="5" s="1"/>
  <c r="A428" i="5"/>
  <c r="B423" i="4"/>
  <c r="B428" i="5" s="1"/>
  <c r="A429" i="5"/>
  <c r="B424" i="4"/>
  <c r="B429" i="5" s="1"/>
  <c r="A430" i="5"/>
  <c r="B425" i="4"/>
  <c r="B430" i="5" s="1"/>
  <c r="A431" i="5"/>
  <c r="B426" i="4"/>
  <c r="B431" i="5" s="1"/>
  <c r="A432" i="5"/>
  <c r="B427" i="4"/>
  <c r="B432" i="5" s="1"/>
  <c r="A433" i="5"/>
  <c r="B428" i="4"/>
  <c r="B433" i="5" s="1"/>
  <c r="A434" i="5"/>
  <c r="B429" i="4"/>
  <c r="B434" i="5" s="1"/>
  <c r="A435" i="5"/>
  <c r="B430" i="4"/>
  <c r="B435" i="5" s="1"/>
  <c r="A436" i="5"/>
  <c r="B431" i="4"/>
  <c r="B436" i="5" s="1"/>
  <c r="A437" i="5"/>
  <c r="B432" i="4"/>
  <c r="B437" i="5" s="1"/>
  <c r="A438" i="5"/>
  <c r="B433" i="4"/>
  <c r="B438" i="5" s="1"/>
  <c r="A439" i="5"/>
  <c r="B434" i="4"/>
  <c r="B439" i="5" s="1"/>
  <c r="A440" i="5"/>
  <c r="B435" i="4"/>
  <c r="B440" i="5" s="1"/>
  <c r="A441" i="5"/>
  <c r="B436" i="4"/>
  <c r="B441" i="5" s="1"/>
  <c r="A442" i="5"/>
  <c r="B437" i="4"/>
  <c r="B442" i="5" s="1"/>
  <c r="A443" i="5"/>
  <c r="B438" i="4"/>
  <c r="B443" i="5" s="1"/>
  <c r="A444" i="5"/>
  <c r="B439" i="4"/>
  <c r="B444" i="5" s="1"/>
  <c r="A445" i="5"/>
  <c r="B440" i="4"/>
  <c r="B445" i="5" s="1"/>
  <c r="A446" i="5"/>
  <c r="B441" i="4"/>
  <c r="B446" i="5" s="1"/>
  <c r="A447" i="5"/>
  <c r="B442" i="4"/>
  <c r="B447" i="5" s="1"/>
  <c r="A448" i="5"/>
  <c r="B443" i="4"/>
  <c r="B448" i="5" s="1"/>
  <c r="A449" i="5"/>
  <c r="B444" i="4"/>
  <c r="B449" i="5" s="1"/>
  <c r="A450" i="5"/>
  <c r="B445" i="4"/>
  <c r="B450" i="5" s="1"/>
  <c r="A451" i="5"/>
  <c r="B446" i="4"/>
  <c r="B451" i="5" s="1"/>
  <c r="A452" i="5"/>
  <c r="B447" i="4"/>
  <c r="B452" i="5" s="1"/>
  <c r="B448" i="4"/>
  <c r="A32" i="12" s="1"/>
  <c r="B449" i="4"/>
  <c r="A33" i="12" s="1"/>
  <c r="B450" i="4"/>
  <c r="A34" i="12" s="1"/>
  <c r="B451" i="4"/>
  <c r="A35" i="12" s="1"/>
  <c r="A453" i="5"/>
  <c r="B452" i="4"/>
  <c r="B453" i="5" s="1"/>
  <c r="A454" i="5"/>
  <c r="B453" i="4"/>
  <c r="B454" i="5" s="1"/>
  <c r="A455" i="5"/>
  <c r="B454" i="4"/>
  <c r="B455" i="5" s="1"/>
  <c r="A456" i="5"/>
  <c r="B455" i="4"/>
  <c r="B456" i="5" s="1"/>
  <c r="A457" i="5"/>
  <c r="B456" i="4"/>
  <c r="B457" i="5" s="1"/>
  <c r="A458" i="5"/>
  <c r="B457" i="4"/>
  <c r="B458" i="5" s="1"/>
  <c r="A459" i="5"/>
  <c r="B458" i="4"/>
  <c r="B459" i="5" s="1"/>
  <c r="A460" i="5"/>
  <c r="B459" i="4"/>
  <c r="B460" i="5" s="1"/>
  <c r="A461" i="5"/>
  <c r="B460" i="4"/>
  <c r="B461" i="5" s="1"/>
  <c r="A462" i="5"/>
  <c r="B461" i="4"/>
  <c r="B462" i="5" s="1"/>
  <c r="A463" i="5"/>
  <c r="B462" i="4"/>
  <c r="B463" i="5" s="1"/>
  <c r="A464" i="5"/>
  <c r="B463" i="4"/>
  <c r="B464" i="5" s="1"/>
  <c r="A465" i="5"/>
  <c r="B464" i="4"/>
  <c r="B465" i="5" s="1"/>
  <c r="A466" i="5"/>
  <c r="B465" i="4"/>
  <c r="B466" i="5" s="1"/>
  <c r="A467" i="5"/>
  <c r="B466" i="4"/>
  <c r="B467" i="5" s="1"/>
  <c r="A468" i="5"/>
  <c r="B467" i="4"/>
  <c r="B468" i="5" s="1"/>
  <c r="A469" i="5"/>
  <c r="B468" i="4"/>
  <c r="B469" i="5" s="1"/>
  <c r="A470" i="5"/>
  <c r="B469" i="4"/>
  <c r="B470" i="5" s="1"/>
  <c r="A471" i="5"/>
  <c r="B470" i="4"/>
  <c r="B471" i="5" s="1"/>
  <c r="A472" i="5"/>
  <c r="B471" i="4"/>
  <c r="B472" i="5" s="1"/>
  <c r="A473" i="5"/>
  <c r="B472" i="4"/>
  <c r="B473" i="5" s="1"/>
  <c r="A474" i="5"/>
  <c r="B473" i="4"/>
  <c r="B474" i="5" s="1"/>
  <c r="A475" i="5"/>
  <c r="B474" i="4"/>
  <c r="B475" i="5" s="1"/>
  <c r="A476" i="5"/>
  <c r="B475" i="4"/>
  <c r="B476" i="5" s="1"/>
  <c r="A477" i="5"/>
  <c r="B476" i="4"/>
  <c r="B477" i="5" s="1"/>
  <c r="A478" i="5"/>
  <c r="B477" i="4"/>
  <c r="B478" i="5" s="1"/>
  <c r="A479" i="5"/>
  <c r="B478" i="4"/>
  <c r="B479" i="5" s="1"/>
  <c r="A480" i="5"/>
  <c r="B479" i="4"/>
  <c r="B480" i="5" s="1"/>
  <c r="A481" i="5"/>
  <c r="B480" i="4"/>
  <c r="B481" i="5" s="1"/>
  <c r="A482" i="5"/>
  <c r="B481" i="4"/>
  <c r="B482" i="5" s="1"/>
  <c r="A483" i="5"/>
  <c r="B482" i="4"/>
  <c r="B483" i="5" s="1"/>
  <c r="A484" i="5"/>
  <c r="B483" i="4"/>
  <c r="B484" i="5" s="1"/>
  <c r="A485" i="5"/>
  <c r="B484" i="4"/>
  <c r="B485" i="5" s="1"/>
  <c r="A486" i="5"/>
  <c r="B485" i="4"/>
  <c r="B486" i="5" s="1"/>
  <c r="A487" i="5"/>
  <c r="B486" i="4"/>
  <c r="B487" i="5" s="1"/>
  <c r="A488" i="5"/>
  <c r="B487" i="4"/>
  <c r="B488" i="5" s="1"/>
  <c r="A489" i="5"/>
  <c r="B488" i="4"/>
  <c r="B489" i="5" s="1"/>
  <c r="A490" i="5"/>
  <c r="B489" i="4"/>
  <c r="B490" i="5" s="1"/>
  <c r="A491" i="5"/>
  <c r="B490" i="4"/>
  <c r="B491" i="5" s="1"/>
  <c r="A492" i="5"/>
  <c r="B491" i="4"/>
  <c r="B492" i="5" s="1"/>
  <c r="A493" i="5"/>
  <c r="B492" i="4"/>
  <c r="B493" i="5" s="1"/>
  <c r="A494" i="5"/>
  <c r="B493" i="4"/>
  <c r="B494" i="5" s="1"/>
  <c r="A495" i="5"/>
  <c r="B494" i="4"/>
  <c r="B495" i="5" s="1"/>
  <c r="A496" i="5"/>
  <c r="B495" i="4"/>
  <c r="B496" i="5" s="1"/>
  <c r="A497" i="5"/>
  <c r="B496" i="4"/>
  <c r="B497" i="5" s="1"/>
  <c r="A498" i="5"/>
  <c r="B497" i="4"/>
  <c r="B498" i="5" s="1"/>
  <c r="A499" i="5"/>
  <c r="B498" i="4"/>
  <c r="B499" i="5" s="1"/>
  <c r="A447" i="3"/>
  <c r="B447" i="3"/>
  <c r="A448" i="3"/>
  <c r="B448" i="3"/>
  <c r="A449" i="3"/>
  <c r="B449" i="3"/>
  <c r="A450" i="3"/>
  <c r="B450" i="3"/>
  <c r="A451" i="3"/>
  <c r="B451" i="3"/>
  <c r="A452" i="3"/>
  <c r="B452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377" i="2"/>
  <c r="B377" i="2"/>
  <c r="A378" i="2"/>
  <c r="B378" i="2"/>
  <c r="A379" i="2"/>
  <c r="B379" i="2"/>
  <c r="A380" i="2"/>
  <c r="B380" i="2"/>
  <c r="A381" i="2"/>
  <c r="B381" i="2"/>
  <c r="A382" i="2"/>
  <c r="B382" i="2"/>
  <c r="A383" i="2"/>
  <c r="B383" i="2"/>
  <c r="A384" i="2"/>
  <c r="B384" i="2"/>
  <c r="A385" i="2"/>
  <c r="B385" i="2"/>
  <c r="A386" i="2"/>
  <c r="B386" i="2"/>
  <c r="A387" i="2"/>
  <c r="B387" i="2"/>
  <c r="A388" i="2"/>
  <c r="B388" i="2"/>
  <c r="A389" i="2"/>
  <c r="B389" i="2"/>
  <c r="A390" i="2"/>
  <c r="B390" i="2"/>
  <c r="A391" i="2"/>
  <c r="B391" i="2"/>
  <c r="A392" i="2"/>
  <c r="B392" i="2"/>
  <c r="A393" i="2"/>
  <c r="B393" i="2"/>
  <c r="A394" i="2"/>
  <c r="B394" i="2"/>
  <c r="A395" i="2"/>
  <c r="B395" i="2"/>
  <c r="A396" i="2"/>
  <c r="B396" i="2"/>
  <c r="A397" i="2"/>
  <c r="B397" i="2"/>
  <c r="A398" i="2"/>
  <c r="B398" i="2"/>
  <c r="A399" i="2"/>
  <c r="B399" i="2"/>
  <c r="A400" i="2"/>
  <c r="B400" i="2"/>
  <c r="A401" i="2"/>
  <c r="B401" i="2"/>
  <c r="A402" i="2"/>
  <c r="B402" i="2"/>
  <c r="A403" i="2"/>
  <c r="B403" i="2"/>
  <c r="A404" i="2"/>
  <c r="B404" i="2"/>
  <c r="A405" i="2"/>
  <c r="B405" i="2"/>
  <c r="A406" i="2"/>
  <c r="B406" i="2"/>
  <c r="A407" i="2"/>
  <c r="B407" i="2"/>
  <c r="A408" i="2"/>
  <c r="B408" i="2"/>
  <c r="A409" i="2"/>
  <c r="B409" i="2"/>
  <c r="A410" i="2"/>
  <c r="B410" i="2"/>
  <c r="A411" i="2"/>
  <c r="B411" i="2"/>
  <c r="A412" i="2"/>
  <c r="B412" i="2"/>
  <c r="A413" i="2"/>
  <c r="B413" i="2"/>
  <c r="A414" i="2"/>
  <c r="B414" i="2"/>
  <c r="A415" i="2"/>
  <c r="B415" i="2"/>
  <c r="A416" i="2"/>
  <c r="B416" i="2"/>
  <c r="A417" i="2"/>
  <c r="B417" i="2"/>
  <c r="A418" i="2"/>
  <c r="B418" i="2"/>
  <c r="A419" i="2"/>
  <c r="B419" i="2"/>
  <c r="A420" i="2"/>
  <c r="B420" i="2"/>
  <c r="A421" i="2"/>
  <c r="B421" i="2"/>
  <c r="A422" i="2"/>
  <c r="B422" i="2"/>
  <c r="A423" i="2"/>
  <c r="B423" i="2"/>
  <c r="A424" i="2"/>
  <c r="B424" i="2"/>
  <c r="A425" i="2"/>
  <c r="B425" i="2"/>
  <c r="A426" i="2"/>
  <c r="B426" i="2"/>
  <c r="A427" i="2"/>
  <c r="B427" i="2"/>
  <c r="A428" i="2"/>
  <c r="B428" i="2"/>
  <c r="A429" i="2"/>
  <c r="B429" i="2"/>
  <c r="A430" i="2"/>
  <c r="B430" i="2"/>
  <c r="A431" i="2"/>
  <c r="B431" i="2"/>
  <c r="A432" i="2"/>
  <c r="B432" i="2"/>
  <c r="A433" i="2"/>
  <c r="B433" i="2"/>
  <c r="A434" i="2"/>
  <c r="B434" i="2"/>
  <c r="A435" i="2"/>
  <c r="B435" i="2"/>
  <c r="A436" i="2"/>
  <c r="B436" i="2"/>
  <c r="A437" i="2"/>
  <c r="B437" i="2"/>
  <c r="A438" i="2"/>
  <c r="B438" i="2"/>
  <c r="A439" i="2"/>
  <c r="B439" i="2"/>
  <c r="A440" i="2"/>
  <c r="B440" i="2"/>
  <c r="A441" i="2"/>
  <c r="B441" i="2"/>
  <c r="A442" i="2"/>
  <c r="B442" i="2"/>
  <c r="A443" i="2"/>
  <c r="B443" i="2"/>
  <c r="A444" i="2"/>
  <c r="B444" i="2"/>
  <c r="A445" i="2"/>
  <c r="B445" i="2"/>
  <c r="A446" i="2"/>
  <c r="B446" i="2"/>
  <c r="A447" i="2"/>
  <c r="B447" i="2"/>
  <c r="A448" i="2"/>
  <c r="B448" i="2"/>
  <c r="A449" i="2"/>
  <c r="B449" i="2"/>
  <c r="A450" i="2"/>
  <c r="B450" i="2"/>
  <c r="A451" i="2"/>
  <c r="B451" i="2"/>
  <c r="A452" i="2"/>
  <c r="B452" i="2"/>
  <c r="A453" i="2"/>
  <c r="B453" i="2"/>
  <c r="A454" i="2"/>
  <c r="B454" i="2"/>
  <c r="A455" i="2"/>
  <c r="B455" i="2"/>
  <c r="A456" i="2"/>
  <c r="B456" i="2"/>
  <c r="A457" i="2"/>
  <c r="B457" i="2"/>
  <c r="A458" i="2"/>
  <c r="B458" i="2"/>
  <c r="A459" i="2"/>
  <c r="B459" i="2"/>
  <c r="A460" i="2"/>
  <c r="B460" i="2"/>
  <c r="A461" i="2"/>
  <c r="B461" i="2"/>
  <c r="A462" i="2"/>
  <c r="B462" i="2"/>
  <c r="A463" i="2"/>
  <c r="B463" i="2"/>
  <c r="A464" i="2"/>
  <c r="B464" i="2"/>
  <c r="A465" i="2"/>
  <c r="B465" i="2"/>
  <c r="A466" i="2"/>
  <c r="B466" i="2"/>
  <c r="A467" i="2"/>
  <c r="B467" i="2"/>
  <c r="A468" i="2"/>
  <c r="B468" i="2"/>
  <c r="A469" i="2"/>
  <c r="B469" i="2"/>
  <c r="A470" i="2"/>
  <c r="B470" i="2"/>
  <c r="A471" i="2"/>
  <c r="B471" i="2"/>
  <c r="A472" i="2"/>
  <c r="B472" i="2"/>
  <c r="A473" i="2"/>
  <c r="B473" i="2"/>
  <c r="A474" i="2"/>
  <c r="B474" i="2"/>
  <c r="A475" i="2"/>
  <c r="B475" i="2"/>
  <c r="A476" i="2"/>
  <c r="B476" i="2"/>
  <c r="A477" i="2"/>
  <c r="B477" i="2"/>
  <c r="A478" i="2"/>
  <c r="B478" i="2"/>
  <c r="A479" i="2"/>
  <c r="B479" i="2"/>
  <c r="A480" i="2"/>
  <c r="B480" i="2"/>
  <c r="A481" i="2"/>
  <c r="B481" i="2"/>
  <c r="A482" i="2"/>
  <c r="B482" i="2"/>
  <c r="A483" i="2"/>
  <c r="B483" i="2"/>
  <c r="A484" i="2"/>
  <c r="B484" i="2"/>
  <c r="A485" i="2"/>
  <c r="B485" i="2"/>
  <c r="A486" i="2"/>
  <c r="B486" i="2"/>
  <c r="A487" i="2"/>
  <c r="B487" i="2"/>
  <c r="A488" i="2"/>
  <c r="B488" i="2"/>
  <c r="A489" i="2"/>
  <c r="B489" i="2"/>
  <c r="A490" i="2"/>
  <c r="B490" i="2"/>
  <c r="A491" i="2"/>
  <c r="B491" i="2"/>
  <c r="A492" i="2"/>
  <c r="B492" i="2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78" i="12" l="1"/>
  <c r="N2" i="12"/>
  <c r="N1" i="12"/>
  <c r="A66" i="12"/>
  <c r="A54" i="12"/>
  <c r="A42" i="12"/>
  <c r="A30" i="12"/>
  <c r="A18" i="12"/>
  <c r="A6" i="12"/>
  <c r="A65" i="12"/>
  <c r="A3" i="12"/>
  <c r="A73" i="12"/>
  <c r="A61" i="12"/>
  <c r="A49" i="12"/>
  <c r="A37" i="12"/>
  <c r="A25" i="12"/>
  <c r="A13" i="12"/>
  <c r="A86" i="12"/>
  <c r="A29" i="12"/>
  <c r="A84" i="12"/>
  <c r="A72" i="12"/>
  <c r="A60" i="12"/>
  <c r="A48" i="12"/>
  <c r="A36" i="12"/>
  <c r="A24" i="12"/>
  <c r="A12" i="12"/>
  <c r="A85" i="12"/>
  <c r="A53" i="12"/>
  <c r="A83" i="12"/>
  <c r="A71" i="12"/>
  <c r="A59" i="12"/>
  <c r="A47" i="12"/>
  <c r="A23" i="12"/>
  <c r="A11" i="12"/>
  <c r="A89" i="12"/>
  <c r="A82" i="12"/>
  <c r="A70" i="12"/>
  <c r="A58" i="12"/>
  <c r="A46" i="12"/>
  <c r="A22" i="12"/>
  <c r="A10" i="12"/>
  <c r="A5" i="12"/>
  <c r="A81" i="12"/>
  <c r="A69" i="12"/>
  <c r="A57" i="12"/>
  <c r="A45" i="12"/>
  <c r="A21" i="12"/>
  <c r="A9" i="12"/>
  <c r="A17" i="12"/>
  <c r="A80" i="12"/>
  <c r="A68" i="12"/>
  <c r="A56" i="12"/>
  <c r="A44" i="12"/>
  <c r="A20" i="12"/>
  <c r="A8" i="12"/>
  <c r="A79" i="12"/>
  <c r="A67" i="12"/>
  <c r="A55" i="12"/>
  <c r="A43" i="12"/>
  <c r="A31" i="12"/>
  <c r="A19" i="12"/>
  <c r="A7" i="12"/>
  <c r="A76" i="12"/>
  <c r="A64" i="12"/>
  <c r="A52" i="12"/>
  <c r="A40" i="12"/>
  <c r="A28" i="12"/>
  <c r="A16" i="12"/>
  <c r="A4" i="12"/>
  <c r="A41" i="12"/>
  <c r="A75" i="12"/>
  <c r="A63" i="12"/>
  <c r="A51" i="12"/>
  <c r="A39" i="12"/>
  <c r="A27" i="12"/>
  <c r="A15" i="12"/>
  <c r="A88" i="12"/>
  <c r="A77" i="12"/>
  <c r="A2" i="12"/>
  <c r="A74" i="12"/>
  <c r="A62" i="12"/>
  <c r="A50" i="12"/>
  <c r="A38" i="12"/>
  <c r="A26" i="12"/>
  <c r="A14" i="12"/>
  <c r="A87" i="12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7" i="4"/>
  <c r="AF388" i="4"/>
  <c r="AF389" i="4"/>
  <c r="AF390" i="4"/>
  <c r="AF391" i="4"/>
  <c r="AF392" i="4"/>
  <c r="AF393" i="4"/>
  <c r="AF394" i="4"/>
  <c r="AF395" i="4"/>
  <c r="AF396" i="4"/>
  <c r="AF397" i="4"/>
  <c r="AF398" i="4"/>
  <c r="AF399" i="4"/>
  <c r="AF400" i="4"/>
  <c r="AF401" i="4"/>
  <c r="AF402" i="4"/>
  <c r="AF403" i="4"/>
  <c r="AF404" i="4"/>
  <c r="AF405" i="4"/>
  <c r="AF406" i="4"/>
  <c r="AF407" i="4"/>
  <c r="AF408" i="4"/>
  <c r="AF409" i="4"/>
  <c r="AF410" i="4"/>
  <c r="AF411" i="4"/>
  <c r="AF412" i="4"/>
  <c r="AF413" i="4"/>
  <c r="AF414" i="4"/>
  <c r="AF415" i="4"/>
  <c r="AF416" i="4"/>
  <c r="AF417" i="4"/>
  <c r="A31" i="11"/>
  <c r="N417" i="4"/>
  <c r="V335" i="4"/>
  <c r="B2" i="11" s="1"/>
  <c r="V336" i="4"/>
  <c r="B3" i="11" s="1"/>
  <c r="V337" i="4"/>
  <c r="B4" i="11" s="1"/>
  <c r="V338" i="4"/>
  <c r="B5" i="11" s="1"/>
  <c r="V339" i="4"/>
  <c r="B6" i="11" s="1"/>
  <c r="V340" i="4"/>
  <c r="B7" i="11" s="1"/>
  <c r="V341" i="4"/>
  <c r="B8" i="11" s="1"/>
  <c r="V342" i="4"/>
  <c r="B9" i="11" s="1"/>
  <c r="V343" i="4"/>
  <c r="B10" i="11" s="1"/>
  <c r="V344" i="4"/>
  <c r="B11" i="11" s="1"/>
  <c r="V345" i="4"/>
  <c r="B12" i="11" s="1"/>
  <c r="V346" i="4"/>
  <c r="B13" i="11" s="1"/>
  <c r="V347" i="4"/>
  <c r="B14" i="11" s="1"/>
  <c r="V348" i="4"/>
  <c r="B15" i="11" s="1"/>
  <c r="V349" i="4"/>
  <c r="B16" i="11" s="1"/>
  <c r="V350" i="4"/>
  <c r="B17" i="11" s="1"/>
  <c r="V351" i="4"/>
  <c r="B18" i="11" s="1"/>
  <c r="V352" i="4"/>
  <c r="B19" i="11" s="1"/>
  <c r="V353" i="4"/>
  <c r="B20" i="11" s="1"/>
  <c r="V354" i="4"/>
  <c r="B21" i="11" s="1"/>
  <c r="V355" i="4"/>
  <c r="B22" i="11" s="1"/>
  <c r="V356" i="4"/>
  <c r="B23" i="11" s="1"/>
  <c r="V357" i="4"/>
  <c r="B24" i="11" s="1"/>
  <c r="V358" i="4"/>
  <c r="B25" i="11" s="1"/>
  <c r="V359" i="4"/>
  <c r="B26" i="11" s="1"/>
  <c r="V360" i="4"/>
  <c r="B27" i="11" s="1"/>
  <c r="V361" i="4"/>
  <c r="B28" i="11" s="1"/>
  <c r="V362" i="4"/>
  <c r="B29" i="11" s="1"/>
  <c r="V363" i="4"/>
  <c r="B30" i="11" s="1"/>
  <c r="V364" i="4"/>
  <c r="B31" i="11" s="1"/>
  <c r="V365" i="4"/>
  <c r="B32" i="11" s="1"/>
  <c r="V366" i="4"/>
  <c r="B33" i="11" s="1"/>
  <c r="V367" i="4"/>
  <c r="B34" i="11" s="1"/>
  <c r="V368" i="4"/>
  <c r="B35" i="11" s="1"/>
  <c r="V369" i="4"/>
  <c r="B36" i="11" s="1"/>
  <c r="V370" i="4"/>
  <c r="B37" i="11" s="1"/>
  <c r="V371" i="4"/>
  <c r="B38" i="11" s="1"/>
  <c r="V372" i="4"/>
  <c r="B39" i="11" s="1"/>
  <c r="V373" i="4"/>
  <c r="B40" i="11" s="1"/>
  <c r="V374" i="4"/>
  <c r="B41" i="11" s="1"/>
  <c r="V375" i="4"/>
  <c r="B42" i="11" s="1"/>
  <c r="V376" i="4"/>
  <c r="B43" i="11" s="1"/>
  <c r="V377" i="4"/>
  <c r="B44" i="11" s="1"/>
  <c r="V378" i="4"/>
  <c r="B45" i="11" s="1"/>
  <c r="V379" i="4"/>
  <c r="B46" i="11" s="1"/>
  <c r="V380" i="4"/>
  <c r="B47" i="11" s="1"/>
  <c r="V381" i="4"/>
  <c r="B48" i="11" s="1"/>
  <c r="V382" i="4"/>
  <c r="B49" i="11" s="1"/>
  <c r="V383" i="4"/>
  <c r="B50" i="11" s="1"/>
  <c r="V384" i="4"/>
  <c r="B51" i="11" s="1"/>
  <c r="V385" i="4"/>
  <c r="B52" i="11" s="1"/>
  <c r="V386" i="4"/>
  <c r="B53" i="11" s="1"/>
  <c r="V387" i="4"/>
  <c r="B54" i="11" s="1"/>
  <c r="V388" i="4"/>
  <c r="B55" i="11" s="1"/>
  <c r="V389" i="4"/>
  <c r="B56" i="11" s="1"/>
  <c r="V390" i="4"/>
  <c r="B57" i="11" s="1"/>
  <c r="V391" i="4"/>
  <c r="B58" i="11" s="1"/>
  <c r="V392" i="4"/>
  <c r="B59" i="11" s="1"/>
  <c r="V393" i="4"/>
  <c r="B60" i="11" s="1"/>
  <c r="V394" i="4"/>
  <c r="B61" i="11" s="1"/>
  <c r="V395" i="4"/>
  <c r="B62" i="11" s="1"/>
  <c r="V396" i="4"/>
  <c r="B63" i="11" s="1"/>
  <c r="V397" i="4"/>
  <c r="B64" i="11" s="1"/>
  <c r="V398" i="4"/>
  <c r="B65" i="11" s="1"/>
  <c r="V399" i="4"/>
  <c r="B66" i="11" s="1"/>
  <c r="V400" i="4"/>
  <c r="B67" i="11" s="1"/>
  <c r="V401" i="4"/>
  <c r="B68" i="11" s="1"/>
  <c r="V402" i="4"/>
  <c r="B69" i="11" s="1"/>
  <c r="V403" i="4"/>
  <c r="B70" i="11" s="1"/>
  <c r="V404" i="4"/>
  <c r="B71" i="11" s="1"/>
  <c r="V405" i="4"/>
  <c r="B72" i="11" s="1"/>
  <c r="V406" i="4"/>
  <c r="B73" i="11" s="1"/>
  <c r="V407" i="4"/>
  <c r="B74" i="11" s="1"/>
  <c r="V408" i="4"/>
  <c r="B75" i="11" s="1"/>
  <c r="V409" i="4"/>
  <c r="B76" i="11" s="1"/>
  <c r="V410" i="4"/>
  <c r="B77" i="11" s="1"/>
  <c r="V411" i="4"/>
  <c r="B78" i="11" s="1"/>
  <c r="V412" i="4"/>
  <c r="B79" i="11" s="1"/>
  <c r="V413" i="4"/>
  <c r="B80" i="11" s="1"/>
  <c r="V414" i="4"/>
  <c r="B81" i="11" s="1"/>
  <c r="V415" i="4"/>
  <c r="B82" i="11" s="1"/>
  <c r="V416" i="4"/>
  <c r="B83" i="11" s="1"/>
  <c r="V417" i="4"/>
  <c r="B84" i="11" s="1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A387" i="5"/>
  <c r="B383" i="4"/>
  <c r="B387" i="5" s="1"/>
  <c r="A388" i="5"/>
  <c r="B384" i="4"/>
  <c r="B388" i="5" s="1"/>
  <c r="A389" i="5"/>
  <c r="B385" i="4"/>
  <c r="B389" i="5" s="1"/>
  <c r="A390" i="5"/>
  <c r="B386" i="4"/>
  <c r="B390" i="5" s="1"/>
  <c r="A391" i="5"/>
  <c r="B387" i="4"/>
  <c r="B391" i="5" s="1"/>
  <c r="A392" i="5"/>
  <c r="B388" i="4"/>
  <c r="B392" i="5" s="1"/>
  <c r="A393" i="5"/>
  <c r="B389" i="4"/>
  <c r="B393" i="5" s="1"/>
  <c r="A394" i="5"/>
  <c r="B390" i="4"/>
  <c r="B394" i="5" s="1"/>
  <c r="A395" i="5"/>
  <c r="B391" i="4"/>
  <c r="B395" i="5" s="1"/>
  <c r="A396" i="5"/>
  <c r="B392" i="4"/>
  <c r="B396" i="5" s="1"/>
  <c r="A397" i="5"/>
  <c r="B393" i="4"/>
  <c r="B397" i="5" s="1"/>
  <c r="A398" i="5"/>
  <c r="B394" i="4"/>
  <c r="B398" i="5" s="1"/>
  <c r="A399" i="5"/>
  <c r="B395" i="4"/>
  <c r="B399" i="5" s="1"/>
  <c r="A400" i="5"/>
  <c r="B396" i="4"/>
  <c r="B400" i="5" s="1"/>
  <c r="A401" i="5"/>
  <c r="B397" i="4"/>
  <c r="B401" i="5" s="1"/>
  <c r="A402" i="5"/>
  <c r="B398" i="4"/>
  <c r="B402" i="5" s="1"/>
  <c r="A403" i="5"/>
  <c r="B399" i="4"/>
  <c r="B403" i="5" s="1"/>
  <c r="A404" i="5"/>
  <c r="B400" i="4"/>
  <c r="B404" i="5" s="1"/>
  <c r="A405" i="5"/>
  <c r="B401" i="4"/>
  <c r="B405" i="5" s="1"/>
  <c r="A406" i="5"/>
  <c r="B402" i="4"/>
  <c r="B406" i="5" s="1"/>
  <c r="A407" i="5"/>
  <c r="B403" i="4"/>
  <c r="B407" i="5" s="1"/>
  <c r="A408" i="5"/>
  <c r="B404" i="4"/>
  <c r="B408" i="5" s="1"/>
  <c r="A409" i="5"/>
  <c r="B405" i="4"/>
  <c r="B409" i="5" s="1"/>
  <c r="A410" i="5"/>
  <c r="B406" i="4"/>
  <c r="B410" i="5" s="1"/>
  <c r="A411" i="5"/>
  <c r="B407" i="4"/>
  <c r="B411" i="5" s="1"/>
  <c r="A412" i="5"/>
  <c r="B408" i="4"/>
  <c r="B412" i="5" s="1"/>
  <c r="A413" i="5"/>
  <c r="B409" i="4"/>
  <c r="B413" i="5" s="1"/>
  <c r="A414" i="5"/>
  <c r="B410" i="4"/>
  <c r="B414" i="5" s="1"/>
  <c r="A415" i="5"/>
  <c r="B411" i="4"/>
  <c r="B415" i="5" s="1"/>
  <c r="A416" i="5"/>
  <c r="B412" i="4"/>
  <c r="B416" i="5" s="1"/>
  <c r="A417" i="5"/>
  <c r="B413" i="4"/>
  <c r="B417" i="5" s="1"/>
  <c r="B414" i="4"/>
  <c r="B419" i="5" s="1"/>
  <c r="A420" i="5"/>
  <c r="B415" i="4"/>
  <c r="B420" i="5" s="1"/>
  <c r="A421" i="5"/>
  <c r="B416" i="4"/>
  <c r="B421" i="5" s="1"/>
  <c r="A422" i="5"/>
  <c r="B417" i="4"/>
  <c r="B422" i="5" s="1"/>
  <c r="A339" i="5"/>
  <c r="B335" i="4"/>
  <c r="B339" i="5" s="1"/>
  <c r="A340" i="5"/>
  <c r="B336" i="4"/>
  <c r="B340" i="5" s="1"/>
  <c r="A341" i="5"/>
  <c r="B337" i="4"/>
  <c r="B341" i="5" s="1"/>
  <c r="A342" i="5"/>
  <c r="B338" i="4"/>
  <c r="B342" i="5" s="1"/>
  <c r="A343" i="5"/>
  <c r="B339" i="4"/>
  <c r="B343" i="5" s="1"/>
  <c r="A344" i="5"/>
  <c r="B340" i="4"/>
  <c r="B344" i="5" s="1"/>
  <c r="A345" i="5"/>
  <c r="B341" i="4"/>
  <c r="B345" i="5" s="1"/>
  <c r="A346" i="5"/>
  <c r="B342" i="4"/>
  <c r="B346" i="5" s="1"/>
  <c r="A347" i="5"/>
  <c r="B343" i="4"/>
  <c r="B347" i="5" s="1"/>
  <c r="A348" i="5"/>
  <c r="B344" i="4"/>
  <c r="B348" i="5" s="1"/>
  <c r="A349" i="5"/>
  <c r="B345" i="4"/>
  <c r="B349" i="5" s="1"/>
  <c r="A350" i="5"/>
  <c r="B346" i="4"/>
  <c r="B350" i="5" s="1"/>
  <c r="A351" i="5"/>
  <c r="B347" i="4"/>
  <c r="B351" i="5" s="1"/>
  <c r="A352" i="5"/>
  <c r="B348" i="4"/>
  <c r="B352" i="5" s="1"/>
  <c r="A353" i="5"/>
  <c r="B349" i="4"/>
  <c r="B353" i="5" s="1"/>
  <c r="A354" i="5"/>
  <c r="B350" i="4"/>
  <c r="B354" i="5" s="1"/>
  <c r="A355" i="5"/>
  <c r="B351" i="4"/>
  <c r="B355" i="5" s="1"/>
  <c r="A356" i="5"/>
  <c r="B352" i="4"/>
  <c r="B356" i="5" s="1"/>
  <c r="A357" i="5"/>
  <c r="B353" i="4"/>
  <c r="B357" i="5" s="1"/>
  <c r="A358" i="5"/>
  <c r="B354" i="4"/>
  <c r="B358" i="5" s="1"/>
  <c r="A359" i="5"/>
  <c r="B355" i="4"/>
  <c r="B359" i="5" s="1"/>
  <c r="A360" i="5"/>
  <c r="B356" i="4"/>
  <c r="B360" i="5" s="1"/>
  <c r="A361" i="5"/>
  <c r="B357" i="4"/>
  <c r="B361" i="5" s="1"/>
  <c r="A362" i="5"/>
  <c r="B358" i="4"/>
  <c r="B362" i="5" s="1"/>
  <c r="A363" i="5"/>
  <c r="B359" i="4"/>
  <c r="B363" i="5" s="1"/>
  <c r="A364" i="5"/>
  <c r="B360" i="4"/>
  <c r="B364" i="5" s="1"/>
  <c r="A365" i="5"/>
  <c r="B361" i="4"/>
  <c r="B365" i="5" s="1"/>
  <c r="A366" i="5"/>
  <c r="B362" i="4"/>
  <c r="B366" i="5" s="1"/>
  <c r="A367" i="5"/>
  <c r="B363" i="4"/>
  <c r="B367" i="5" s="1"/>
  <c r="A368" i="5"/>
  <c r="B364" i="4"/>
  <c r="B368" i="5" s="1"/>
  <c r="A369" i="5"/>
  <c r="B365" i="4"/>
  <c r="B369" i="5" s="1"/>
  <c r="A370" i="5"/>
  <c r="B366" i="4"/>
  <c r="B370" i="5" s="1"/>
  <c r="A371" i="5"/>
  <c r="B367" i="4"/>
  <c r="B371" i="5" s="1"/>
  <c r="A372" i="5"/>
  <c r="B368" i="4"/>
  <c r="B372" i="5" s="1"/>
  <c r="A373" i="5"/>
  <c r="B369" i="4"/>
  <c r="B373" i="5" s="1"/>
  <c r="A374" i="5"/>
  <c r="B370" i="4"/>
  <c r="B374" i="5" s="1"/>
  <c r="A375" i="5"/>
  <c r="B371" i="4"/>
  <c r="B375" i="5" s="1"/>
  <c r="A376" i="5"/>
  <c r="B372" i="4"/>
  <c r="B376" i="5" s="1"/>
  <c r="A377" i="5"/>
  <c r="B373" i="4"/>
  <c r="B377" i="5" s="1"/>
  <c r="A378" i="5"/>
  <c r="B374" i="4"/>
  <c r="B378" i="5" s="1"/>
  <c r="A379" i="5"/>
  <c r="B375" i="4"/>
  <c r="B379" i="5" s="1"/>
  <c r="A380" i="5"/>
  <c r="B376" i="4"/>
  <c r="B380" i="5" s="1"/>
  <c r="A381" i="5"/>
  <c r="B377" i="4"/>
  <c r="B381" i="5" s="1"/>
  <c r="A382" i="5"/>
  <c r="B378" i="4"/>
  <c r="B382" i="5" s="1"/>
  <c r="A383" i="5"/>
  <c r="B379" i="4"/>
  <c r="B383" i="5" s="1"/>
  <c r="A384" i="5"/>
  <c r="B380" i="4"/>
  <c r="B384" i="5" s="1"/>
  <c r="A385" i="5"/>
  <c r="B381" i="4"/>
  <c r="B385" i="5" s="1"/>
  <c r="A386" i="5"/>
  <c r="B382" i="4"/>
  <c r="B386" i="5" s="1"/>
  <c r="A414" i="3"/>
  <c r="B414" i="3"/>
  <c r="A415" i="3"/>
  <c r="B415" i="3"/>
  <c r="A416" i="3"/>
  <c r="B416" i="3"/>
  <c r="A417" i="3"/>
  <c r="B417" i="3"/>
  <c r="A418" i="3"/>
  <c r="B418" i="3"/>
  <c r="A419" i="3"/>
  <c r="B419" i="3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A79" i="11" l="1"/>
  <c r="A75" i="11"/>
  <c r="A73" i="11"/>
  <c r="A71" i="11"/>
  <c r="A43" i="11"/>
  <c r="A33" i="11"/>
  <c r="A32" i="11"/>
  <c r="A69" i="11"/>
  <c r="A21" i="11"/>
  <c r="N1" i="11"/>
  <c r="N2" i="11"/>
  <c r="A67" i="11"/>
  <c r="A20" i="11"/>
  <c r="A65" i="11"/>
  <c r="A19" i="11"/>
  <c r="A63" i="11"/>
  <c r="A11" i="11"/>
  <c r="A61" i="11"/>
  <c r="A9" i="11"/>
  <c r="A59" i="11"/>
  <c r="A8" i="11"/>
  <c r="A57" i="11"/>
  <c r="A7" i="11"/>
  <c r="A55" i="11"/>
  <c r="A81" i="11"/>
  <c r="A53" i="11"/>
  <c r="A51" i="11"/>
  <c r="A45" i="11"/>
  <c r="J23" i="12"/>
  <c r="L23" i="12" s="1"/>
  <c r="C4" i="12" s="1"/>
  <c r="Z420" i="4" s="1"/>
  <c r="C27" i="12"/>
  <c r="Z443" i="4" s="1"/>
  <c r="C51" i="12"/>
  <c r="Z467" i="4" s="1"/>
  <c r="C14" i="12"/>
  <c r="Z430" i="4" s="1"/>
  <c r="C35" i="12"/>
  <c r="C53" i="12"/>
  <c r="Z469" i="4" s="1"/>
  <c r="C63" i="12"/>
  <c r="Z479" i="4" s="1"/>
  <c r="C76" i="12"/>
  <c r="Z492" i="4" s="1"/>
  <c r="C62" i="12"/>
  <c r="Z478" i="4" s="1"/>
  <c r="C16" i="12"/>
  <c r="Z432" i="4" s="1"/>
  <c r="C77" i="12"/>
  <c r="Z493" i="4" s="1"/>
  <c r="A2" i="11"/>
  <c r="A44" i="11"/>
  <c r="A78" i="11"/>
  <c r="A66" i="11"/>
  <c r="A54" i="11"/>
  <c r="A42" i="11"/>
  <c r="A30" i="11"/>
  <c r="A18" i="11"/>
  <c r="A6" i="11"/>
  <c r="A77" i="11"/>
  <c r="A41" i="11"/>
  <c r="A29" i="11"/>
  <c r="A17" i="11"/>
  <c r="A5" i="11"/>
  <c r="A76" i="11"/>
  <c r="A64" i="11"/>
  <c r="A52" i="11"/>
  <c r="A40" i="11"/>
  <c r="A28" i="11"/>
  <c r="A16" i="11"/>
  <c r="A4" i="11"/>
  <c r="A39" i="11"/>
  <c r="A27" i="11"/>
  <c r="A15" i="11"/>
  <c r="A3" i="11"/>
  <c r="A74" i="11"/>
  <c r="A62" i="11"/>
  <c r="A50" i="11"/>
  <c r="A38" i="11"/>
  <c r="A26" i="11"/>
  <c r="A14" i="11"/>
  <c r="A84" i="11"/>
  <c r="A49" i="11"/>
  <c r="A37" i="11"/>
  <c r="A25" i="11"/>
  <c r="A13" i="11"/>
  <c r="A83" i="11"/>
  <c r="A68" i="11"/>
  <c r="A72" i="11"/>
  <c r="A60" i="11"/>
  <c r="A48" i="11"/>
  <c r="A36" i="11"/>
  <c r="A24" i="11"/>
  <c r="A12" i="11"/>
  <c r="A82" i="11"/>
  <c r="A56" i="11"/>
  <c r="A47" i="11"/>
  <c r="A35" i="11"/>
  <c r="A23" i="11"/>
  <c r="A418" i="5"/>
  <c r="A419" i="5"/>
  <c r="A70" i="11"/>
  <c r="A58" i="11"/>
  <c r="A46" i="11"/>
  <c r="A34" i="11"/>
  <c r="A22" i="11"/>
  <c r="A10" i="11"/>
  <c r="A80" i="11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K13" i="10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C33" i="12" l="1"/>
  <c r="C7" i="12"/>
  <c r="Z423" i="4" s="1"/>
  <c r="C57" i="12"/>
  <c r="Z473" i="4" s="1"/>
  <c r="C46" i="12"/>
  <c r="Z462" i="4" s="1"/>
  <c r="C43" i="12"/>
  <c r="Z459" i="4" s="1"/>
  <c r="AC459" i="4" s="1"/>
  <c r="C86" i="12"/>
  <c r="Z502" i="4" s="1"/>
  <c r="C11" i="12"/>
  <c r="Z427" i="4" s="1"/>
  <c r="C85" i="12"/>
  <c r="Z501" i="4" s="1"/>
  <c r="AC501" i="4" s="1"/>
  <c r="C52" i="12"/>
  <c r="Z468" i="4" s="1"/>
  <c r="AC468" i="4" s="1"/>
  <c r="C50" i="12"/>
  <c r="Z466" i="4" s="1"/>
  <c r="C41" i="12"/>
  <c r="Z457" i="4" s="1"/>
  <c r="AC457" i="4" s="1"/>
  <c r="C88" i="12"/>
  <c r="Z504" i="4" s="1"/>
  <c r="AC504" i="4" s="1"/>
  <c r="C34" i="12"/>
  <c r="C73" i="12"/>
  <c r="Z489" i="4" s="1"/>
  <c r="AC489" i="4" s="1"/>
  <c r="C19" i="12"/>
  <c r="Z435" i="4" s="1"/>
  <c r="AG435" i="4" s="1"/>
  <c r="C6" i="12"/>
  <c r="Z422" i="4" s="1"/>
  <c r="AC422" i="4" s="1"/>
  <c r="C39" i="12"/>
  <c r="Z455" i="4" s="1"/>
  <c r="C31" i="12"/>
  <c r="Z447" i="4" s="1"/>
  <c r="AG447" i="4" s="1"/>
  <c r="C29" i="12"/>
  <c r="Z445" i="4" s="1"/>
  <c r="C81" i="12"/>
  <c r="Z497" i="4" s="1"/>
  <c r="C37" i="12"/>
  <c r="Z453" i="4" s="1"/>
  <c r="AC453" i="4" s="1"/>
  <c r="C42" i="12"/>
  <c r="Z458" i="4" s="1"/>
  <c r="C68" i="12"/>
  <c r="Z484" i="4" s="1"/>
  <c r="AC484" i="4" s="1"/>
  <c r="C9" i="12"/>
  <c r="Z425" i="4" s="1"/>
  <c r="C32" i="12"/>
  <c r="C49" i="12"/>
  <c r="Z465" i="4" s="1"/>
  <c r="C65" i="12"/>
  <c r="Z481" i="4" s="1"/>
  <c r="AC481" i="4" s="1"/>
  <c r="C84" i="12"/>
  <c r="Z500" i="4" s="1"/>
  <c r="AC500" i="4" s="1"/>
  <c r="C3" i="12"/>
  <c r="Z419" i="4" s="1"/>
  <c r="AG419" i="4" s="1"/>
  <c r="C2" i="12"/>
  <c r="Z418" i="4" s="1"/>
  <c r="AC418" i="4" s="1"/>
  <c r="C20" i="12"/>
  <c r="Z436" i="4" s="1"/>
  <c r="AC436" i="4" s="1"/>
  <c r="C80" i="12"/>
  <c r="Z496" i="4" s="1"/>
  <c r="AC496" i="4" s="1"/>
  <c r="C71" i="12"/>
  <c r="Z487" i="4" s="1"/>
  <c r="C25" i="12"/>
  <c r="Z441" i="4" s="1"/>
  <c r="C60" i="12"/>
  <c r="Z476" i="4" s="1"/>
  <c r="C56" i="12"/>
  <c r="Z472" i="4" s="1"/>
  <c r="AG472" i="4" s="1"/>
  <c r="C28" i="12"/>
  <c r="Z444" i="4" s="1"/>
  <c r="C45" i="12"/>
  <c r="Z461" i="4" s="1"/>
  <c r="C13" i="12"/>
  <c r="Z429" i="4" s="1"/>
  <c r="AC429" i="4" s="1"/>
  <c r="C40" i="12"/>
  <c r="Z456" i="4" s="1"/>
  <c r="C44" i="12"/>
  <c r="Z460" i="4" s="1"/>
  <c r="AG460" i="4" s="1"/>
  <c r="C59" i="12"/>
  <c r="Z475" i="4" s="1"/>
  <c r="C83" i="12"/>
  <c r="Z499" i="4" s="1"/>
  <c r="C26" i="12"/>
  <c r="Z442" i="4" s="1"/>
  <c r="C66" i="12"/>
  <c r="Z482" i="4" s="1"/>
  <c r="C61" i="12"/>
  <c r="Z477" i="4" s="1"/>
  <c r="AC477" i="4" s="1"/>
  <c r="C79" i="12"/>
  <c r="Z495" i="4" s="1"/>
  <c r="AC495" i="4" s="1"/>
  <c r="C30" i="12"/>
  <c r="Z446" i="4" s="1"/>
  <c r="AC446" i="4" s="1"/>
  <c r="C48" i="12"/>
  <c r="Z464" i="4" s="1"/>
  <c r="C78" i="12"/>
  <c r="Z494" i="4" s="1"/>
  <c r="AC494" i="4" s="1"/>
  <c r="C58" i="12"/>
  <c r="Z474" i="4" s="1"/>
  <c r="C74" i="12"/>
  <c r="Z490" i="4" s="1"/>
  <c r="C75" i="12"/>
  <c r="Z491" i="4" s="1"/>
  <c r="C18" i="12"/>
  <c r="Z434" i="4" s="1"/>
  <c r="C72" i="12"/>
  <c r="Z488" i="4" s="1"/>
  <c r="AG488" i="4" s="1"/>
  <c r="C21" i="12"/>
  <c r="Z437" i="4" s="1"/>
  <c r="AG437" i="4" s="1"/>
  <c r="C5" i="12"/>
  <c r="Z421" i="4" s="1"/>
  <c r="C67" i="12"/>
  <c r="Z483" i="4" s="1"/>
  <c r="C36" i="12"/>
  <c r="Z452" i="4" s="1"/>
  <c r="AC452" i="4" s="1"/>
  <c r="C89" i="12"/>
  <c r="Z505" i="4" s="1"/>
  <c r="AC505" i="4" s="1"/>
  <c r="C66" i="11"/>
  <c r="Z399" i="4" s="1"/>
  <c r="AC399" i="4" s="1"/>
  <c r="C72" i="11"/>
  <c r="Z405" i="4" s="1"/>
  <c r="AC405" i="4" s="1"/>
  <c r="C27" i="11"/>
  <c r="Z360" i="4" s="1"/>
  <c r="AC360" i="4" s="1"/>
  <c r="C78" i="11"/>
  <c r="Z411" i="4" s="1"/>
  <c r="AC411" i="4" s="1"/>
  <c r="J23" i="11"/>
  <c r="L23" i="11" s="1"/>
  <c r="C77" i="11" s="1"/>
  <c r="C7" i="11"/>
  <c r="C13" i="11"/>
  <c r="C76" i="11"/>
  <c r="C19" i="11"/>
  <c r="C25" i="11"/>
  <c r="C36" i="11"/>
  <c r="Z369" i="4" s="1"/>
  <c r="AC369" i="4" s="1"/>
  <c r="C55" i="11"/>
  <c r="C61" i="11"/>
  <c r="C62" i="11"/>
  <c r="C67" i="11"/>
  <c r="C73" i="11"/>
  <c r="Z406" i="4" s="1"/>
  <c r="AC406" i="4" s="1"/>
  <c r="C39" i="11"/>
  <c r="Z372" i="4" s="1"/>
  <c r="AC372" i="4" s="1"/>
  <c r="C79" i="11"/>
  <c r="Z412" i="4" s="1"/>
  <c r="AC412" i="4" s="1"/>
  <c r="C5" i="11"/>
  <c r="Z338" i="4" s="1"/>
  <c r="AC338" i="4" s="1"/>
  <c r="AD338" i="4" s="1"/>
  <c r="C46" i="11"/>
  <c r="Z379" i="4" s="1"/>
  <c r="AC379" i="4" s="1"/>
  <c r="C41" i="11"/>
  <c r="Z374" i="4" s="1"/>
  <c r="AC374" i="4" s="1"/>
  <c r="C47" i="11"/>
  <c r="C60" i="11"/>
  <c r="C38" i="11"/>
  <c r="C58" i="11"/>
  <c r="C53" i="11"/>
  <c r="C59" i="11"/>
  <c r="Z392" i="4" s="1"/>
  <c r="AC392" i="4" s="1"/>
  <c r="C44" i="11"/>
  <c r="Z377" i="4" s="1"/>
  <c r="AC377" i="4" s="1"/>
  <c r="C82" i="11"/>
  <c r="Z415" i="4" s="1"/>
  <c r="AC415" i="4" s="1"/>
  <c r="C65" i="11"/>
  <c r="Z398" i="4" s="1"/>
  <c r="AC398" i="4" s="1"/>
  <c r="C69" i="11"/>
  <c r="Z402" i="4" s="1"/>
  <c r="AC402" i="4" s="1"/>
  <c r="C10" i="11"/>
  <c r="Z343" i="4" s="1"/>
  <c r="AC343" i="4" s="1"/>
  <c r="C21" i="11"/>
  <c r="Z354" i="4" s="1"/>
  <c r="AC354" i="4" s="1"/>
  <c r="C70" i="11"/>
  <c r="Z403" i="4" s="1"/>
  <c r="C54" i="11"/>
  <c r="Z387" i="4" s="1"/>
  <c r="AC387" i="4" s="1"/>
  <c r="C45" i="11"/>
  <c r="Z378" i="4" s="1"/>
  <c r="AC378" i="4" s="1"/>
  <c r="AE378" i="4" s="1"/>
  <c r="C35" i="11"/>
  <c r="Z368" i="4" s="1"/>
  <c r="AC368" i="4" s="1"/>
  <c r="AD368" i="4" s="1"/>
  <c r="C23" i="11"/>
  <c r="C52" i="11"/>
  <c r="C28" i="11"/>
  <c r="C11" i="11"/>
  <c r="Z344" i="4" s="1"/>
  <c r="AC344" i="4" s="1"/>
  <c r="C43" i="11"/>
  <c r="C17" i="11"/>
  <c r="Z350" i="4" s="1"/>
  <c r="AC350" i="4" s="1"/>
  <c r="AE350" i="4" s="1"/>
  <c r="C68" i="11"/>
  <c r="C80" i="11"/>
  <c r="Z413" i="4" s="1"/>
  <c r="AC413" i="4" s="1"/>
  <c r="C71" i="11"/>
  <c r="C26" i="11"/>
  <c r="C6" i="11"/>
  <c r="C83" i="11"/>
  <c r="Z416" i="4" s="1"/>
  <c r="AC416" i="4" s="1"/>
  <c r="C24" i="11"/>
  <c r="Z357" i="4" s="1"/>
  <c r="AC357" i="4" s="1"/>
  <c r="C51" i="11"/>
  <c r="Z384" i="4" s="1"/>
  <c r="AC384" i="4" s="1"/>
  <c r="C30" i="11"/>
  <c r="Z363" i="4" s="1"/>
  <c r="AC363" i="4" s="1"/>
  <c r="AD363" i="4" s="1"/>
  <c r="C37" i="11"/>
  <c r="C29" i="11"/>
  <c r="Z362" i="4" s="1"/>
  <c r="AC362" i="4" s="1"/>
  <c r="C15" i="11"/>
  <c r="C57" i="11"/>
  <c r="Z390" i="4" s="1"/>
  <c r="AC390" i="4" s="1"/>
  <c r="C31" i="11"/>
  <c r="Z364" i="4" s="1"/>
  <c r="AC364" i="4" s="1"/>
  <c r="AE364" i="4" s="1"/>
  <c r="C34" i="11"/>
  <c r="C8" i="11"/>
  <c r="C50" i="11"/>
  <c r="C40" i="11"/>
  <c r="Z373" i="4" s="1"/>
  <c r="AC373" i="4" s="1"/>
  <c r="C42" i="11"/>
  <c r="Z375" i="4" s="1"/>
  <c r="AC375" i="4" s="1"/>
  <c r="C49" i="11"/>
  <c r="C63" i="11"/>
  <c r="Z396" i="4" s="1"/>
  <c r="AC396" i="4" s="1"/>
  <c r="C20" i="11"/>
  <c r="Z353" i="4" s="1"/>
  <c r="AC353" i="4" s="1"/>
  <c r="C33" i="11"/>
  <c r="Z366" i="4" s="1"/>
  <c r="C2" i="11"/>
  <c r="Z335" i="4" s="1"/>
  <c r="C12" i="11"/>
  <c r="Z345" i="4" s="1"/>
  <c r="AC345" i="4" s="1"/>
  <c r="C3" i="11"/>
  <c r="C16" i="11"/>
  <c r="Z349" i="4" s="1"/>
  <c r="AC349" i="4" s="1"/>
  <c r="C4" i="11"/>
  <c r="C9" i="11"/>
  <c r="C32" i="11"/>
  <c r="Z365" i="4" s="1"/>
  <c r="AC365" i="4" s="1"/>
  <c r="C74" i="11"/>
  <c r="Z407" i="4" s="1"/>
  <c r="AC407" i="4" s="1"/>
  <c r="C75" i="11"/>
  <c r="Z408" i="4" s="1"/>
  <c r="AC408" i="4" s="1"/>
  <c r="C81" i="11"/>
  <c r="Z414" i="4" s="1"/>
  <c r="C48" i="11"/>
  <c r="Z381" i="4" s="1"/>
  <c r="C64" i="11"/>
  <c r="Z397" i="4" s="1"/>
  <c r="AC397" i="4" s="1"/>
  <c r="C55" i="12"/>
  <c r="Z471" i="4" s="1"/>
  <c r="AG471" i="4" s="1"/>
  <c r="C64" i="12"/>
  <c r="Z480" i="4" s="1"/>
  <c r="AC480" i="4" s="1"/>
  <c r="C8" i="12"/>
  <c r="Z424" i="4" s="1"/>
  <c r="AC424" i="4" s="1"/>
  <c r="C70" i="12"/>
  <c r="Z486" i="4" s="1"/>
  <c r="AG486" i="4" s="1"/>
  <c r="C23" i="12"/>
  <c r="Z439" i="4" s="1"/>
  <c r="AC439" i="4" s="1"/>
  <c r="C22" i="12"/>
  <c r="Z438" i="4" s="1"/>
  <c r="AC438" i="4" s="1"/>
  <c r="C12" i="12"/>
  <c r="Z428" i="4" s="1"/>
  <c r="C38" i="12"/>
  <c r="Z454" i="4" s="1"/>
  <c r="AC454" i="4" s="1"/>
  <c r="C69" i="12"/>
  <c r="Z485" i="4" s="1"/>
  <c r="C17" i="12"/>
  <c r="Z433" i="4" s="1"/>
  <c r="AC433" i="4" s="1"/>
  <c r="C54" i="12"/>
  <c r="Z470" i="4" s="1"/>
  <c r="C82" i="12"/>
  <c r="Z498" i="4" s="1"/>
  <c r="C47" i="12"/>
  <c r="Z463" i="4" s="1"/>
  <c r="AC463" i="4" s="1"/>
  <c r="C24" i="12"/>
  <c r="Z440" i="4" s="1"/>
  <c r="AC440" i="4" s="1"/>
  <c r="C15" i="12"/>
  <c r="Z431" i="4" s="1"/>
  <c r="AG431" i="4" s="1"/>
  <c r="C10" i="12"/>
  <c r="Z426" i="4" s="1"/>
  <c r="AC426" i="4" s="1"/>
  <c r="C87" i="12"/>
  <c r="Z503" i="4" s="1"/>
  <c r="AC503" i="4" s="1"/>
  <c r="Z336" i="4"/>
  <c r="AC336" i="4" s="1"/>
  <c r="AC490" i="4"/>
  <c r="AG490" i="4"/>
  <c r="AG440" i="4"/>
  <c r="AC437" i="4"/>
  <c r="AC479" i="4"/>
  <c r="AG479" i="4"/>
  <c r="AC428" i="4"/>
  <c r="AG428" i="4"/>
  <c r="AC461" i="4"/>
  <c r="AG461" i="4"/>
  <c r="AC472" i="4"/>
  <c r="Z346" i="4"/>
  <c r="AC346" i="4" s="1"/>
  <c r="Z410" i="4"/>
  <c r="AC410" i="4" s="1"/>
  <c r="AG453" i="4"/>
  <c r="AC432" i="4"/>
  <c r="AG432" i="4"/>
  <c r="AC493" i="4"/>
  <c r="AG493" i="4"/>
  <c r="AC430" i="4"/>
  <c r="AG430" i="4"/>
  <c r="AC458" i="4"/>
  <c r="AG458" i="4"/>
  <c r="Z385" i="4"/>
  <c r="AC385" i="4" s="1"/>
  <c r="AC420" i="4"/>
  <c r="AG420" i="4"/>
  <c r="AC492" i="4"/>
  <c r="AG492" i="4"/>
  <c r="Z370" i="4"/>
  <c r="AC370" i="4" s="1"/>
  <c r="Z358" i="4"/>
  <c r="AC358" i="4" s="1"/>
  <c r="Z391" i="4"/>
  <c r="AC391" i="4" s="1"/>
  <c r="AC469" i="4"/>
  <c r="AG469" i="4"/>
  <c r="AC497" i="4"/>
  <c r="AG497" i="4"/>
  <c r="AC488" i="4"/>
  <c r="AG501" i="4"/>
  <c r="Z348" i="4"/>
  <c r="AC348" i="4" s="1"/>
  <c r="AC485" i="4"/>
  <c r="AG485" i="4"/>
  <c r="AC462" i="4"/>
  <c r="AG462" i="4"/>
  <c r="AG452" i="4"/>
  <c r="AC470" i="4"/>
  <c r="AG470" i="4"/>
  <c r="AC460" i="4"/>
  <c r="AD350" i="4"/>
  <c r="AC447" i="4"/>
  <c r="AC499" i="4"/>
  <c r="AG499" i="4"/>
  <c r="Z409" i="4"/>
  <c r="AC409" i="4" s="1"/>
  <c r="Z361" i="4"/>
  <c r="AC361" i="4" s="1"/>
  <c r="Z383" i="4"/>
  <c r="AC383" i="4" s="1"/>
  <c r="AC443" i="4"/>
  <c r="AG443" i="4"/>
  <c r="AC419" i="4"/>
  <c r="AC478" i="4"/>
  <c r="AG478" i="4"/>
  <c r="AC455" i="4"/>
  <c r="AG455" i="4"/>
  <c r="AC456" i="4"/>
  <c r="AG456" i="4"/>
  <c r="AC434" i="4"/>
  <c r="AG434" i="4"/>
  <c r="AC474" i="4"/>
  <c r="AG474" i="4"/>
  <c r="Z342" i="4"/>
  <c r="AC342" i="4" s="1"/>
  <c r="Z371" i="4"/>
  <c r="AC371" i="4" s="1"/>
  <c r="AC423" i="4"/>
  <c r="AG423" i="4"/>
  <c r="AD408" i="4"/>
  <c r="AE408" i="4"/>
  <c r="Z394" i="4"/>
  <c r="AC394" i="4" s="1"/>
  <c r="AG459" i="4"/>
  <c r="Z401" i="4"/>
  <c r="AC401" i="4" s="1"/>
  <c r="Z341" i="4"/>
  <c r="AC341" i="4" s="1"/>
  <c r="Z367" i="4"/>
  <c r="AC367" i="4" s="1"/>
  <c r="AC475" i="4"/>
  <c r="AG475" i="4"/>
  <c r="AC427" i="4"/>
  <c r="AG427" i="4"/>
  <c r="AC441" i="4"/>
  <c r="AG441" i="4"/>
  <c r="AC467" i="4"/>
  <c r="AG467" i="4"/>
  <c r="AG504" i="4"/>
  <c r="AC466" i="4"/>
  <c r="AG466" i="4"/>
  <c r="Z337" i="4"/>
  <c r="AC337" i="4" s="1"/>
  <c r="AC491" i="4"/>
  <c r="AG491" i="4"/>
  <c r="AC483" i="4"/>
  <c r="AG483" i="4"/>
  <c r="AC444" i="4"/>
  <c r="AG444" i="4"/>
  <c r="Z400" i="4"/>
  <c r="AC400" i="4" s="1"/>
  <c r="AG500" i="4"/>
  <c r="Z352" i="4"/>
  <c r="AC352" i="4" s="1"/>
  <c r="Z340" i="4"/>
  <c r="AC340" i="4" s="1"/>
  <c r="Z386" i="4"/>
  <c r="AC386" i="4" s="1"/>
  <c r="AC431" i="4"/>
  <c r="AG457" i="4"/>
  <c r="AC498" i="4"/>
  <c r="AG498" i="4"/>
  <c r="AC476" i="4"/>
  <c r="AG476" i="4"/>
  <c r="Z393" i="4"/>
  <c r="AC393" i="4" s="1"/>
  <c r="Z339" i="4"/>
  <c r="AC339" i="4" s="1"/>
  <c r="Z382" i="4"/>
  <c r="AC382" i="4" s="1"/>
  <c r="AC442" i="4"/>
  <c r="AG442" i="4"/>
  <c r="AC473" i="4"/>
  <c r="AG473" i="4"/>
  <c r="AC425" i="4"/>
  <c r="AG425" i="4"/>
  <c r="AC445" i="4"/>
  <c r="AG445" i="4"/>
  <c r="AC502" i="4"/>
  <c r="AG502" i="4"/>
  <c r="AC465" i="4"/>
  <c r="AG465" i="4"/>
  <c r="AG481" i="4"/>
  <c r="AG385" i="4"/>
  <c r="AG368" i="4"/>
  <c r="AG364" i="4"/>
  <c r="AG408" i="4"/>
  <c r="AG410" i="4"/>
  <c r="Z380" i="4"/>
  <c r="AC380" i="4" s="1"/>
  <c r="Z395" i="4"/>
  <c r="AC395" i="4" s="1"/>
  <c r="Z388" i="4"/>
  <c r="AC388" i="4" s="1"/>
  <c r="Z356" i="4"/>
  <c r="AC356" i="4" s="1"/>
  <c r="Z359" i="4"/>
  <c r="AC359" i="4" s="1"/>
  <c r="Z404" i="4"/>
  <c r="AC404" i="4" s="1"/>
  <c r="Z376" i="4"/>
  <c r="AC376" i="4" s="1"/>
  <c r="K13" i="9"/>
  <c r="K13" i="8"/>
  <c r="K13" i="7"/>
  <c r="K19" i="10"/>
  <c r="K18" i="10"/>
  <c r="K17" i="10"/>
  <c r="K16" i="10"/>
  <c r="K15" i="10"/>
  <c r="K14" i="10"/>
  <c r="K12" i="10"/>
  <c r="K11" i="10"/>
  <c r="K10" i="10"/>
  <c r="K9" i="10"/>
  <c r="K8" i="10"/>
  <c r="K7" i="10"/>
  <c r="K6" i="10"/>
  <c r="K5" i="10"/>
  <c r="K4" i="10"/>
  <c r="K3" i="10"/>
  <c r="K2" i="10"/>
  <c r="AG378" i="4" l="1"/>
  <c r="AG391" i="4"/>
  <c r="AG454" i="4"/>
  <c r="AC486" i="4"/>
  <c r="AG494" i="4"/>
  <c r="AG429" i="4"/>
  <c r="AG484" i="4"/>
  <c r="AG350" i="4"/>
  <c r="AG426" i="4"/>
  <c r="AC366" i="4"/>
  <c r="AG366" i="4"/>
  <c r="AC335" i="4"/>
  <c r="AD335" i="4" s="1"/>
  <c r="AG335" i="4"/>
  <c r="AG363" i="4"/>
  <c r="AE363" i="4"/>
  <c r="AG438" i="4"/>
  <c r="AG439" i="4"/>
  <c r="AG480" i="4"/>
  <c r="AD378" i="4"/>
  <c r="AG468" i="4"/>
  <c r="AG505" i="4"/>
  <c r="AG424" i="4"/>
  <c r="AG336" i="4"/>
  <c r="AG463" i="4"/>
  <c r="AC403" i="4"/>
  <c r="AD403" i="4" s="1"/>
  <c r="AG403" i="4"/>
  <c r="AC381" i="4"/>
  <c r="AG381" i="4"/>
  <c r="AC414" i="4"/>
  <c r="AD414" i="4" s="1"/>
  <c r="AG414" i="4"/>
  <c r="AG418" i="4"/>
  <c r="AC471" i="4"/>
  <c r="AD471" i="4" s="1"/>
  <c r="AG495" i="4"/>
  <c r="AC482" i="4"/>
  <c r="AG482" i="4"/>
  <c r="AG477" i="4"/>
  <c r="AG422" i="4"/>
  <c r="AG436" i="4"/>
  <c r="AG496" i="4"/>
  <c r="AG489" i="4"/>
  <c r="AC421" i="4"/>
  <c r="AG421" i="4"/>
  <c r="AG446" i="4"/>
  <c r="AE338" i="4"/>
  <c r="AC435" i="4"/>
  <c r="AD435" i="4" s="1"/>
  <c r="AG433" i="4"/>
  <c r="AG503" i="4"/>
  <c r="N1" i="10"/>
  <c r="N2" i="10"/>
  <c r="AG338" i="4"/>
  <c r="AE368" i="4"/>
  <c r="AD364" i="4"/>
  <c r="C56" i="11"/>
  <c r="Z389" i="4" s="1"/>
  <c r="C22" i="11"/>
  <c r="Z355" i="4" s="1"/>
  <c r="AC355" i="4" s="1"/>
  <c r="AD355" i="4" s="1"/>
  <c r="C18" i="11"/>
  <c r="Z351" i="4" s="1"/>
  <c r="AC351" i="4" s="1"/>
  <c r="AE351" i="4" s="1"/>
  <c r="C14" i="11"/>
  <c r="Z347" i="4" s="1"/>
  <c r="AC347" i="4" s="1"/>
  <c r="AD347" i="4" s="1"/>
  <c r="C84" i="11"/>
  <c r="Z417" i="4" s="1"/>
  <c r="AC417" i="4" s="1"/>
  <c r="AD417" i="4" s="1"/>
  <c r="AC464" i="4"/>
  <c r="AG464" i="4"/>
  <c r="AC487" i="4"/>
  <c r="AG487" i="4"/>
  <c r="AG413" i="4"/>
  <c r="AG340" i="4"/>
  <c r="AG374" i="4"/>
  <c r="AG399" i="4"/>
  <c r="AG349" i="4"/>
  <c r="AG372" i="4"/>
  <c r="AG343" i="4"/>
  <c r="AG342" i="4"/>
  <c r="AG387" i="4"/>
  <c r="AG402" i="4"/>
  <c r="AG346" i="4"/>
  <c r="AG384" i="4"/>
  <c r="AG377" i="4"/>
  <c r="AG383" i="4"/>
  <c r="AG360" i="4"/>
  <c r="AG362" i="4"/>
  <c r="AG358" i="4"/>
  <c r="AG400" i="4"/>
  <c r="AG337" i="4"/>
  <c r="AG354" i="4"/>
  <c r="AG370" i="4"/>
  <c r="AG393" i="4"/>
  <c r="AG409" i="4"/>
  <c r="AG405" i="4"/>
  <c r="AG365" i="4"/>
  <c r="AG345" i="4"/>
  <c r="AG390" i="4"/>
  <c r="AG406" i="4"/>
  <c r="AG353" i="4"/>
  <c r="AG357" i="4"/>
  <c r="AG369" i="4"/>
  <c r="AG344" i="4"/>
  <c r="AG386" i="4"/>
  <c r="AG339" i="4"/>
  <c r="AG415" i="4"/>
  <c r="AG412" i="4"/>
  <c r="AG382" i="4"/>
  <c r="AG397" i="4"/>
  <c r="AG367" i="4"/>
  <c r="AD419" i="4"/>
  <c r="AE419" i="4"/>
  <c r="AD463" i="4"/>
  <c r="AE463" i="4"/>
  <c r="AD427" i="4"/>
  <c r="AE427" i="4"/>
  <c r="AD432" i="4"/>
  <c r="AE432" i="4"/>
  <c r="AD349" i="4"/>
  <c r="AE349" i="4"/>
  <c r="AE437" i="4"/>
  <c r="AD437" i="4"/>
  <c r="AG371" i="4"/>
  <c r="AD502" i="4"/>
  <c r="AE502" i="4"/>
  <c r="AD372" i="4"/>
  <c r="AE372" i="4"/>
  <c r="AD476" i="4"/>
  <c r="AE476" i="4"/>
  <c r="AD400" i="4"/>
  <c r="AE400" i="4"/>
  <c r="AD397" i="4"/>
  <c r="AE397" i="4"/>
  <c r="AE505" i="4"/>
  <c r="AD505" i="4"/>
  <c r="AD443" i="4"/>
  <c r="AE443" i="4"/>
  <c r="AE429" i="4"/>
  <c r="AD429" i="4"/>
  <c r="AE485" i="4"/>
  <c r="AD485" i="4"/>
  <c r="AE501" i="4"/>
  <c r="AD501" i="4"/>
  <c r="AE469" i="4"/>
  <c r="AD469" i="4"/>
  <c r="AD420" i="4"/>
  <c r="AE420" i="4"/>
  <c r="AD490" i="4"/>
  <c r="AE490" i="4"/>
  <c r="AD434" i="4"/>
  <c r="AE434" i="4"/>
  <c r="AD392" i="4"/>
  <c r="AE392" i="4"/>
  <c r="AD382" i="4"/>
  <c r="AE382" i="4"/>
  <c r="AD475" i="4"/>
  <c r="AE475" i="4"/>
  <c r="AD459" i="4"/>
  <c r="AE459" i="4"/>
  <c r="AD383" i="4"/>
  <c r="AE383" i="4"/>
  <c r="AD385" i="4"/>
  <c r="AE385" i="4"/>
  <c r="AD495" i="4"/>
  <c r="AE495" i="4"/>
  <c r="AD472" i="4"/>
  <c r="AE472" i="4"/>
  <c r="AD366" i="4"/>
  <c r="AE366" i="4"/>
  <c r="AD384" i="4"/>
  <c r="AE384" i="4"/>
  <c r="AE441" i="4"/>
  <c r="AD441" i="4"/>
  <c r="AE465" i="4"/>
  <c r="AD465" i="4"/>
  <c r="AD407" i="4"/>
  <c r="AE407" i="4"/>
  <c r="AD504" i="4"/>
  <c r="AE504" i="4"/>
  <c r="AD379" i="4"/>
  <c r="AE379" i="4"/>
  <c r="AD395" i="4"/>
  <c r="AE395" i="4"/>
  <c r="AG407" i="4"/>
  <c r="AG401" i="4"/>
  <c r="AE445" i="4"/>
  <c r="AD445" i="4"/>
  <c r="AE339" i="4"/>
  <c r="AD339" i="4"/>
  <c r="AD498" i="4"/>
  <c r="AE498" i="4"/>
  <c r="AD444" i="4"/>
  <c r="AE444" i="4"/>
  <c r="AE477" i="4"/>
  <c r="AD477" i="4"/>
  <c r="AD367" i="4"/>
  <c r="AE367" i="4"/>
  <c r="AD412" i="4"/>
  <c r="AE412" i="4"/>
  <c r="AD486" i="4"/>
  <c r="AE486" i="4"/>
  <c r="AD456" i="4"/>
  <c r="AE456" i="4"/>
  <c r="AD439" i="4"/>
  <c r="AE439" i="4"/>
  <c r="AD488" i="4"/>
  <c r="AE488" i="4"/>
  <c r="AD391" i="4"/>
  <c r="AE391" i="4"/>
  <c r="AD336" i="4"/>
  <c r="AE336" i="4"/>
  <c r="AD416" i="4"/>
  <c r="AE416" i="4"/>
  <c r="AD411" i="4"/>
  <c r="AE411" i="4"/>
  <c r="AD337" i="4"/>
  <c r="AE337" i="4"/>
  <c r="AD426" i="4"/>
  <c r="AE426" i="4"/>
  <c r="AD396" i="4"/>
  <c r="AE396" i="4"/>
  <c r="AD394" i="4"/>
  <c r="AE394" i="4"/>
  <c r="AD398" i="4"/>
  <c r="AE398" i="4"/>
  <c r="AE387" i="4"/>
  <c r="AD387" i="4"/>
  <c r="AD358" i="4"/>
  <c r="AE358" i="4"/>
  <c r="AD458" i="4"/>
  <c r="AE458" i="4"/>
  <c r="AE453" i="4"/>
  <c r="AD453" i="4"/>
  <c r="AD496" i="4"/>
  <c r="AE496" i="4"/>
  <c r="AD348" i="4"/>
  <c r="AE348" i="4"/>
  <c r="AD492" i="4"/>
  <c r="AE492" i="4"/>
  <c r="AD380" i="4"/>
  <c r="AE380" i="4"/>
  <c r="AG392" i="4"/>
  <c r="AG373" i="4"/>
  <c r="AD425" i="4"/>
  <c r="AE425" i="4"/>
  <c r="AD393" i="4"/>
  <c r="AE393" i="4"/>
  <c r="AE457" i="4"/>
  <c r="AD457" i="4"/>
  <c r="AD390" i="4"/>
  <c r="AE390" i="4"/>
  <c r="AD357" i="4"/>
  <c r="AE357" i="4"/>
  <c r="AD423" i="4"/>
  <c r="AE423" i="4"/>
  <c r="AD343" i="4"/>
  <c r="AE343" i="4"/>
  <c r="AE460" i="4"/>
  <c r="AD460" i="4"/>
  <c r="AD354" i="4"/>
  <c r="AE354" i="4"/>
  <c r="AD484" i="4"/>
  <c r="AE484" i="4"/>
  <c r="AD406" i="4"/>
  <c r="AE406" i="4"/>
  <c r="AD360" i="4"/>
  <c r="AE360" i="4"/>
  <c r="AD377" i="4"/>
  <c r="AE377" i="4"/>
  <c r="AD375" i="4"/>
  <c r="AE375" i="4"/>
  <c r="AD356" i="4"/>
  <c r="AE356" i="4"/>
  <c r="AD415" i="4"/>
  <c r="AE415" i="4"/>
  <c r="AE388" i="4"/>
  <c r="AD388" i="4"/>
  <c r="AD371" i="4"/>
  <c r="AE371" i="4"/>
  <c r="AE461" i="4"/>
  <c r="AD461" i="4"/>
  <c r="AD352" i="4"/>
  <c r="AE352" i="4"/>
  <c r="AD479" i="4"/>
  <c r="AE479" i="4"/>
  <c r="AD442" i="4"/>
  <c r="AE442" i="4"/>
  <c r="AD462" i="4"/>
  <c r="AE462" i="4"/>
  <c r="AE500" i="4"/>
  <c r="AD500" i="4"/>
  <c r="AE489" i="4"/>
  <c r="AD489" i="4"/>
  <c r="AD467" i="4"/>
  <c r="AE467" i="4"/>
  <c r="AD341" i="4"/>
  <c r="AE341" i="4"/>
  <c r="AE405" i="4"/>
  <c r="AD405" i="4"/>
  <c r="AD361" i="4"/>
  <c r="AE361" i="4"/>
  <c r="AD402" i="4"/>
  <c r="AE402" i="4"/>
  <c r="AD345" i="4"/>
  <c r="AE345" i="4"/>
  <c r="AE433" i="4"/>
  <c r="AD433" i="4"/>
  <c r="AD399" i="4"/>
  <c r="AE399" i="4"/>
  <c r="AD376" i="4"/>
  <c r="AE376" i="4"/>
  <c r="AG394" i="4"/>
  <c r="AG396" i="4"/>
  <c r="AE473" i="4"/>
  <c r="AD473" i="4"/>
  <c r="AD454" i="4"/>
  <c r="AE454" i="4"/>
  <c r="AD431" i="4"/>
  <c r="AE431" i="4"/>
  <c r="AD483" i="4"/>
  <c r="AE483" i="4"/>
  <c r="AD353" i="4"/>
  <c r="AE353" i="4"/>
  <c r="AD342" i="4"/>
  <c r="AE342" i="4"/>
  <c r="AD455" i="4"/>
  <c r="AE455" i="4"/>
  <c r="AE409" i="4"/>
  <c r="AD409" i="4"/>
  <c r="AD470" i="4"/>
  <c r="AE470" i="4"/>
  <c r="AD344" i="4"/>
  <c r="AE344" i="4"/>
  <c r="AE497" i="4"/>
  <c r="AD497" i="4"/>
  <c r="AD369" i="4"/>
  <c r="AE369" i="4"/>
  <c r="AD362" i="4"/>
  <c r="AE362" i="4"/>
  <c r="AD440" i="4"/>
  <c r="AE440" i="4"/>
  <c r="AD418" i="4"/>
  <c r="AE418" i="4"/>
  <c r="AE493" i="4"/>
  <c r="AD493" i="4"/>
  <c r="AD503" i="4"/>
  <c r="AE503" i="4"/>
  <c r="AD446" i="4"/>
  <c r="AE446" i="4"/>
  <c r="AG352" i="4"/>
  <c r="AD494" i="4"/>
  <c r="AE494" i="4"/>
  <c r="AD401" i="4"/>
  <c r="AE401" i="4"/>
  <c r="AD428" i="4"/>
  <c r="AE428" i="4"/>
  <c r="AD466" i="4"/>
  <c r="AE466" i="4"/>
  <c r="AD373" i="4"/>
  <c r="AE373" i="4"/>
  <c r="AD491" i="4"/>
  <c r="AE491" i="4"/>
  <c r="AD447" i="4"/>
  <c r="AE447" i="4"/>
  <c r="AD404" i="4"/>
  <c r="AE404" i="4"/>
  <c r="AD386" i="4"/>
  <c r="AE386" i="4"/>
  <c r="AD422" i="4"/>
  <c r="AE422" i="4"/>
  <c r="AE480" i="4"/>
  <c r="AD480" i="4"/>
  <c r="AD365" i="4"/>
  <c r="AE365" i="4"/>
  <c r="AD370" i="4"/>
  <c r="AE370" i="4"/>
  <c r="AD430" i="4"/>
  <c r="AE430" i="4"/>
  <c r="AD410" i="4"/>
  <c r="AE410" i="4"/>
  <c r="AE359" i="4"/>
  <c r="AD359" i="4"/>
  <c r="AG398" i="4"/>
  <c r="AG348" i="4"/>
  <c r="AG361" i="4"/>
  <c r="AG416" i="4"/>
  <c r="AG341" i="4"/>
  <c r="AE481" i="4"/>
  <c r="AD481" i="4"/>
  <c r="AD438" i="4"/>
  <c r="AE438" i="4"/>
  <c r="AE340" i="4"/>
  <c r="AD340" i="4"/>
  <c r="AD468" i="4"/>
  <c r="AE468" i="4"/>
  <c r="AD374" i="4"/>
  <c r="AE374" i="4"/>
  <c r="AD474" i="4"/>
  <c r="AE474" i="4"/>
  <c r="AD478" i="4"/>
  <c r="AE478" i="4"/>
  <c r="AD499" i="4"/>
  <c r="AE499" i="4"/>
  <c r="AE452" i="4"/>
  <c r="AD452" i="4"/>
  <c r="AE413" i="4"/>
  <c r="AD413" i="4"/>
  <c r="AD436" i="4"/>
  <c r="AE436" i="4"/>
  <c r="AD381" i="4"/>
  <c r="AE381" i="4"/>
  <c r="AD346" i="4"/>
  <c r="AE346" i="4"/>
  <c r="AD424" i="4"/>
  <c r="AE424" i="4"/>
  <c r="AG404" i="4"/>
  <c r="AG359" i="4"/>
  <c r="AG380" i="4"/>
  <c r="AG411" i="4"/>
  <c r="AG379" i="4"/>
  <c r="AG388" i="4"/>
  <c r="AG375" i="4"/>
  <c r="AG376" i="4"/>
  <c r="AG356" i="4"/>
  <c r="AG395" i="4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2" i="10"/>
  <c r="A329" i="5"/>
  <c r="B326" i="4"/>
  <c r="B329" i="5" s="1"/>
  <c r="A330" i="5"/>
  <c r="B327" i="4"/>
  <c r="B330" i="5" s="1"/>
  <c r="A331" i="5"/>
  <c r="B328" i="4"/>
  <c r="B331" i="5" s="1"/>
  <c r="A332" i="5"/>
  <c r="B329" i="4"/>
  <c r="B332" i="5" s="1"/>
  <c r="A333" i="5"/>
  <c r="B330" i="4"/>
  <c r="B333" i="5" s="1"/>
  <c r="B331" i="4"/>
  <c r="B335" i="5" s="1"/>
  <c r="A336" i="5"/>
  <c r="B332" i="4"/>
  <c r="B336" i="5" s="1"/>
  <c r="A337" i="5"/>
  <c r="B333" i="4"/>
  <c r="B337" i="5" s="1"/>
  <c r="A338" i="5"/>
  <c r="B334" i="4"/>
  <c r="B338" i="5" s="1"/>
  <c r="A288" i="5"/>
  <c r="B285" i="4"/>
  <c r="B288" i="5" s="1"/>
  <c r="A289" i="5"/>
  <c r="B286" i="4"/>
  <c r="B289" i="5" s="1"/>
  <c r="A290" i="5"/>
  <c r="B287" i="4"/>
  <c r="B290" i="5" s="1"/>
  <c r="A291" i="5"/>
  <c r="B288" i="4"/>
  <c r="B291" i="5" s="1"/>
  <c r="A292" i="5"/>
  <c r="B289" i="4"/>
  <c r="B292" i="5" s="1"/>
  <c r="A293" i="5"/>
  <c r="B290" i="4"/>
  <c r="B293" i="5" s="1"/>
  <c r="A294" i="5"/>
  <c r="B291" i="4"/>
  <c r="B294" i="5" s="1"/>
  <c r="A295" i="5"/>
  <c r="B292" i="4"/>
  <c r="B295" i="5" s="1"/>
  <c r="A296" i="5"/>
  <c r="B293" i="4"/>
  <c r="B296" i="5" s="1"/>
  <c r="A297" i="5"/>
  <c r="B294" i="4"/>
  <c r="B297" i="5" s="1"/>
  <c r="A298" i="5"/>
  <c r="B295" i="4"/>
  <c r="B298" i="5" s="1"/>
  <c r="A299" i="5"/>
  <c r="B296" i="4"/>
  <c r="B299" i="5" s="1"/>
  <c r="A300" i="5"/>
  <c r="B297" i="4"/>
  <c r="B300" i="5" s="1"/>
  <c r="A301" i="5"/>
  <c r="B298" i="4"/>
  <c r="B301" i="5" s="1"/>
  <c r="A302" i="5"/>
  <c r="B299" i="4"/>
  <c r="B302" i="5" s="1"/>
  <c r="A303" i="5"/>
  <c r="B300" i="4"/>
  <c r="B303" i="5" s="1"/>
  <c r="A304" i="5"/>
  <c r="B301" i="4"/>
  <c r="B304" i="5" s="1"/>
  <c r="A305" i="5"/>
  <c r="B302" i="4"/>
  <c r="B305" i="5" s="1"/>
  <c r="A306" i="5"/>
  <c r="B303" i="4"/>
  <c r="B306" i="5" s="1"/>
  <c r="A307" i="5"/>
  <c r="B304" i="4"/>
  <c r="B307" i="5" s="1"/>
  <c r="A308" i="5"/>
  <c r="B305" i="4"/>
  <c r="B308" i="5" s="1"/>
  <c r="A309" i="5"/>
  <c r="B306" i="4"/>
  <c r="B309" i="5" s="1"/>
  <c r="A310" i="5"/>
  <c r="B307" i="4"/>
  <c r="B310" i="5" s="1"/>
  <c r="A311" i="5"/>
  <c r="B308" i="4"/>
  <c r="B311" i="5" s="1"/>
  <c r="A312" i="5"/>
  <c r="B309" i="4"/>
  <c r="B312" i="5" s="1"/>
  <c r="A313" i="5"/>
  <c r="B310" i="4"/>
  <c r="B313" i="5" s="1"/>
  <c r="A314" i="5"/>
  <c r="B311" i="4"/>
  <c r="B314" i="5" s="1"/>
  <c r="A315" i="5"/>
  <c r="B312" i="4"/>
  <c r="B315" i="5" s="1"/>
  <c r="A316" i="5"/>
  <c r="B313" i="4"/>
  <c r="B316" i="5" s="1"/>
  <c r="A317" i="5"/>
  <c r="B314" i="4"/>
  <c r="B317" i="5" s="1"/>
  <c r="A318" i="5"/>
  <c r="B315" i="4"/>
  <c r="B318" i="5" s="1"/>
  <c r="A319" i="5"/>
  <c r="B316" i="4"/>
  <c r="B319" i="5" s="1"/>
  <c r="A320" i="5"/>
  <c r="B317" i="4"/>
  <c r="B320" i="5" s="1"/>
  <c r="A321" i="5"/>
  <c r="B318" i="4"/>
  <c r="B321" i="5" s="1"/>
  <c r="A322" i="5"/>
  <c r="B319" i="4"/>
  <c r="B322" i="5" s="1"/>
  <c r="A323" i="5"/>
  <c r="B320" i="4"/>
  <c r="B323" i="5" s="1"/>
  <c r="A324" i="5"/>
  <c r="B321" i="4"/>
  <c r="B324" i="5" s="1"/>
  <c r="A325" i="5"/>
  <c r="B322" i="4"/>
  <c r="B325" i="5" s="1"/>
  <c r="A326" i="5"/>
  <c r="B323" i="4"/>
  <c r="B326" i="5" s="1"/>
  <c r="A327" i="5"/>
  <c r="B324" i="4"/>
  <c r="B327" i="5" s="1"/>
  <c r="A328" i="5"/>
  <c r="B325" i="4"/>
  <c r="B328" i="5" s="1"/>
  <c r="A261" i="5"/>
  <c r="B258" i="4"/>
  <c r="B261" i="5" s="1"/>
  <c r="A262" i="5"/>
  <c r="B259" i="4"/>
  <c r="B262" i="5" s="1"/>
  <c r="A263" i="5"/>
  <c r="B260" i="4"/>
  <c r="B263" i="5" s="1"/>
  <c r="A264" i="5"/>
  <c r="B261" i="4"/>
  <c r="B264" i="5" s="1"/>
  <c r="A265" i="5"/>
  <c r="B262" i="4"/>
  <c r="B265" i="5" s="1"/>
  <c r="A266" i="5"/>
  <c r="B263" i="4"/>
  <c r="B266" i="5" s="1"/>
  <c r="A267" i="5"/>
  <c r="B264" i="4"/>
  <c r="B267" i="5" s="1"/>
  <c r="A268" i="5"/>
  <c r="B265" i="4"/>
  <c r="B268" i="5" s="1"/>
  <c r="A269" i="5"/>
  <c r="B266" i="4"/>
  <c r="B269" i="5" s="1"/>
  <c r="A270" i="5"/>
  <c r="B267" i="4"/>
  <c r="B270" i="5" s="1"/>
  <c r="A271" i="5"/>
  <c r="B268" i="4"/>
  <c r="B271" i="5" s="1"/>
  <c r="A272" i="5"/>
  <c r="B269" i="4"/>
  <c r="B272" i="5" s="1"/>
  <c r="A273" i="5"/>
  <c r="B270" i="4"/>
  <c r="B273" i="5" s="1"/>
  <c r="A274" i="5"/>
  <c r="B271" i="4"/>
  <c r="B274" i="5" s="1"/>
  <c r="A275" i="5"/>
  <c r="B272" i="4"/>
  <c r="B275" i="5" s="1"/>
  <c r="A276" i="5"/>
  <c r="B273" i="4"/>
  <c r="B276" i="5" s="1"/>
  <c r="A277" i="5"/>
  <c r="B274" i="4"/>
  <c r="B277" i="5" s="1"/>
  <c r="A278" i="5"/>
  <c r="B275" i="4"/>
  <c r="B278" i="5" s="1"/>
  <c r="A279" i="5"/>
  <c r="B276" i="4"/>
  <c r="B279" i="5" s="1"/>
  <c r="A280" i="5"/>
  <c r="B277" i="4"/>
  <c r="B280" i="5" s="1"/>
  <c r="A281" i="5"/>
  <c r="B278" i="4"/>
  <c r="B281" i="5" s="1"/>
  <c r="A282" i="5"/>
  <c r="B279" i="4"/>
  <c r="B282" i="5" s="1"/>
  <c r="A283" i="5"/>
  <c r="B280" i="4"/>
  <c r="B283" i="5" s="1"/>
  <c r="A284" i="5"/>
  <c r="B281" i="4"/>
  <c r="B284" i="5" s="1"/>
  <c r="A285" i="5"/>
  <c r="B282" i="4"/>
  <c r="B285" i="5" s="1"/>
  <c r="A286" i="5"/>
  <c r="B283" i="4"/>
  <c r="B286" i="5" s="1"/>
  <c r="A287" i="5"/>
  <c r="B284" i="4"/>
  <c r="B287" i="5" s="1"/>
  <c r="A253" i="5"/>
  <c r="B250" i="4"/>
  <c r="B253" i="5" s="1"/>
  <c r="A254" i="5"/>
  <c r="B251" i="4"/>
  <c r="B254" i="5" s="1"/>
  <c r="A255" i="5"/>
  <c r="B252" i="4"/>
  <c r="B255" i="5" s="1"/>
  <c r="A256" i="5"/>
  <c r="B253" i="4"/>
  <c r="B256" i="5" s="1"/>
  <c r="A257" i="5"/>
  <c r="B254" i="4"/>
  <c r="B257" i="5" s="1"/>
  <c r="A258" i="5"/>
  <c r="B255" i="4"/>
  <c r="B258" i="5" s="1"/>
  <c r="A259" i="5"/>
  <c r="B256" i="4"/>
  <c r="B259" i="5" s="1"/>
  <c r="A260" i="5"/>
  <c r="B257" i="4"/>
  <c r="B260" i="5" s="1"/>
  <c r="A247" i="5"/>
  <c r="B245" i="4"/>
  <c r="B247" i="5" s="1"/>
  <c r="A248" i="5"/>
  <c r="B246" i="4"/>
  <c r="B248" i="5" s="1"/>
  <c r="A249" i="5"/>
  <c r="B247" i="4"/>
  <c r="B249" i="5" s="1"/>
  <c r="B248" i="4"/>
  <c r="B251" i="5" s="1"/>
  <c r="A252" i="5"/>
  <c r="B249" i="4"/>
  <c r="B252" i="5" s="1"/>
  <c r="A246" i="5"/>
  <c r="B244" i="4"/>
  <c r="B246" i="5" s="1"/>
  <c r="A331" i="3"/>
  <c r="B331" i="3"/>
  <c r="A332" i="3"/>
  <c r="B332" i="3"/>
  <c r="A333" i="3"/>
  <c r="B333" i="3"/>
  <c r="A334" i="3"/>
  <c r="B334" i="3"/>
  <c r="AE471" i="4" l="1"/>
  <c r="AE414" i="4"/>
  <c r="AE435" i="4"/>
  <c r="AE335" i="4"/>
  <c r="AG417" i="4"/>
  <c r="AE417" i="4"/>
  <c r="AE403" i="4"/>
  <c r="AE355" i="4"/>
  <c r="AC389" i="4"/>
  <c r="AG389" i="4"/>
  <c r="AE347" i="4"/>
  <c r="AE482" i="4"/>
  <c r="AD482" i="4"/>
  <c r="C82" i="10"/>
  <c r="C42" i="10"/>
  <c r="C12" i="10"/>
  <c r="C24" i="10"/>
  <c r="C16" i="10"/>
  <c r="J23" i="10"/>
  <c r="L23" i="10" s="1"/>
  <c r="C84" i="10" s="1"/>
  <c r="C27" i="10"/>
  <c r="C20" i="10"/>
  <c r="C51" i="10"/>
  <c r="C4" i="10"/>
  <c r="C26" i="10"/>
  <c r="C45" i="10"/>
  <c r="C7" i="10"/>
  <c r="C15" i="10"/>
  <c r="C75" i="10"/>
  <c r="C55" i="10"/>
  <c r="C57" i="10"/>
  <c r="C76" i="10"/>
  <c r="Z326" i="4" s="1"/>
  <c r="AC326" i="4" s="1"/>
  <c r="C2" i="10"/>
  <c r="C78" i="10"/>
  <c r="C50" i="10"/>
  <c r="C47" i="10"/>
  <c r="C14" i="10"/>
  <c r="C41" i="10"/>
  <c r="C43" i="10"/>
  <c r="C67" i="10"/>
  <c r="C23" i="10"/>
  <c r="C80" i="10"/>
  <c r="C53" i="10"/>
  <c r="C74" i="10"/>
  <c r="AG351" i="4"/>
  <c r="AG355" i="4"/>
  <c r="AD351" i="4"/>
  <c r="AD487" i="4"/>
  <c r="AE487" i="4"/>
  <c r="AG347" i="4"/>
  <c r="AD464" i="4"/>
  <c r="AE464" i="4"/>
  <c r="AE421" i="4"/>
  <c r="AD421" i="4"/>
  <c r="A335" i="5"/>
  <c r="A334" i="5"/>
  <c r="A250" i="5"/>
  <c r="A251" i="5"/>
  <c r="A38" i="10"/>
  <c r="A30" i="10"/>
  <c r="A54" i="10"/>
  <c r="A22" i="10"/>
  <c r="A70" i="10"/>
  <c r="A3" i="10"/>
  <c r="A62" i="10"/>
  <c r="A78" i="10"/>
  <c r="A46" i="10"/>
  <c r="A14" i="10"/>
  <c r="A75" i="10"/>
  <c r="A59" i="10"/>
  <c r="A43" i="10"/>
  <c r="A27" i="10"/>
  <c r="A19" i="10"/>
  <c r="A82" i="10"/>
  <c r="A74" i="10"/>
  <c r="A66" i="10"/>
  <c r="A58" i="10"/>
  <c r="A50" i="10"/>
  <c r="A42" i="10"/>
  <c r="A34" i="10"/>
  <c r="A26" i="10"/>
  <c r="A18" i="10"/>
  <c r="A10" i="10"/>
  <c r="A83" i="10"/>
  <c r="A67" i="10"/>
  <c r="A51" i="10"/>
  <c r="A35" i="10"/>
  <c r="A11" i="10"/>
  <c r="A79" i="10"/>
  <c r="A71" i="10"/>
  <c r="A63" i="10"/>
  <c r="A55" i="10"/>
  <c r="A47" i="10"/>
  <c r="A39" i="10"/>
  <c r="A31" i="10"/>
  <c r="A23" i="10"/>
  <c r="A15" i="10"/>
  <c r="A7" i="10"/>
  <c r="A6" i="10"/>
  <c r="A2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4" i="10"/>
  <c r="Z334" i="4"/>
  <c r="AC334" i="4" s="1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C73" i="10" l="1"/>
  <c r="C5" i="10"/>
  <c r="C44" i="10"/>
  <c r="C56" i="10"/>
  <c r="C70" i="10"/>
  <c r="C65" i="10"/>
  <c r="Z315" i="4" s="1"/>
  <c r="AC315" i="4" s="1"/>
  <c r="C35" i="10"/>
  <c r="Z285" i="4" s="1"/>
  <c r="AC285" i="4" s="1"/>
  <c r="C11" i="10"/>
  <c r="C13" i="10"/>
  <c r="Z263" i="4" s="1"/>
  <c r="AC263" i="4" s="1"/>
  <c r="AE263" i="4" s="1"/>
  <c r="C46" i="10"/>
  <c r="C34" i="10"/>
  <c r="C32" i="10"/>
  <c r="Z282" i="4" s="1"/>
  <c r="AC282" i="4" s="1"/>
  <c r="C37" i="10"/>
  <c r="Z287" i="4" s="1"/>
  <c r="AC287" i="4" s="1"/>
  <c r="C60" i="10"/>
  <c r="Z310" i="4" s="1"/>
  <c r="AC310" i="4" s="1"/>
  <c r="C3" i="10"/>
  <c r="Z253" i="4" s="1"/>
  <c r="AC253" i="4" s="1"/>
  <c r="C30" i="10"/>
  <c r="Z280" i="4" s="1"/>
  <c r="AC280" i="4" s="1"/>
  <c r="C22" i="10"/>
  <c r="C62" i="10"/>
  <c r="C29" i="10"/>
  <c r="C69" i="10"/>
  <c r="C63" i="10"/>
  <c r="Z313" i="4" s="1"/>
  <c r="AC313" i="4" s="1"/>
  <c r="C18" i="10"/>
  <c r="Z268" i="4" s="1"/>
  <c r="AC268" i="4" s="1"/>
  <c r="C10" i="10"/>
  <c r="Z260" i="4" s="1"/>
  <c r="AC260" i="4" s="1"/>
  <c r="AD260" i="4" s="1"/>
  <c r="C19" i="10"/>
  <c r="Z269" i="4" s="1"/>
  <c r="AC269" i="4" s="1"/>
  <c r="C81" i="10"/>
  <c r="C9" i="10"/>
  <c r="C68" i="10"/>
  <c r="C66" i="10"/>
  <c r="Z316" i="4" s="1"/>
  <c r="AC316" i="4" s="1"/>
  <c r="C61" i="10"/>
  <c r="Z311" i="4" s="1"/>
  <c r="AC311" i="4" s="1"/>
  <c r="C58" i="10"/>
  <c r="Z308" i="4" s="1"/>
  <c r="AC308" i="4" s="1"/>
  <c r="C71" i="10"/>
  <c r="Z321" i="4" s="1"/>
  <c r="AC321" i="4" s="1"/>
  <c r="C64" i="10"/>
  <c r="Z314" i="4" s="1"/>
  <c r="AC314" i="4" s="1"/>
  <c r="C72" i="10"/>
  <c r="C31" i="10"/>
  <c r="C28" i="10"/>
  <c r="Z278" i="4" s="1"/>
  <c r="AC278" i="4" s="1"/>
  <c r="C52" i="10"/>
  <c r="C17" i="10"/>
  <c r="C6" i="10"/>
  <c r="Z256" i="4" s="1"/>
  <c r="AC256" i="4" s="1"/>
  <c r="C83" i="10"/>
  <c r="Z333" i="4" s="1"/>
  <c r="AC333" i="4" s="1"/>
  <c r="C39" i="10"/>
  <c r="Z289" i="4" s="1"/>
  <c r="AC289" i="4" s="1"/>
  <c r="C40" i="10"/>
  <c r="Z290" i="4" s="1"/>
  <c r="AC290" i="4" s="1"/>
  <c r="C21" i="10"/>
  <c r="C54" i="10"/>
  <c r="Z304" i="4" s="1"/>
  <c r="AC304" i="4" s="1"/>
  <c r="C79" i="10"/>
  <c r="Z329" i="4" s="1"/>
  <c r="AC329" i="4" s="1"/>
  <c r="C49" i="10"/>
  <c r="Z299" i="4" s="1"/>
  <c r="AC299" i="4" s="1"/>
  <c r="C59" i="10"/>
  <c r="Z309" i="4" s="1"/>
  <c r="AC309" i="4" s="1"/>
  <c r="C8" i="10"/>
  <c r="Z258" i="4" s="1"/>
  <c r="AC258" i="4" s="1"/>
  <c r="C48" i="10"/>
  <c r="Z298" i="4" s="1"/>
  <c r="AC298" i="4" s="1"/>
  <c r="AD389" i="4"/>
  <c r="AE389" i="4"/>
  <c r="C25" i="10"/>
  <c r="C77" i="10"/>
  <c r="Z327" i="4" s="1"/>
  <c r="AC327" i="4" s="1"/>
  <c r="C33" i="10"/>
  <c r="C38" i="10"/>
  <c r="Z288" i="4" s="1"/>
  <c r="AC288" i="4" s="1"/>
  <c r="C36" i="10"/>
  <c r="Z322" i="4"/>
  <c r="AC322" i="4" s="1"/>
  <c r="Z259" i="4"/>
  <c r="AC259" i="4" s="1"/>
  <c r="AD326" i="4"/>
  <c r="AE326" i="4"/>
  <c r="Z306" i="4"/>
  <c r="AC306" i="4" s="1"/>
  <c r="Z255" i="4"/>
  <c r="AC255" i="4" s="1"/>
  <c r="Z294" i="4"/>
  <c r="AC294" i="4" s="1"/>
  <c r="Z323" i="4"/>
  <c r="AC323" i="4" s="1"/>
  <c r="Z325" i="4"/>
  <c r="AC325" i="4" s="1"/>
  <c r="AD334" i="4"/>
  <c r="AE334" i="4"/>
  <c r="Z274" i="4"/>
  <c r="AC274" i="4" s="1"/>
  <c r="Z267" i="4"/>
  <c r="AC267" i="4" s="1"/>
  <c r="Z264" i="4"/>
  <c r="AC264" i="4" s="1"/>
  <c r="AG334" i="4"/>
  <c r="AG326" i="4"/>
  <c r="Z317" i="4"/>
  <c r="AC317" i="4" s="1"/>
  <c r="Z318" i="4"/>
  <c r="AC318" i="4" s="1"/>
  <c r="Z302" i="4"/>
  <c r="AC302" i="4" s="1"/>
  <c r="Z286" i="4"/>
  <c r="AC286" i="4" s="1"/>
  <c r="Z270" i="4"/>
  <c r="AC270" i="4" s="1"/>
  <c r="Z266" i="4"/>
  <c r="AC266" i="4" s="1"/>
  <c r="Z262" i="4"/>
  <c r="AC262" i="4" s="1"/>
  <c r="Z254" i="4"/>
  <c r="AC254" i="4" s="1"/>
  <c r="Z292" i="4"/>
  <c r="AC292" i="4" s="1"/>
  <c r="Z330" i="4"/>
  <c r="AC330" i="4" s="1"/>
  <c r="Z265" i="4"/>
  <c r="AC265" i="4" s="1"/>
  <c r="Z261" i="4"/>
  <c r="AC261" i="4" s="1"/>
  <c r="Z257" i="4"/>
  <c r="AC257" i="4" s="1"/>
  <c r="Z295" i="4"/>
  <c r="AC295" i="4" s="1"/>
  <c r="Z331" i="4"/>
  <c r="AC331" i="4" s="1"/>
  <c r="Z283" i="4"/>
  <c r="AC283" i="4" s="1"/>
  <c r="Z324" i="4"/>
  <c r="AC324" i="4" s="1"/>
  <c r="Z307" i="4"/>
  <c r="AC307" i="4" s="1"/>
  <c r="Z279" i="4"/>
  <c r="AC279" i="4" s="1"/>
  <c r="Z320" i="4"/>
  <c r="AC320" i="4" s="1"/>
  <c r="Z291" i="4"/>
  <c r="AC291" i="4" s="1"/>
  <c r="Z275" i="4"/>
  <c r="AC275" i="4" s="1"/>
  <c r="Z281" i="4"/>
  <c r="AC281" i="4" s="1"/>
  <c r="Z276" i="4"/>
  <c r="AC276" i="4" s="1"/>
  <c r="Z293" i="4"/>
  <c r="AC293" i="4" s="1"/>
  <c r="Z319" i="4"/>
  <c r="AC319" i="4" s="1"/>
  <c r="Z303" i="4"/>
  <c r="AC303" i="4" s="1"/>
  <c r="Z271" i="4"/>
  <c r="AC271" i="4" s="1"/>
  <c r="Z277" i="4"/>
  <c r="AC277" i="4" s="1"/>
  <c r="Z272" i="4"/>
  <c r="AC272" i="4" s="1"/>
  <c r="Z305" i="4"/>
  <c r="AC305" i="4" s="1"/>
  <c r="Z332" i="4"/>
  <c r="AC332" i="4" s="1"/>
  <c r="Z300" i="4"/>
  <c r="AC300" i="4" s="1"/>
  <c r="Z284" i="4"/>
  <c r="AC284" i="4" s="1"/>
  <c r="Z252" i="4"/>
  <c r="AC252" i="4" s="1"/>
  <c r="Z301" i="4"/>
  <c r="AC301" i="4" s="1"/>
  <c r="Z328" i="4"/>
  <c r="AC328" i="4" s="1"/>
  <c r="Z312" i="4"/>
  <c r="AC312" i="4" s="1"/>
  <c r="Z296" i="4"/>
  <c r="AC296" i="4" s="1"/>
  <c r="Z297" i="4"/>
  <c r="AC297" i="4" s="1"/>
  <c r="Z273" i="4"/>
  <c r="AC273" i="4" s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2" i="9"/>
  <c r="K19" i="9"/>
  <c r="K18" i="9"/>
  <c r="K17" i="9"/>
  <c r="K16" i="9"/>
  <c r="K15" i="9"/>
  <c r="K14" i="9"/>
  <c r="K12" i="9"/>
  <c r="K11" i="9"/>
  <c r="K10" i="9"/>
  <c r="K9" i="9"/>
  <c r="K8" i="9"/>
  <c r="K7" i="9"/>
  <c r="K6" i="9"/>
  <c r="K5" i="9"/>
  <c r="K4" i="9"/>
  <c r="K3" i="9"/>
  <c r="K2" i="9"/>
  <c r="A233" i="5"/>
  <c r="B231" i="4"/>
  <c r="A234" i="5"/>
  <c r="B232" i="4"/>
  <c r="A235" i="5"/>
  <c r="B233" i="4"/>
  <c r="A236" i="5"/>
  <c r="B234" i="4"/>
  <c r="A237" i="5"/>
  <c r="B235" i="4"/>
  <c r="A238" i="5"/>
  <c r="B236" i="4"/>
  <c r="A239" i="5"/>
  <c r="B237" i="4"/>
  <c r="A240" i="5"/>
  <c r="B238" i="4"/>
  <c r="A241" i="5"/>
  <c r="B239" i="4"/>
  <c r="A242" i="5"/>
  <c r="B240" i="4"/>
  <c r="A243" i="5"/>
  <c r="B241" i="4"/>
  <c r="A244" i="5"/>
  <c r="B242" i="4"/>
  <c r="A245" i="5"/>
  <c r="B243" i="4"/>
  <c r="A77" i="9"/>
  <c r="A78" i="9"/>
  <c r="A79" i="9"/>
  <c r="A80" i="9"/>
  <c r="A81" i="9"/>
  <c r="A82" i="9"/>
  <c r="A83" i="9"/>
  <c r="A84" i="9"/>
  <c r="A207" i="5"/>
  <c r="B205" i="4"/>
  <c r="A208" i="5"/>
  <c r="B206" i="4"/>
  <c r="A209" i="5"/>
  <c r="B207" i="4"/>
  <c r="A210" i="5"/>
  <c r="B208" i="4"/>
  <c r="A211" i="5"/>
  <c r="B209" i="4"/>
  <c r="A212" i="5"/>
  <c r="B210" i="4"/>
  <c r="A213" i="5"/>
  <c r="B211" i="4"/>
  <c r="A214" i="5"/>
  <c r="B212" i="4"/>
  <c r="A215" i="5"/>
  <c r="B213" i="4"/>
  <c r="A216" i="5"/>
  <c r="B214" i="4"/>
  <c r="A217" i="5"/>
  <c r="B215" i="4"/>
  <c r="A218" i="5"/>
  <c r="B216" i="4"/>
  <c r="A219" i="5"/>
  <c r="B217" i="4"/>
  <c r="A220" i="5"/>
  <c r="B218" i="4"/>
  <c r="A221" i="5"/>
  <c r="B219" i="4"/>
  <c r="A222" i="5"/>
  <c r="B220" i="4"/>
  <c r="A223" i="5"/>
  <c r="B221" i="4"/>
  <c r="A224" i="5"/>
  <c r="B222" i="4"/>
  <c r="A225" i="5"/>
  <c r="B223" i="4"/>
  <c r="A226" i="5"/>
  <c r="B224" i="4"/>
  <c r="A227" i="5"/>
  <c r="B225" i="4"/>
  <c r="A228" i="5"/>
  <c r="B226" i="4"/>
  <c r="A229" i="5"/>
  <c r="B227" i="4"/>
  <c r="A230" i="5"/>
  <c r="B228" i="4"/>
  <c r="A231" i="5"/>
  <c r="B229" i="4"/>
  <c r="A232" i="5"/>
  <c r="B230" i="4"/>
  <c r="A180" i="5"/>
  <c r="B178" i="4"/>
  <c r="A181" i="5"/>
  <c r="B179" i="4"/>
  <c r="A182" i="5"/>
  <c r="B180" i="4"/>
  <c r="A183" i="5"/>
  <c r="B181" i="4"/>
  <c r="A184" i="5"/>
  <c r="B182" i="4"/>
  <c r="A185" i="5"/>
  <c r="B183" i="4"/>
  <c r="A186" i="5"/>
  <c r="B184" i="4"/>
  <c r="A187" i="5"/>
  <c r="B185" i="4"/>
  <c r="A188" i="5"/>
  <c r="B186" i="4"/>
  <c r="A189" i="5"/>
  <c r="B187" i="4"/>
  <c r="A190" i="5"/>
  <c r="B188" i="4"/>
  <c r="A191" i="5"/>
  <c r="B189" i="4"/>
  <c r="A192" i="5"/>
  <c r="B190" i="4"/>
  <c r="A193" i="5"/>
  <c r="B191" i="4"/>
  <c r="A194" i="5"/>
  <c r="B192" i="4"/>
  <c r="A195" i="5"/>
  <c r="B193" i="4"/>
  <c r="A196" i="5"/>
  <c r="B194" i="4"/>
  <c r="A197" i="5"/>
  <c r="B195" i="4"/>
  <c r="A198" i="5"/>
  <c r="B196" i="4"/>
  <c r="A199" i="5"/>
  <c r="B197" i="4"/>
  <c r="A200" i="5"/>
  <c r="B198" i="4"/>
  <c r="A201" i="5"/>
  <c r="B199" i="4"/>
  <c r="A202" i="5"/>
  <c r="B200" i="4"/>
  <c r="A203" i="5"/>
  <c r="B201" i="4"/>
  <c r="A204" i="5"/>
  <c r="B202" i="4"/>
  <c r="A205" i="5"/>
  <c r="B203" i="4"/>
  <c r="A206" i="5"/>
  <c r="B204" i="4"/>
  <c r="A171" i="5"/>
  <c r="B169" i="4"/>
  <c r="A172" i="5"/>
  <c r="B170" i="4"/>
  <c r="A173" i="5"/>
  <c r="B171" i="4"/>
  <c r="A174" i="5"/>
  <c r="B172" i="4"/>
  <c r="A175" i="5"/>
  <c r="B173" i="4"/>
  <c r="A176" i="5"/>
  <c r="B174" i="4"/>
  <c r="A177" i="5"/>
  <c r="B175" i="4"/>
  <c r="A178" i="5"/>
  <c r="B176" i="4"/>
  <c r="A179" i="5"/>
  <c r="B177" i="4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248" i="3"/>
  <c r="B248" i="3"/>
  <c r="A249" i="3"/>
  <c r="B249" i="3"/>
  <c r="A250" i="3"/>
  <c r="B250" i="3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E260" i="4" l="1"/>
  <c r="N2" i="9"/>
  <c r="N1" i="9"/>
  <c r="AG260" i="4"/>
  <c r="AD263" i="4"/>
  <c r="AG322" i="4"/>
  <c r="AG255" i="4"/>
  <c r="AG263" i="4"/>
  <c r="AG306" i="4"/>
  <c r="AG278" i="4"/>
  <c r="AG310" i="4"/>
  <c r="AG259" i="4"/>
  <c r="A48" i="9"/>
  <c r="B217" i="5"/>
  <c r="AD264" i="4"/>
  <c r="AE264" i="4"/>
  <c r="AD302" i="4"/>
  <c r="AE302" i="4"/>
  <c r="A53" i="9"/>
  <c r="B222" i="5"/>
  <c r="AG267" i="4"/>
  <c r="AD329" i="4"/>
  <c r="AE329" i="4"/>
  <c r="AE316" i="4"/>
  <c r="AD316" i="4"/>
  <c r="AD276" i="4"/>
  <c r="AE276" i="4"/>
  <c r="AD283" i="4"/>
  <c r="AE283" i="4"/>
  <c r="AD314" i="4"/>
  <c r="AE314" i="4"/>
  <c r="AD317" i="4"/>
  <c r="AE317" i="4"/>
  <c r="AG290" i="4"/>
  <c r="AD294" i="4"/>
  <c r="AE294" i="4"/>
  <c r="AD333" i="4"/>
  <c r="AE333" i="4"/>
  <c r="AD284" i="4"/>
  <c r="AE284" i="4"/>
  <c r="AD318" i="4"/>
  <c r="AE318" i="4"/>
  <c r="A5" i="9"/>
  <c r="B174" i="5"/>
  <c r="A35" i="9"/>
  <c r="B204" i="5"/>
  <c r="A29" i="9"/>
  <c r="B198" i="5"/>
  <c r="A23" i="9"/>
  <c r="B192" i="5"/>
  <c r="A17" i="9"/>
  <c r="B186" i="5"/>
  <c r="A11" i="9"/>
  <c r="B180" i="5"/>
  <c r="A58" i="9"/>
  <c r="B227" i="5"/>
  <c r="A52" i="9"/>
  <c r="B221" i="5"/>
  <c r="A46" i="9"/>
  <c r="B215" i="5"/>
  <c r="A40" i="9"/>
  <c r="B209" i="5"/>
  <c r="A71" i="9"/>
  <c r="B240" i="5"/>
  <c r="A65" i="9"/>
  <c r="B234" i="5"/>
  <c r="AD280" i="4"/>
  <c r="AE280" i="4"/>
  <c r="AD332" i="4"/>
  <c r="AE332" i="4"/>
  <c r="AD308" i="4"/>
  <c r="AE308" i="4"/>
  <c r="AE311" i="4"/>
  <c r="AD311" i="4"/>
  <c r="AD330" i="4"/>
  <c r="AE330" i="4"/>
  <c r="AG325" i="4"/>
  <c r="AE255" i="4"/>
  <c r="AD255" i="4"/>
  <c r="A25" i="9"/>
  <c r="B194" i="5"/>
  <c r="A54" i="9"/>
  <c r="B223" i="5"/>
  <c r="A67" i="9"/>
  <c r="B236" i="5"/>
  <c r="AG315" i="4"/>
  <c r="AD282" i="4"/>
  <c r="AE282" i="4"/>
  <c r="A6" i="9"/>
  <c r="B175" i="5"/>
  <c r="AD274" i="4"/>
  <c r="AE274" i="4"/>
  <c r="AD296" i="4"/>
  <c r="AE296" i="4"/>
  <c r="AD305" i="4"/>
  <c r="AE305" i="4"/>
  <c r="AD281" i="4"/>
  <c r="AE281" i="4"/>
  <c r="AD331" i="4"/>
  <c r="AE331" i="4"/>
  <c r="AE292" i="4"/>
  <c r="AD292" i="4"/>
  <c r="AG256" i="4"/>
  <c r="AG323" i="4"/>
  <c r="AE268" i="4"/>
  <c r="AD268" i="4"/>
  <c r="AD306" i="4"/>
  <c r="AE306" i="4"/>
  <c r="AE303" i="4"/>
  <c r="AD303" i="4"/>
  <c r="AD273" i="4"/>
  <c r="AE273" i="4"/>
  <c r="AD323" i="4"/>
  <c r="AE323" i="4"/>
  <c r="A10" i="9"/>
  <c r="B179" i="5"/>
  <c r="A4" i="9"/>
  <c r="B173" i="5"/>
  <c r="A34" i="9"/>
  <c r="B203" i="5"/>
  <c r="A28" i="9"/>
  <c r="B197" i="5"/>
  <c r="A22" i="9"/>
  <c r="B191" i="5"/>
  <c r="A16" i="9"/>
  <c r="B185" i="5"/>
  <c r="A63" i="9"/>
  <c r="B232" i="5"/>
  <c r="A57" i="9"/>
  <c r="B226" i="5"/>
  <c r="A51" i="9"/>
  <c r="B220" i="5"/>
  <c r="A45" i="9"/>
  <c r="B214" i="5"/>
  <c r="A39" i="9"/>
  <c r="B208" i="5"/>
  <c r="A76" i="9"/>
  <c r="B245" i="5"/>
  <c r="A70" i="9"/>
  <c r="B239" i="5"/>
  <c r="A64" i="9"/>
  <c r="B233" i="5"/>
  <c r="AD312" i="4"/>
  <c r="AE312" i="4"/>
  <c r="AD289" i="4"/>
  <c r="AE289" i="4"/>
  <c r="AD275" i="4"/>
  <c r="AE275" i="4"/>
  <c r="AD288" i="4"/>
  <c r="AE288" i="4"/>
  <c r="AD299" i="4"/>
  <c r="AE299" i="4"/>
  <c r="AG264" i="4"/>
  <c r="AG268" i="4"/>
  <c r="A13" i="9"/>
  <c r="B182" i="5"/>
  <c r="AD327" i="4"/>
  <c r="AE327" i="4"/>
  <c r="AD321" i="4"/>
  <c r="AE321" i="4"/>
  <c r="A12" i="9"/>
  <c r="B181" i="5"/>
  <c r="AD298" i="4"/>
  <c r="AE298" i="4"/>
  <c r="AD328" i="4"/>
  <c r="AE328" i="4"/>
  <c r="AD272" i="4"/>
  <c r="AE272" i="4"/>
  <c r="AE291" i="4"/>
  <c r="AD291" i="4"/>
  <c r="AD295" i="4"/>
  <c r="AE295" i="4"/>
  <c r="AD254" i="4"/>
  <c r="AE254" i="4"/>
  <c r="AG294" i="4"/>
  <c r="A31" i="9"/>
  <c r="B200" i="5"/>
  <c r="AD286" i="4"/>
  <c r="AE286" i="4"/>
  <c r="AD290" i="4"/>
  <c r="AE290" i="4"/>
  <c r="A18" i="9"/>
  <c r="B187" i="5"/>
  <c r="A41" i="9"/>
  <c r="B210" i="5"/>
  <c r="AD300" i="4"/>
  <c r="AE300" i="4"/>
  <c r="A9" i="9"/>
  <c r="B178" i="5"/>
  <c r="A3" i="9"/>
  <c r="B172" i="5"/>
  <c r="A33" i="9"/>
  <c r="B202" i="5"/>
  <c r="A27" i="9"/>
  <c r="B196" i="5"/>
  <c r="A21" i="9"/>
  <c r="B190" i="5"/>
  <c r="A15" i="9"/>
  <c r="B184" i="5"/>
  <c r="A62" i="9"/>
  <c r="B231" i="5"/>
  <c r="A56" i="9"/>
  <c r="B225" i="5"/>
  <c r="A50" i="9"/>
  <c r="B219" i="5"/>
  <c r="A44" i="9"/>
  <c r="B213" i="5"/>
  <c r="A38" i="9"/>
  <c r="B207" i="5"/>
  <c r="A75" i="9"/>
  <c r="B244" i="5"/>
  <c r="A69" i="9"/>
  <c r="B238" i="5"/>
  <c r="AD301" i="4"/>
  <c r="AE301" i="4"/>
  <c r="AD304" i="4"/>
  <c r="AE304" i="4"/>
  <c r="AD313" i="4"/>
  <c r="AE313" i="4"/>
  <c r="AD253" i="4"/>
  <c r="AE253" i="4"/>
  <c r="AD258" i="4"/>
  <c r="AE258" i="4"/>
  <c r="AD325" i="4"/>
  <c r="AE325" i="4"/>
  <c r="AD256" i="4"/>
  <c r="AE256" i="4"/>
  <c r="A37" i="9"/>
  <c r="B206" i="5"/>
  <c r="AD269" i="4"/>
  <c r="AE269" i="4"/>
  <c r="A30" i="9"/>
  <c r="B199" i="5"/>
  <c r="AD293" i="4"/>
  <c r="AE293" i="4"/>
  <c r="AD252" i="4"/>
  <c r="AE252" i="4"/>
  <c r="AD277" i="4"/>
  <c r="AE277" i="4"/>
  <c r="AD320" i="4"/>
  <c r="AE320" i="4"/>
  <c r="AD257" i="4"/>
  <c r="AE257" i="4"/>
  <c r="AD262" i="4"/>
  <c r="AE262" i="4"/>
  <c r="AD278" i="4"/>
  <c r="AE278" i="4"/>
  <c r="AD310" i="4"/>
  <c r="AE310" i="4"/>
  <c r="A7" i="9"/>
  <c r="B176" i="5"/>
  <c r="A19" i="9"/>
  <c r="B188" i="5"/>
  <c r="A60" i="9"/>
  <c r="B229" i="5"/>
  <c r="A73" i="9"/>
  <c r="B242" i="5"/>
  <c r="AD319" i="4"/>
  <c r="AE319" i="4"/>
  <c r="A36" i="9"/>
  <c r="B205" i="5"/>
  <c r="A59" i="9"/>
  <c r="B228" i="5"/>
  <c r="A47" i="9"/>
  <c r="B216" i="5"/>
  <c r="A66" i="9"/>
  <c r="B235" i="5"/>
  <c r="AD297" i="4"/>
  <c r="AE297" i="4"/>
  <c r="A8" i="9"/>
  <c r="B177" i="5"/>
  <c r="A2" i="9"/>
  <c r="B171" i="5"/>
  <c r="A32" i="9"/>
  <c r="B201" i="5"/>
  <c r="A26" i="9"/>
  <c r="B195" i="5"/>
  <c r="A20" i="9"/>
  <c r="B189" i="5"/>
  <c r="A14" i="9"/>
  <c r="B183" i="5"/>
  <c r="A61" i="9"/>
  <c r="B230" i="5"/>
  <c r="A55" i="9"/>
  <c r="B224" i="5"/>
  <c r="A49" i="9"/>
  <c r="B218" i="5"/>
  <c r="A43" i="9"/>
  <c r="B212" i="5"/>
  <c r="A74" i="9"/>
  <c r="B243" i="5"/>
  <c r="A68" i="9"/>
  <c r="B237" i="5"/>
  <c r="AD285" i="4"/>
  <c r="AE285" i="4"/>
  <c r="AD271" i="4"/>
  <c r="AE271" i="4"/>
  <c r="AD279" i="4"/>
  <c r="AE279" i="4"/>
  <c r="AD261" i="4"/>
  <c r="AE261" i="4"/>
  <c r="AD266" i="4"/>
  <c r="AE266" i="4"/>
  <c r="AD259" i="4"/>
  <c r="AE259" i="4"/>
  <c r="A42" i="9"/>
  <c r="B211" i="5"/>
  <c r="AD315" i="4"/>
  <c r="AE315" i="4"/>
  <c r="AD267" i="4"/>
  <c r="AE267" i="4"/>
  <c r="A24" i="9"/>
  <c r="B193" i="5"/>
  <c r="A72" i="9"/>
  <c r="B241" i="5"/>
  <c r="AD324" i="4"/>
  <c r="AE324" i="4"/>
  <c r="AD309" i="4"/>
  <c r="AE309" i="4"/>
  <c r="AD287" i="4"/>
  <c r="AE287" i="4"/>
  <c r="AD307" i="4"/>
  <c r="AE307" i="4"/>
  <c r="AD265" i="4"/>
  <c r="AE265" i="4"/>
  <c r="AD270" i="4"/>
  <c r="AE270" i="4"/>
  <c r="AG274" i="4"/>
  <c r="AD322" i="4"/>
  <c r="AE322" i="4"/>
  <c r="AG333" i="4"/>
  <c r="AG330" i="4"/>
  <c r="AG331" i="4"/>
  <c r="AG332" i="4"/>
  <c r="AG329" i="4"/>
  <c r="AG280" i="4"/>
  <c r="AG301" i="4"/>
  <c r="AG304" i="4"/>
  <c r="AG303" i="4"/>
  <c r="AG308" i="4"/>
  <c r="AG313" i="4"/>
  <c r="AG327" i="4"/>
  <c r="AG311" i="4"/>
  <c r="AG253" i="4"/>
  <c r="AG269" i="4"/>
  <c r="AG258" i="4"/>
  <c r="AG286" i="4"/>
  <c r="AG296" i="4"/>
  <c r="AG284" i="4"/>
  <c r="AG277" i="4"/>
  <c r="AG281" i="4"/>
  <c r="AG321" i="4"/>
  <c r="AG257" i="4"/>
  <c r="AG292" i="4"/>
  <c r="AG302" i="4"/>
  <c r="AG297" i="4"/>
  <c r="AG312" i="4"/>
  <c r="AG285" i="4"/>
  <c r="AG300" i="4"/>
  <c r="AG289" i="4"/>
  <c r="AG271" i="4"/>
  <c r="AG293" i="4"/>
  <c r="AG275" i="4"/>
  <c r="AG279" i="4"/>
  <c r="AG324" i="4"/>
  <c r="AG288" i="4"/>
  <c r="AG261" i="4"/>
  <c r="AG298" i="4"/>
  <c r="AG299" i="4"/>
  <c r="AG266" i="4"/>
  <c r="AG318" i="4"/>
  <c r="AG273" i="4"/>
  <c r="AG252" i="4"/>
  <c r="AG305" i="4"/>
  <c r="AG319" i="4"/>
  <c r="AG320" i="4"/>
  <c r="AG282" i="4"/>
  <c r="AG262" i="4"/>
  <c r="AG328" i="4"/>
  <c r="AG309" i="4"/>
  <c r="AG316" i="4"/>
  <c r="AG272" i="4"/>
  <c r="AG287" i="4"/>
  <c r="AG276" i="4"/>
  <c r="AG291" i="4"/>
  <c r="AG307" i="4"/>
  <c r="AG283" i="4"/>
  <c r="AG295" i="4"/>
  <c r="AG265" i="4"/>
  <c r="AG314" i="4"/>
  <c r="AG254" i="4"/>
  <c r="AG270" i="4"/>
  <c r="AG317" i="4"/>
  <c r="V82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C13" i="9" l="1"/>
  <c r="Z180" i="4" s="1"/>
  <c r="AC180" i="4" s="1"/>
  <c r="C61" i="9"/>
  <c r="Z228" i="4" s="1"/>
  <c r="AC228" i="4" s="1"/>
  <c r="C51" i="9"/>
  <c r="Z218" i="4" s="1"/>
  <c r="AC218" i="4" s="1"/>
  <c r="AD218" i="4" s="1"/>
  <c r="C78" i="9"/>
  <c r="Z245" i="4" s="1"/>
  <c r="AC245" i="4" s="1"/>
  <c r="AD245" i="4" s="1"/>
  <c r="C33" i="9"/>
  <c r="Z200" i="4" s="1"/>
  <c r="AC200" i="4" s="1"/>
  <c r="AD200" i="4" s="1"/>
  <c r="C43" i="9"/>
  <c r="Z210" i="4" s="1"/>
  <c r="AC210" i="4" s="1"/>
  <c r="AE210" i="4" s="1"/>
  <c r="C45" i="9"/>
  <c r="Z212" i="4" s="1"/>
  <c r="AC212" i="4" s="1"/>
  <c r="C71" i="9"/>
  <c r="Z238" i="4" s="1"/>
  <c r="AC238" i="4" s="1"/>
  <c r="C70" i="9"/>
  <c r="Z237" i="4" s="1"/>
  <c r="AC237" i="4" s="1"/>
  <c r="C83" i="9"/>
  <c r="Z250" i="4" s="1"/>
  <c r="AC250" i="4" s="1"/>
  <c r="AE250" i="4" s="1"/>
  <c r="C68" i="9"/>
  <c r="Z235" i="4" s="1"/>
  <c r="AC235" i="4" s="1"/>
  <c r="AE235" i="4" s="1"/>
  <c r="C69" i="9"/>
  <c r="C12" i="9"/>
  <c r="Z179" i="4" s="1"/>
  <c r="AC179" i="4" s="1"/>
  <c r="AD179" i="4" s="1"/>
  <c r="C62" i="9"/>
  <c r="Z229" i="4" s="1"/>
  <c r="AC229" i="4" s="1"/>
  <c r="C42" i="9"/>
  <c r="Z209" i="4" s="1"/>
  <c r="AC209" i="4" s="1"/>
  <c r="AD209" i="4" s="1"/>
  <c r="C31" i="9"/>
  <c r="Z198" i="4" s="1"/>
  <c r="AC198" i="4" s="1"/>
  <c r="AD198" i="4" s="1"/>
  <c r="J23" i="9"/>
  <c r="L23" i="9" s="1"/>
  <c r="C63" i="9" s="1"/>
  <c r="Z230" i="4" s="1"/>
  <c r="AC230" i="4" s="1"/>
  <c r="C64" i="9"/>
  <c r="Z231" i="4" s="1"/>
  <c r="AC231" i="4" s="1"/>
  <c r="C55" i="9"/>
  <c r="Z222" i="4" s="1"/>
  <c r="AC222" i="4" s="1"/>
  <c r="C22" i="9"/>
  <c r="Z189" i="4" s="1"/>
  <c r="AC189" i="4" s="1"/>
  <c r="C48" i="9"/>
  <c r="Z215" i="4" s="1"/>
  <c r="C76" i="9"/>
  <c r="Z243" i="4" s="1"/>
  <c r="AC243" i="4" s="1"/>
  <c r="AE243" i="4" s="1"/>
  <c r="C5" i="9"/>
  <c r="Z172" i="4" s="1"/>
  <c r="AC172" i="4" s="1"/>
  <c r="C32" i="9"/>
  <c r="C50" i="9"/>
  <c r="Z217" i="4" s="1"/>
  <c r="AC217" i="4" s="1"/>
  <c r="AD217" i="4" s="1"/>
  <c r="C17" i="9"/>
  <c r="Z184" i="4" s="1"/>
  <c r="AC184" i="4" s="1"/>
  <c r="C20" i="9"/>
  <c r="Z187" i="4" s="1"/>
  <c r="AC187" i="4" s="1"/>
  <c r="AD187" i="4" s="1"/>
  <c r="C58" i="9"/>
  <c r="Z225" i="4" s="1"/>
  <c r="AC225" i="4" s="1"/>
  <c r="AE225" i="4" s="1"/>
  <c r="C84" i="9"/>
  <c r="Z251" i="4" s="1"/>
  <c r="AC251" i="4" s="1"/>
  <c r="AD251" i="4" s="1"/>
  <c r="Z199" i="4"/>
  <c r="AC199" i="4" s="1"/>
  <c r="Z236" i="4"/>
  <c r="AC236" i="4" s="1"/>
  <c r="AD250" i="4"/>
  <c r="AD180" i="4"/>
  <c r="AE180" i="4"/>
  <c r="AD230" i="4"/>
  <c r="AE230" i="4"/>
  <c r="AD210" i="4"/>
  <c r="AG230" i="4"/>
  <c r="AG250" i="4"/>
  <c r="AG180" i="4"/>
  <c r="AG217" i="4"/>
  <c r="AG235" i="4"/>
  <c r="AG187" i="4"/>
  <c r="AG210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2" i="8"/>
  <c r="K19" i="8"/>
  <c r="K18" i="8"/>
  <c r="K17" i="8"/>
  <c r="K16" i="8"/>
  <c r="K15" i="8"/>
  <c r="K14" i="8"/>
  <c r="K12" i="8"/>
  <c r="K11" i="8"/>
  <c r="K10" i="8"/>
  <c r="K9" i="8"/>
  <c r="K8" i="8"/>
  <c r="K7" i="8"/>
  <c r="K6" i="8"/>
  <c r="K5" i="8"/>
  <c r="K4" i="8"/>
  <c r="K3" i="8"/>
  <c r="K2" i="8"/>
  <c r="A125" i="5"/>
  <c r="B124" i="4"/>
  <c r="A40" i="8" s="1"/>
  <c r="A126" i="5"/>
  <c r="B125" i="4"/>
  <c r="A41" i="8" s="1"/>
  <c r="A127" i="5"/>
  <c r="B126" i="4"/>
  <c r="A42" i="8" s="1"/>
  <c r="A128" i="5"/>
  <c r="B127" i="4"/>
  <c r="B128" i="5" s="1"/>
  <c r="A129" i="5"/>
  <c r="B128" i="4"/>
  <c r="A44" i="8" s="1"/>
  <c r="A130" i="5"/>
  <c r="B129" i="4"/>
  <c r="A45" i="8" s="1"/>
  <c r="A131" i="5"/>
  <c r="B130" i="4"/>
  <c r="B131" i="5" s="1"/>
  <c r="A132" i="5"/>
  <c r="B131" i="4"/>
  <c r="A47" i="8" s="1"/>
  <c r="A133" i="5"/>
  <c r="B132" i="4"/>
  <c r="A48" i="8" s="1"/>
  <c r="A134" i="5"/>
  <c r="B133" i="4"/>
  <c r="A49" i="8" s="1"/>
  <c r="A135" i="5"/>
  <c r="B134" i="4"/>
  <c r="A50" i="8" s="1"/>
  <c r="A136" i="5"/>
  <c r="B135" i="4"/>
  <c r="B136" i="5" s="1"/>
  <c r="A137" i="5"/>
  <c r="B136" i="4"/>
  <c r="A52" i="8" s="1"/>
  <c r="A138" i="5"/>
  <c r="B137" i="4"/>
  <c r="A53" i="8" s="1"/>
  <c r="A139" i="5"/>
  <c r="B138" i="4"/>
  <c r="B139" i="5" s="1"/>
  <c r="A140" i="5"/>
  <c r="B139" i="4"/>
  <c r="A55" i="8" s="1"/>
  <c r="A141" i="5"/>
  <c r="B140" i="4"/>
  <c r="A56" i="8" s="1"/>
  <c r="A142" i="5"/>
  <c r="B141" i="4"/>
  <c r="A57" i="8" s="1"/>
  <c r="A143" i="5"/>
  <c r="B142" i="4"/>
  <c r="A58" i="8" s="1"/>
  <c r="A144" i="5"/>
  <c r="B143" i="4"/>
  <c r="B144" i="5" s="1"/>
  <c r="A145" i="5"/>
  <c r="B144" i="4"/>
  <c r="A60" i="8" s="1"/>
  <c r="A146" i="5"/>
  <c r="B145" i="4"/>
  <c r="A61" i="8" s="1"/>
  <c r="A147" i="5"/>
  <c r="B146" i="4"/>
  <c r="B147" i="5" s="1"/>
  <c r="A148" i="5"/>
  <c r="B147" i="4"/>
  <c r="A63" i="8" s="1"/>
  <c r="A149" i="5"/>
  <c r="B148" i="4"/>
  <c r="A64" i="8" s="1"/>
  <c r="A150" i="5"/>
  <c r="B149" i="4"/>
  <c r="A65" i="8" s="1"/>
  <c r="A151" i="5"/>
  <c r="B150" i="4"/>
  <c r="A66" i="8" s="1"/>
  <c r="A152" i="5"/>
  <c r="B151" i="4"/>
  <c r="B152" i="5" s="1"/>
  <c r="A153" i="5"/>
  <c r="B152" i="4"/>
  <c r="A68" i="8" s="1"/>
  <c r="A154" i="5"/>
  <c r="B153" i="4"/>
  <c r="A69" i="8" s="1"/>
  <c r="A155" i="5"/>
  <c r="B154" i="4"/>
  <c r="B155" i="5" s="1"/>
  <c r="A156" i="5"/>
  <c r="B155" i="4"/>
  <c r="A71" i="8" s="1"/>
  <c r="A157" i="5"/>
  <c r="B156" i="4"/>
  <c r="A72" i="8" s="1"/>
  <c r="A158" i="5"/>
  <c r="B157" i="4"/>
  <c r="A73" i="8" s="1"/>
  <c r="A159" i="5"/>
  <c r="B158" i="4"/>
  <c r="A74" i="8" s="1"/>
  <c r="A160" i="5"/>
  <c r="B159" i="4"/>
  <c r="B160" i="5" s="1"/>
  <c r="A161" i="5"/>
  <c r="B160" i="4"/>
  <c r="A76" i="8" s="1"/>
  <c r="A162" i="5"/>
  <c r="B161" i="4"/>
  <c r="A77" i="8" s="1"/>
  <c r="A163" i="5"/>
  <c r="B162" i="4"/>
  <c r="B163" i="5" s="1"/>
  <c r="A164" i="5"/>
  <c r="B163" i="4"/>
  <c r="A79" i="8" s="1"/>
  <c r="B164" i="4"/>
  <c r="A80" i="8" s="1"/>
  <c r="A167" i="5"/>
  <c r="B165" i="4"/>
  <c r="A81" i="8" s="1"/>
  <c r="A168" i="5"/>
  <c r="B166" i="4"/>
  <c r="A82" i="8" s="1"/>
  <c r="A169" i="5"/>
  <c r="B167" i="4"/>
  <c r="A83" i="8" s="1"/>
  <c r="A170" i="5"/>
  <c r="B168" i="4"/>
  <c r="A84" i="8" s="1"/>
  <c r="A87" i="5"/>
  <c r="B86" i="4"/>
  <c r="A2" i="8" s="1"/>
  <c r="A88" i="5"/>
  <c r="B87" i="4"/>
  <c r="A89" i="5"/>
  <c r="B88" i="4"/>
  <c r="A4" i="8" s="1"/>
  <c r="A90" i="5"/>
  <c r="B89" i="4"/>
  <c r="A91" i="5"/>
  <c r="B90" i="4"/>
  <c r="A6" i="8" s="1"/>
  <c r="A92" i="5"/>
  <c r="B91" i="4"/>
  <c r="A93" i="5"/>
  <c r="B92" i="4"/>
  <c r="B93" i="4"/>
  <c r="A9" i="8" s="1"/>
  <c r="B94" i="4"/>
  <c r="A10" i="8" s="1"/>
  <c r="B95" i="4"/>
  <c r="A11" i="8" s="1"/>
  <c r="B96" i="4"/>
  <c r="A12" i="8" s="1"/>
  <c r="B97" i="4"/>
  <c r="A13" i="8" s="1"/>
  <c r="B98" i="4"/>
  <c r="A14" i="8" s="1"/>
  <c r="B99" i="4"/>
  <c r="A15" i="8" s="1"/>
  <c r="B100" i="4"/>
  <c r="A16" i="8" s="1"/>
  <c r="B101" i="4"/>
  <c r="A17" i="8" s="1"/>
  <c r="B102" i="4"/>
  <c r="A18" i="8" s="1"/>
  <c r="B103" i="4"/>
  <c r="A19" i="8" s="1"/>
  <c r="B104" i="4"/>
  <c r="A20" i="8" s="1"/>
  <c r="B105" i="4"/>
  <c r="A21" i="8" s="1"/>
  <c r="B106" i="4"/>
  <c r="A22" i="8" s="1"/>
  <c r="B107" i="4"/>
  <c r="A23" i="8" s="1"/>
  <c r="B108" i="4"/>
  <c r="A24" i="8" s="1"/>
  <c r="A110" i="5"/>
  <c r="B109" i="4"/>
  <c r="A111" i="5"/>
  <c r="B110" i="4"/>
  <c r="A26" i="8" s="1"/>
  <c r="A112" i="5"/>
  <c r="B111" i="4"/>
  <c r="B112" i="5" s="1"/>
  <c r="A113" i="5"/>
  <c r="B112" i="4"/>
  <c r="A28" i="8" s="1"/>
  <c r="A114" i="5"/>
  <c r="B113" i="4"/>
  <c r="A115" i="5"/>
  <c r="B114" i="4"/>
  <c r="B115" i="5" s="1"/>
  <c r="A116" i="5"/>
  <c r="B115" i="4"/>
  <c r="B116" i="5" s="1"/>
  <c r="A117" i="5"/>
  <c r="B116" i="4"/>
  <c r="A32" i="8" s="1"/>
  <c r="A118" i="5"/>
  <c r="B117" i="4"/>
  <c r="A33" i="8" s="1"/>
  <c r="A119" i="5"/>
  <c r="B118" i="4"/>
  <c r="A34" i="8" s="1"/>
  <c r="A120" i="5"/>
  <c r="B119" i="4"/>
  <c r="B120" i="5" s="1"/>
  <c r="A121" i="5"/>
  <c r="B120" i="4"/>
  <c r="A36" i="8" s="1"/>
  <c r="A122" i="5"/>
  <c r="B121" i="4"/>
  <c r="A37" i="8" s="1"/>
  <c r="A123" i="5"/>
  <c r="B122" i="4"/>
  <c r="B123" i="5" s="1"/>
  <c r="A124" i="5"/>
  <c r="B123" i="4"/>
  <c r="A39" i="8" s="1"/>
  <c r="A165" i="3"/>
  <c r="B165" i="3"/>
  <c r="A166" i="3"/>
  <c r="B166" i="3"/>
  <c r="A167" i="3"/>
  <c r="B167" i="3"/>
  <c r="A168" i="3"/>
  <c r="B168" i="3"/>
  <c r="A165" i="2"/>
  <c r="B165" i="2"/>
  <c r="A166" i="2"/>
  <c r="B166" i="2"/>
  <c r="A167" i="2"/>
  <c r="B167" i="2"/>
  <c r="A168" i="2"/>
  <c r="B168" i="2"/>
  <c r="AE198" i="4" l="1"/>
  <c r="AD225" i="4"/>
  <c r="AD235" i="4"/>
  <c r="AG198" i="4"/>
  <c r="AD243" i="4"/>
  <c r="AC215" i="4"/>
  <c r="AG215" i="4"/>
  <c r="AG209" i="4"/>
  <c r="AE187" i="4"/>
  <c r="C56" i="9"/>
  <c r="Z223" i="4" s="1"/>
  <c r="AC223" i="4" s="1"/>
  <c r="AG225" i="4"/>
  <c r="AG218" i="4"/>
  <c r="C4" i="9"/>
  <c r="Z171" i="4" s="1"/>
  <c r="C41" i="9"/>
  <c r="Z208" i="4" s="1"/>
  <c r="N2" i="8"/>
  <c r="N1" i="8"/>
  <c r="AE179" i="4"/>
  <c r="C28" i="9"/>
  <c r="Z195" i="4" s="1"/>
  <c r="C18" i="9"/>
  <c r="Z185" i="4" s="1"/>
  <c r="C35" i="9"/>
  <c r="Z202" i="4" s="1"/>
  <c r="AC202" i="4" s="1"/>
  <c r="AE202" i="4" s="1"/>
  <c r="AE200" i="4"/>
  <c r="C72" i="9"/>
  <c r="Z239" i="4" s="1"/>
  <c r="AC239" i="4" s="1"/>
  <c r="C15" i="9"/>
  <c r="Z182" i="4" s="1"/>
  <c r="AC182" i="4" s="1"/>
  <c r="C30" i="9"/>
  <c r="Z197" i="4" s="1"/>
  <c r="C53" i="9"/>
  <c r="Z220" i="4" s="1"/>
  <c r="AC220" i="4" s="1"/>
  <c r="AE220" i="4" s="1"/>
  <c r="C9" i="9"/>
  <c r="Z176" i="4" s="1"/>
  <c r="AC176" i="4" s="1"/>
  <c r="AD176" i="4" s="1"/>
  <c r="AE251" i="4"/>
  <c r="AE245" i="4"/>
  <c r="C46" i="9"/>
  <c r="Z213" i="4" s="1"/>
  <c r="AC213" i="4" s="1"/>
  <c r="AD213" i="4" s="1"/>
  <c r="C36" i="9"/>
  <c r="Z203" i="4" s="1"/>
  <c r="C11" i="9"/>
  <c r="Z178" i="4" s="1"/>
  <c r="AC178" i="4" s="1"/>
  <c r="AD178" i="4" s="1"/>
  <c r="C73" i="9"/>
  <c r="Z240" i="4" s="1"/>
  <c r="C77" i="9"/>
  <c r="Z244" i="4" s="1"/>
  <c r="C8" i="9"/>
  <c r="Z175" i="4" s="1"/>
  <c r="C10" i="9"/>
  <c r="Z177" i="4" s="1"/>
  <c r="C82" i="9"/>
  <c r="Z249" i="4" s="1"/>
  <c r="C59" i="9"/>
  <c r="Z226" i="4" s="1"/>
  <c r="C39" i="9"/>
  <c r="Z206" i="4" s="1"/>
  <c r="AG243" i="4"/>
  <c r="C38" i="9"/>
  <c r="Z205" i="4" s="1"/>
  <c r="AC205" i="4" s="1"/>
  <c r="AD205" i="4" s="1"/>
  <c r="C52" i="9"/>
  <c r="Z219" i="4" s="1"/>
  <c r="C57" i="9"/>
  <c r="Z224" i="4" s="1"/>
  <c r="C19" i="9"/>
  <c r="Z186" i="4" s="1"/>
  <c r="AC186" i="4" s="1"/>
  <c r="AD186" i="4" s="1"/>
  <c r="C74" i="9"/>
  <c r="Z241" i="4" s="1"/>
  <c r="AG251" i="4"/>
  <c r="AE209" i="4"/>
  <c r="C3" i="9"/>
  <c r="Z170" i="4" s="1"/>
  <c r="AC170" i="4" s="1"/>
  <c r="AD170" i="4" s="1"/>
  <c r="C49" i="9"/>
  <c r="Z216" i="4" s="1"/>
  <c r="C79" i="9"/>
  <c r="Z246" i="4" s="1"/>
  <c r="AC246" i="4" s="1"/>
  <c r="AD246" i="4" s="1"/>
  <c r="C75" i="9"/>
  <c r="Z242" i="4" s="1"/>
  <c r="C23" i="9"/>
  <c r="Z190" i="4" s="1"/>
  <c r="AC190" i="4" s="1"/>
  <c r="AE190" i="4" s="1"/>
  <c r="AG200" i="4"/>
  <c r="AE217" i="4"/>
  <c r="C29" i="9"/>
  <c r="Z196" i="4" s="1"/>
  <c r="C24" i="9"/>
  <c r="Z191" i="4" s="1"/>
  <c r="AC191" i="4" s="1"/>
  <c r="C16" i="9"/>
  <c r="Z183" i="4" s="1"/>
  <c r="C66" i="9"/>
  <c r="Z233" i="4" s="1"/>
  <c r="C80" i="9"/>
  <c r="Z247" i="4" s="1"/>
  <c r="AC247" i="4" s="1"/>
  <c r="AD247" i="4" s="1"/>
  <c r="AG245" i="4"/>
  <c r="C25" i="9"/>
  <c r="Z192" i="4" s="1"/>
  <c r="C60" i="9"/>
  <c r="Z227" i="4" s="1"/>
  <c r="C81" i="9"/>
  <c r="Z248" i="4" s="1"/>
  <c r="C37" i="9"/>
  <c r="Z204" i="4" s="1"/>
  <c r="AC204" i="4" s="1"/>
  <c r="AE204" i="4" s="1"/>
  <c r="C2" i="9"/>
  <c r="Z169" i="4" s="1"/>
  <c r="C65" i="9"/>
  <c r="Z232" i="4" s="1"/>
  <c r="AG179" i="4"/>
  <c r="AE218" i="4"/>
  <c r="C14" i="9"/>
  <c r="Z181" i="4" s="1"/>
  <c r="C34" i="9"/>
  <c r="Z201" i="4" s="1"/>
  <c r="C7" i="9"/>
  <c r="Z174" i="4" s="1"/>
  <c r="AC174" i="4" s="1"/>
  <c r="C26" i="9"/>
  <c r="Z193" i="4" s="1"/>
  <c r="C47" i="9"/>
  <c r="Z214" i="4" s="1"/>
  <c r="AC214" i="4" s="1"/>
  <c r="AD214" i="4" s="1"/>
  <c r="C27" i="9"/>
  <c r="Z194" i="4" s="1"/>
  <c r="C54" i="9"/>
  <c r="Z221" i="4" s="1"/>
  <c r="C67" i="9"/>
  <c r="Z234" i="4" s="1"/>
  <c r="AC234" i="4" s="1"/>
  <c r="AD234" i="4" s="1"/>
  <c r="C40" i="9"/>
  <c r="Z207" i="4" s="1"/>
  <c r="C44" i="9"/>
  <c r="Z211" i="4" s="1"/>
  <c r="C21" i="9"/>
  <c r="Z188" i="4" s="1"/>
  <c r="AC188" i="4" s="1"/>
  <c r="AD188" i="4" s="1"/>
  <c r="C6" i="9"/>
  <c r="Z173" i="4" s="1"/>
  <c r="AG229" i="4"/>
  <c r="AG189" i="4"/>
  <c r="AG237" i="4"/>
  <c r="AG236" i="4"/>
  <c r="AG231" i="4"/>
  <c r="AG212" i="4"/>
  <c r="AG228" i="4"/>
  <c r="AG222" i="4"/>
  <c r="AG238" i="4"/>
  <c r="AG184" i="4"/>
  <c r="AG246" i="4"/>
  <c r="AD239" i="4"/>
  <c r="AE239" i="4"/>
  <c r="AD199" i="4"/>
  <c r="AE199" i="4"/>
  <c r="AD222" i="4"/>
  <c r="AE222" i="4"/>
  <c r="AG205" i="4"/>
  <c r="AG239" i="4"/>
  <c r="AD182" i="4"/>
  <c r="AE182" i="4"/>
  <c r="AG186" i="4"/>
  <c r="AD215" i="4"/>
  <c r="AE215" i="4"/>
  <c r="AD223" i="4"/>
  <c r="AE223" i="4"/>
  <c r="AG199" i="4"/>
  <c r="AD238" i="4"/>
  <c r="AE238" i="4"/>
  <c r="AG190" i="4"/>
  <c r="AD174" i="4"/>
  <c r="AE174" i="4"/>
  <c r="AE229" i="4"/>
  <c r="AD229" i="4"/>
  <c r="A8" i="8"/>
  <c r="B93" i="5"/>
  <c r="AE186" i="4"/>
  <c r="AD236" i="4"/>
  <c r="AE236" i="4"/>
  <c r="A165" i="5"/>
  <c r="A166" i="5"/>
  <c r="AG172" i="4"/>
  <c r="AD212" i="4"/>
  <c r="AE212" i="4"/>
  <c r="AE231" i="4"/>
  <c r="AD231" i="4"/>
  <c r="AD228" i="4"/>
  <c r="AE228" i="4"/>
  <c r="AD189" i="4"/>
  <c r="AE189" i="4"/>
  <c r="AD172" i="4"/>
  <c r="AE172" i="4"/>
  <c r="AE176" i="4"/>
  <c r="AD237" i="4"/>
  <c r="AE237" i="4"/>
  <c r="AD184" i="4"/>
  <c r="AE184" i="4"/>
  <c r="AE191" i="4"/>
  <c r="AD191" i="4"/>
  <c r="B146" i="5"/>
  <c r="B130" i="5"/>
  <c r="B162" i="5"/>
  <c r="B89" i="5"/>
  <c r="B169" i="5"/>
  <c r="A38" i="8"/>
  <c r="B167" i="5"/>
  <c r="B154" i="5"/>
  <c r="B138" i="5"/>
  <c r="B119" i="5"/>
  <c r="A30" i="8"/>
  <c r="B91" i="5"/>
  <c r="B87" i="5"/>
  <c r="B164" i="5"/>
  <c r="B90" i="5"/>
  <c r="A5" i="8"/>
  <c r="B159" i="5"/>
  <c r="B143" i="5"/>
  <c r="B127" i="5"/>
  <c r="B122" i="5"/>
  <c r="A70" i="8"/>
  <c r="A54" i="8"/>
  <c r="B161" i="5"/>
  <c r="B156" i="5"/>
  <c r="B153" i="5"/>
  <c r="B148" i="5"/>
  <c r="B145" i="5"/>
  <c r="B140" i="5"/>
  <c r="B137" i="5"/>
  <c r="B132" i="5"/>
  <c r="B129" i="5"/>
  <c r="B124" i="5"/>
  <c r="B121" i="5"/>
  <c r="B111" i="5"/>
  <c r="A75" i="8"/>
  <c r="A67" i="8"/>
  <c r="A59" i="8"/>
  <c r="A51" i="8"/>
  <c r="A43" i="8"/>
  <c r="A35" i="8"/>
  <c r="A27" i="8"/>
  <c r="A25" i="8"/>
  <c r="B110" i="5"/>
  <c r="B151" i="5"/>
  <c r="B135" i="5"/>
  <c r="A78" i="8"/>
  <c r="A62" i="8"/>
  <c r="A46" i="8"/>
  <c r="B170" i="5"/>
  <c r="B168" i="5"/>
  <c r="B165" i="5"/>
  <c r="B158" i="5"/>
  <c r="B150" i="5"/>
  <c r="B142" i="5"/>
  <c r="B134" i="5"/>
  <c r="B126" i="5"/>
  <c r="B118" i="5"/>
  <c r="A29" i="8"/>
  <c r="B114" i="5"/>
  <c r="B92" i="5"/>
  <c r="A7" i="8"/>
  <c r="B88" i="5"/>
  <c r="A3" i="8"/>
  <c r="B157" i="5"/>
  <c r="B149" i="5"/>
  <c r="B141" i="5"/>
  <c r="B133" i="5"/>
  <c r="B125" i="5"/>
  <c r="B117" i="5"/>
  <c r="B113" i="5"/>
  <c r="A31" i="8"/>
  <c r="AF82" i="4"/>
  <c r="AG188" i="4" l="1"/>
  <c r="AG191" i="4"/>
  <c r="AE247" i="4"/>
  <c r="AD220" i="4"/>
  <c r="AE205" i="4"/>
  <c r="AE214" i="4"/>
  <c r="AG247" i="4"/>
  <c r="AG220" i="4"/>
  <c r="AG174" i="4"/>
  <c r="AG214" i="4"/>
  <c r="AG213" i="4"/>
  <c r="AG223" i="4"/>
  <c r="AE234" i="4"/>
  <c r="AG234" i="4"/>
  <c r="AG170" i="4"/>
  <c r="AG182" i="4"/>
  <c r="AC201" i="4"/>
  <c r="AG201" i="4"/>
  <c r="AD202" i="4"/>
  <c r="AC242" i="4"/>
  <c r="AG242" i="4"/>
  <c r="AC175" i="4"/>
  <c r="AG175" i="4"/>
  <c r="AC195" i="4"/>
  <c r="AG195" i="4"/>
  <c r="AC232" i="4"/>
  <c r="AG232" i="4"/>
  <c r="AC244" i="4"/>
  <c r="AG244" i="4"/>
  <c r="AC249" i="4"/>
  <c r="AG249" i="4"/>
  <c r="AC169" i="4"/>
  <c r="AG169" i="4"/>
  <c r="AC216" i="4"/>
  <c r="AG216" i="4"/>
  <c r="AC240" i="4"/>
  <c r="AG240" i="4"/>
  <c r="C50" i="8"/>
  <c r="Z134" i="4" s="1"/>
  <c r="AC134" i="4" s="1"/>
  <c r="C22" i="8"/>
  <c r="Z106" i="4" s="1"/>
  <c r="AC106" i="4" s="1"/>
  <c r="C76" i="8"/>
  <c r="Z160" i="4" s="1"/>
  <c r="AC160" i="4" s="1"/>
  <c r="J23" i="8"/>
  <c r="L23" i="8" s="1"/>
  <c r="C25" i="8" s="1"/>
  <c r="Z109" i="4" s="1"/>
  <c r="AC109" i="4" s="1"/>
  <c r="C80" i="8"/>
  <c r="Z164" i="4" s="1"/>
  <c r="AC164" i="4" s="1"/>
  <c r="C44" i="8"/>
  <c r="Z128" i="4" s="1"/>
  <c r="AC128" i="4" s="1"/>
  <c r="C60" i="8"/>
  <c r="Z144" i="4" s="1"/>
  <c r="AC144" i="4" s="1"/>
  <c r="C69" i="8"/>
  <c r="Z153" i="4" s="1"/>
  <c r="AC153" i="4" s="1"/>
  <c r="C35" i="8"/>
  <c r="Z119" i="4" s="1"/>
  <c r="AC119" i="4" s="1"/>
  <c r="C29" i="8"/>
  <c r="Z113" i="4" s="1"/>
  <c r="AC113" i="4" s="1"/>
  <c r="C15" i="8"/>
  <c r="Z99" i="4" s="1"/>
  <c r="AC99" i="4" s="1"/>
  <c r="C49" i="8"/>
  <c r="Z133" i="4" s="1"/>
  <c r="AC133" i="4" s="1"/>
  <c r="C70" i="8"/>
  <c r="Z154" i="4" s="1"/>
  <c r="AC154" i="4" s="1"/>
  <c r="C55" i="8"/>
  <c r="Z139" i="4" s="1"/>
  <c r="AC139" i="4" s="1"/>
  <c r="C13" i="8"/>
  <c r="Z97" i="4" s="1"/>
  <c r="AC97" i="4" s="1"/>
  <c r="C61" i="8"/>
  <c r="Z145" i="4" s="1"/>
  <c r="AC145" i="4" s="1"/>
  <c r="C74" i="8"/>
  <c r="Z158" i="4" s="1"/>
  <c r="AC158" i="4" s="1"/>
  <c r="C65" i="8"/>
  <c r="Z149" i="4" s="1"/>
  <c r="AC149" i="4" s="1"/>
  <c r="C57" i="8"/>
  <c r="Z141" i="4" s="1"/>
  <c r="AC141" i="4" s="1"/>
  <c r="C3" i="8"/>
  <c r="Z87" i="4" s="1"/>
  <c r="AC87" i="4" s="1"/>
  <c r="C58" i="8"/>
  <c r="Z142" i="4" s="1"/>
  <c r="AC142" i="4" s="1"/>
  <c r="C79" i="8"/>
  <c r="Z163" i="4" s="1"/>
  <c r="AC163" i="4" s="1"/>
  <c r="C41" i="8"/>
  <c r="Z125" i="4" s="1"/>
  <c r="AC125" i="4" s="1"/>
  <c r="C17" i="8"/>
  <c r="Z101" i="4" s="1"/>
  <c r="AC101" i="4" s="1"/>
  <c r="C16" i="8"/>
  <c r="Z100" i="4" s="1"/>
  <c r="AC100" i="4" s="1"/>
  <c r="C36" i="8"/>
  <c r="Z120" i="4" s="1"/>
  <c r="AC120" i="4" s="1"/>
  <c r="C21" i="8"/>
  <c r="Z105" i="4" s="1"/>
  <c r="AC105" i="4" s="1"/>
  <c r="AC185" i="4"/>
  <c r="AG185" i="4"/>
  <c r="AD204" i="4"/>
  <c r="AC248" i="4"/>
  <c r="AG248" i="4"/>
  <c r="AC203" i="4"/>
  <c r="AG203" i="4"/>
  <c r="AC208" i="4"/>
  <c r="AG208" i="4"/>
  <c r="AC211" i="4"/>
  <c r="AG211" i="4"/>
  <c r="AC227" i="4"/>
  <c r="AG227" i="4"/>
  <c r="AC171" i="4"/>
  <c r="AG171" i="4"/>
  <c r="AC173" i="4"/>
  <c r="AG173" i="4"/>
  <c r="AD190" i="4"/>
  <c r="AE170" i="4"/>
  <c r="AC207" i="4"/>
  <c r="AG207" i="4"/>
  <c r="AC192" i="4"/>
  <c r="AG192" i="4"/>
  <c r="AC241" i="4"/>
  <c r="AG241" i="4"/>
  <c r="AE178" i="4"/>
  <c r="AC221" i="4"/>
  <c r="AG221" i="4"/>
  <c r="AC224" i="4"/>
  <c r="AG224" i="4"/>
  <c r="AC181" i="4"/>
  <c r="AG181" i="4"/>
  <c r="AG202" i="4"/>
  <c r="AC194" i="4"/>
  <c r="AG194" i="4"/>
  <c r="AC233" i="4"/>
  <c r="AG233" i="4"/>
  <c r="AC219" i="4"/>
  <c r="AG219" i="4"/>
  <c r="AC177" i="4"/>
  <c r="AG177" i="4"/>
  <c r="AG204" i="4"/>
  <c r="AG178" i="4"/>
  <c r="AC183" i="4"/>
  <c r="AG183" i="4"/>
  <c r="AC197" i="4"/>
  <c r="AG197" i="4"/>
  <c r="AC226" i="4"/>
  <c r="AG226" i="4"/>
  <c r="AE188" i="4"/>
  <c r="AE246" i="4"/>
  <c r="AE213" i="4"/>
  <c r="AC193" i="4"/>
  <c r="AG193" i="4"/>
  <c r="AG176" i="4"/>
  <c r="AC196" i="4"/>
  <c r="AG196" i="4"/>
  <c r="AC206" i="4"/>
  <c r="AG206" i="4"/>
  <c r="K11" i="7"/>
  <c r="K10" i="7"/>
  <c r="K9" i="7"/>
  <c r="K12" i="7"/>
  <c r="K19" i="7"/>
  <c r="K18" i="7"/>
  <c r="K17" i="7"/>
  <c r="K16" i="7"/>
  <c r="K15" i="7"/>
  <c r="K14" i="7"/>
  <c r="K8" i="7"/>
  <c r="K7" i="7"/>
  <c r="K6" i="7"/>
  <c r="K5" i="7"/>
  <c r="K4" i="7"/>
  <c r="K3" i="7"/>
  <c r="K2" i="7"/>
  <c r="B81" i="7"/>
  <c r="AD203" i="4" l="1"/>
  <c r="AE203" i="4"/>
  <c r="AD249" i="4"/>
  <c r="AE249" i="4"/>
  <c r="AE193" i="4"/>
  <c r="AD193" i="4"/>
  <c r="C52" i="8"/>
  <c r="Z136" i="4" s="1"/>
  <c r="AC136" i="4" s="1"/>
  <c r="AD136" i="4" s="1"/>
  <c r="AD207" i="4"/>
  <c r="AE207" i="4"/>
  <c r="AE248" i="4"/>
  <c r="AD248" i="4"/>
  <c r="C26" i="8"/>
  <c r="Z110" i="4" s="1"/>
  <c r="AC110" i="4" s="1"/>
  <c r="AE110" i="4" s="1"/>
  <c r="AE244" i="4"/>
  <c r="AD244" i="4"/>
  <c r="AD169" i="4"/>
  <c r="AE169" i="4"/>
  <c r="AD192" i="4"/>
  <c r="AE192" i="4"/>
  <c r="C37" i="8"/>
  <c r="Z121" i="4" s="1"/>
  <c r="AC121" i="4" s="1"/>
  <c r="AD121" i="4" s="1"/>
  <c r="C7" i="8"/>
  <c r="Z91" i="4" s="1"/>
  <c r="AC91" i="4" s="1"/>
  <c r="C77" i="8"/>
  <c r="Z161" i="4" s="1"/>
  <c r="AC161" i="4" s="1"/>
  <c r="C56" i="8"/>
  <c r="Z140" i="4" s="1"/>
  <c r="AC140" i="4" s="1"/>
  <c r="C40" i="8"/>
  <c r="Z124" i="4" s="1"/>
  <c r="AC124" i="4" s="1"/>
  <c r="AD124" i="4" s="1"/>
  <c r="AD241" i="4"/>
  <c r="AE241" i="4"/>
  <c r="AD194" i="4"/>
  <c r="AE194" i="4"/>
  <c r="C75" i="8"/>
  <c r="Z159" i="4" s="1"/>
  <c r="AC159" i="4" s="1"/>
  <c r="AD159" i="4" s="1"/>
  <c r="C48" i="8"/>
  <c r="Z132" i="4" s="1"/>
  <c r="AC132" i="4" s="1"/>
  <c r="AD132" i="4" s="1"/>
  <c r="C34" i="8"/>
  <c r="Z118" i="4" s="1"/>
  <c r="AC118" i="4" s="1"/>
  <c r="AE118" i="4" s="1"/>
  <c r="C71" i="8"/>
  <c r="Z155" i="4" s="1"/>
  <c r="AC155" i="4" s="1"/>
  <c r="AD155" i="4" s="1"/>
  <c r="C10" i="8"/>
  <c r="Z94" i="4" s="1"/>
  <c r="AC94" i="4" s="1"/>
  <c r="AE94" i="4" s="1"/>
  <c r="AD232" i="4"/>
  <c r="AE232" i="4"/>
  <c r="AE185" i="4"/>
  <c r="AD185" i="4"/>
  <c r="C27" i="8"/>
  <c r="Z111" i="4" s="1"/>
  <c r="AC111" i="4" s="1"/>
  <c r="C28" i="8"/>
  <c r="Z112" i="4" s="1"/>
  <c r="AC112" i="4" s="1"/>
  <c r="C5" i="8"/>
  <c r="Z89" i="4" s="1"/>
  <c r="AC89" i="4" s="1"/>
  <c r="AD89" i="4" s="1"/>
  <c r="C32" i="8"/>
  <c r="Z116" i="4" s="1"/>
  <c r="AC116" i="4" s="1"/>
  <c r="C2" i="8"/>
  <c r="Z86" i="4" s="1"/>
  <c r="AC86" i="4" s="1"/>
  <c r="AD86" i="4" s="1"/>
  <c r="AD177" i="4"/>
  <c r="AE177" i="4"/>
  <c r="C66" i="8"/>
  <c r="Z150" i="4" s="1"/>
  <c r="AC150" i="4" s="1"/>
  <c r="AD150" i="4" s="1"/>
  <c r="C4" i="8"/>
  <c r="Z88" i="4" s="1"/>
  <c r="AC88" i="4" s="1"/>
  <c r="AD195" i="4"/>
  <c r="AE195" i="4"/>
  <c r="AD181" i="4"/>
  <c r="AE181" i="4"/>
  <c r="C63" i="8"/>
  <c r="Z147" i="4" s="1"/>
  <c r="AC147" i="4" s="1"/>
  <c r="C59" i="8"/>
  <c r="Z143" i="4" s="1"/>
  <c r="AC143" i="4" s="1"/>
  <c r="C12" i="8"/>
  <c r="Z96" i="4" s="1"/>
  <c r="AC96" i="4" s="1"/>
  <c r="AE96" i="4" s="1"/>
  <c r="C33" i="8"/>
  <c r="Z117" i="4" s="1"/>
  <c r="AC117" i="4" s="1"/>
  <c r="C20" i="8"/>
  <c r="Z104" i="4" s="1"/>
  <c r="AC104" i="4" s="1"/>
  <c r="AD104" i="4" s="1"/>
  <c r="C46" i="8"/>
  <c r="Z130" i="4" s="1"/>
  <c r="AC130" i="4" s="1"/>
  <c r="AD130" i="4" s="1"/>
  <c r="AD208" i="4"/>
  <c r="AE208" i="4"/>
  <c r="AE226" i="4"/>
  <c r="AD226" i="4"/>
  <c r="AD197" i="4"/>
  <c r="AE197" i="4"/>
  <c r="AE171" i="4"/>
  <c r="AD171" i="4"/>
  <c r="C81" i="8"/>
  <c r="Z165" i="4" s="1"/>
  <c r="AC165" i="4" s="1"/>
  <c r="AD165" i="4" s="1"/>
  <c r="C84" i="8"/>
  <c r="Z168" i="4" s="1"/>
  <c r="AC168" i="4" s="1"/>
  <c r="C68" i="8"/>
  <c r="Z152" i="4" s="1"/>
  <c r="AC152" i="4" s="1"/>
  <c r="C64" i="8"/>
  <c r="Z148" i="4" s="1"/>
  <c r="AC148" i="4" s="1"/>
  <c r="AD148" i="4" s="1"/>
  <c r="C54" i="8"/>
  <c r="Z138" i="4" s="1"/>
  <c r="AC138" i="4" s="1"/>
  <c r="C82" i="8"/>
  <c r="Z166" i="4" s="1"/>
  <c r="AC166" i="4" s="1"/>
  <c r="AD166" i="4" s="1"/>
  <c r="AD175" i="4"/>
  <c r="AE175" i="4"/>
  <c r="AE219" i="4"/>
  <c r="AD219" i="4"/>
  <c r="AE224" i="4"/>
  <c r="AD224" i="4"/>
  <c r="C23" i="8"/>
  <c r="Z107" i="4" s="1"/>
  <c r="AC107" i="4" s="1"/>
  <c r="AE107" i="4" s="1"/>
  <c r="C42" i="8"/>
  <c r="Z126" i="4" s="1"/>
  <c r="AC126" i="4" s="1"/>
  <c r="AD126" i="4" s="1"/>
  <c r="C72" i="8"/>
  <c r="Z156" i="4" s="1"/>
  <c r="AC156" i="4" s="1"/>
  <c r="AE156" i="4" s="1"/>
  <c r="C14" i="8"/>
  <c r="Z98" i="4" s="1"/>
  <c r="AC98" i="4" s="1"/>
  <c r="AD98" i="4" s="1"/>
  <c r="C67" i="8"/>
  <c r="Z151" i="4" s="1"/>
  <c r="AC151" i="4" s="1"/>
  <c r="AE151" i="4" s="1"/>
  <c r="AD183" i="4"/>
  <c r="AE183" i="4"/>
  <c r="AD227" i="4"/>
  <c r="AE227" i="4"/>
  <c r="C30" i="8"/>
  <c r="Z114" i="4" s="1"/>
  <c r="AC114" i="4" s="1"/>
  <c r="AD114" i="4" s="1"/>
  <c r="C51" i="8"/>
  <c r="Z135" i="4" s="1"/>
  <c r="AC135" i="4" s="1"/>
  <c r="C8" i="8"/>
  <c r="Z92" i="4" s="1"/>
  <c r="AC92" i="4" s="1"/>
  <c r="AD92" i="4" s="1"/>
  <c r="C45" i="8"/>
  <c r="Z129" i="4" s="1"/>
  <c r="AC129" i="4" s="1"/>
  <c r="C43" i="8"/>
  <c r="Z127" i="4" s="1"/>
  <c r="AC127" i="4" s="1"/>
  <c r="AD240" i="4"/>
  <c r="AE240" i="4"/>
  <c r="AD242" i="4"/>
  <c r="AE242" i="4"/>
  <c r="AE221" i="4"/>
  <c r="AD221" i="4"/>
  <c r="C53" i="8"/>
  <c r="Z137" i="4" s="1"/>
  <c r="AC137" i="4" s="1"/>
  <c r="AD137" i="4" s="1"/>
  <c r="C24" i="8"/>
  <c r="Z108" i="4" s="1"/>
  <c r="AC108" i="4" s="1"/>
  <c r="C47" i="8"/>
  <c r="Z131" i="4" s="1"/>
  <c r="AC131" i="4" s="1"/>
  <c r="C83" i="8"/>
  <c r="Z167" i="4" s="1"/>
  <c r="AC167" i="4" s="1"/>
  <c r="AD167" i="4" s="1"/>
  <c r="C31" i="8"/>
  <c r="Z115" i="4" s="1"/>
  <c r="AC115" i="4" s="1"/>
  <c r="AD206" i="4"/>
  <c r="AE206" i="4"/>
  <c r="AD211" i="4"/>
  <c r="AE211" i="4"/>
  <c r="C39" i="8"/>
  <c r="Z123" i="4" s="1"/>
  <c r="AC123" i="4" s="1"/>
  <c r="C78" i="8"/>
  <c r="Z162" i="4" s="1"/>
  <c r="AC162" i="4" s="1"/>
  <c r="C73" i="8"/>
  <c r="Z157" i="4" s="1"/>
  <c r="AC157" i="4" s="1"/>
  <c r="C9" i="8"/>
  <c r="Z93" i="4" s="1"/>
  <c r="AC93" i="4" s="1"/>
  <c r="AE93" i="4" s="1"/>
  <c r="C19" i="8"/>
  <c r="Z103" i="4" s="1"/>
  <c r="AC103" i="4" s="1"/>
  <c r="AD103" i="4" s="1"/>
  <c r="AD216" i="4"/>
  <c r="AE216" i="4"/>
  <c r="AD196" i="4"/>
  <c r="AE196" i="4"/>
  <c r="AD233" i="4"/>
  <c r="AE233" i="4"/>
  <c r="AE173" i="4"/>
  <c r="AD173" i="4"/>
  <c r="C18" i="8"/>
  <c r="Z102" i="4" s="1"/>
  <c r="AC102" i="4" s="1"/>
  <c r="AD102" i="4" s="1"/>
  <c r="C6" i="8"/>
  <c r="Z90" i="4" s="1"/>
  <c r="AC90" i="4" s="1"/>
  <c r="AE90" i="4" s="1"/>
  <c r="C38" i="8"/>
  <c r="Z122" i="4" s="1"/>
  <c r="AC122" i="4" s="1"/>
  <c r="AD122" i="4" s="1"/>
  <c r="C11" i="8"/>
  <c r="Z95" i="4" s="1"/>
  <c r="AC95" i="4" s="1"/>
  <c r="AD95" i="4" s="1"/>
  <c r="C62" i="8"/>
  <c r="Z146" i="4" s="1"/>
  <c r="AC146" i="4" s="1"/>
  <c r="AD146" i="4" s="1"/>
  <c r="AD201" i="4"/>
  <c r="AE201" i="4"/>
  <c r="N1" i="7"/>
  <c r="J23" i="7" s="1"/>
  <c r="L23" i="7" s="1"/>
  <c r="N2" i="7"/>
  <c r="AD100" i="4"/>
  <c r="AE100" i="4"/>
  <c r="AD125" i="4"/>
  <c r="AE125" i="4"/>
  <c r="AD149" i="4"/>
  <c r="AE149" i="4"/>
  <c r="AD91" i="4"/>
  <c r="AE91" i="4"/>
  <c r="AE128" i="4"/>
  <c r="AD128" i="4"/>
  <c r="AD152" i="4"/>
  <c r="AE152" i="4"/>
  <c r="AD145" i="4"/>
  <c r="AE145" i="4"/>
  <c r="AD127" i="4"/>
  <c r="AE127" i="4"/>
  <c r="AD106" i="4"/>
  <c r="AE106" i="4"/>
  <c r="AD154" i="4"/>
  <c r="AE154" i="4"/>
  <c r="AE124" i="4"/>
  <c r="AD105" i="4"/>
  <c r="AE105" i="4"/>
  <c r="AD129" i="4"/>
  <c r="AE129" i="4"/>
  <c r="AD153" i="4"/>
  <c r="AE153" i="4"/>
  <c r="AD99" i="4"/>
  <c r="AE99" i="4"/>
  <c r="AD108" i="4"/>
  <c r="AE108" i="4"/>
  <c r="AD131" i="4"/>
  <c r="AE131" i="4"/>
  <c r="AD134" i="4"/>
  <c r="AE134" i="4"/>
  <c r="AD158" i="4"/>
  <c r="AE158" i="4"/>
  <c r="AD87" i="4"/>
  <c r="AE87" i="4"/>
  <c r="AD133" i="4"/>
  <c r="AE133" i="4"/>
  <c r="AD157" i="4"/>
  <c r="AE157" i="4"/>
  <c r="AD112" i="4"/>
  <c r="AE112" i="4"/>
  <c r="AE136" i="4"/>
  <c r="AD160" i="4"/>
  <c r="AE160" i="4"/>
  <c r="AE92" i="4"/>
  <c r="AD123" i="4"/>
  <c r="AE123" i="4"/>
  <c r="AE114" i="4"/>
  <c r="AD138" i="4"/>
  <c r="AE138" i="4"/>
  <c r="AD162" i="4"/>
  <c r="AE162" i="4"/>
  <c r="AD96" i="4"/>
  <c r="AD113" i="4"/>
  <c r="AE113" i="4"/>
  <c r="AD161" i="4"/>
  <c r="AE161" i="4"/>
  <c r="AD97" i="4"/>
  <c r="AE97" i="4"/>
  <c r="AE116" i="4"/>
  <c r="AD116" i="4"/>
  <c r="AE140" i="4"/>
  <c r="AD140" i="4"/>
  <c r="AD164" i="4"/>
  <c r="AE164" i="4"/>
  <c r="AE143" i="4"/>
  <c r="AD143" i="4"/>
  <c r="AE121" i="4"/>
  <c r="AD147" i="4"/>
  <c r="AE147" i="4"/>
  <c r="AD109" i="4"/>
  <c r="AE109" i="4"/>
  <c r="AE135" i="4"/>
  <c r="AD135" i="4"/>
  <c r="AD139" i="4"/>
  <c r="AE139" i="4"/>
  <c r="AD163" i="4"/>
  <c r="AE163" i="4"/>
  <c r="AD101" i="4"/>
  <c r="AE101" i="4"/>
  <c r="AD142" i="4"/>
  <c r="AE142" i="4"/>
  <c r="AD119" i="4"/>
  <c r="AE119" i="4"/>
  <c r="AE111" i="4"/>
  <c r="AD111" i="4"/>
  <c r="AD115" i="4"/>
  <c r="AE115" i="4"/>
  <c r="AD117" i="4"/>
  <c r="AE117" i="4"/>
  <c r="AD141" i="4"/>
  <c r="AE141" i="4"/>
  <c r="AD88" i="4"/>
  <c r="AE88" i="4"/>
  <c r="AD120" i="4"/>
  <c r="AE120" i="4"/>
  <c r="AD144" i="4"/>
  <c r="AE144" i="4"/>
  <c r="AD168" i="4"/>
  <c r="AE168" i="4"/>
  <c r="AG164" i="4"/>
  <c r="AG163" i="4"/>
  <c r="AG166" i="4"/>
  <c r="AG167" i="4"/>
  <c r="AG168" i="4"/>
  <c r="AG102" i="4"/>
  <c r="AG127" i="4"/>
  <c r="AG95" i="4"/>
  <c r="AG92" i="4"/>
  <c r="AG130" i="4"/>
  <c r="AG154" i="4"/>
  <c r="AG105" i="4"/>
  <c r="AG113" i="4"/>
  <c r="AG121" i="4"/>
  <c r="AG129" i="4"/>
  <c r="AG145" i="4"/>
  <c r="AG153" i="4"/>
  <c r="AG161" i="4"/>
  <c r="AG86" i="4"/>
  <c r="AG99" i="4"/>
  <c r="AG97" i="4"/>
  <c r="AG96" i="4"/>
  <c r="AG108" i="4"/>
  <c r="AG124" i="4"/>
  <c r="AG140" i="4"/>
  <c r="AG148" i="4"/>
  <c r="AG119" i="4"/>
  <c r="AG143" i="4"/>
  <c r="AG106" i="4"/>
  <c r="AG122" i="4"/>
  <c r="AG138" i="4"/>
  <c r="AG162" i="4"/>
  <c r="AG107" i="4"/>
  <c r="AG115" i="4"/>
  <c r="AG131" i="4"/>
  <c r="AG139" i="4"/>
  <c r="AG147" i="4"/>
  <c r="AG87" i="4"/>
  <c r="AG103" i="4"/>
  <c r="AG101" i="4"/>
  <c r="AG100" i="4"/>
  <c r="AG134" i="4"/>
  <c r="AG142" i="4"/>
  <c r="AG158" i="4"/>
  <c r="AG111" i="4"/>
  <c r="AG135" i="4"/>
  <c r="AG159" i="4"/>
  <c r="AG114" i="4"/>
  <c r="AG109" i="4"/>
  <c r="AG117" i="4"/>
  <c r="AG125" i="4"/>
  <c r="AG133" i="4"/>
  <c r="AG141" i="4"/>
  <c r="AG149" i="4"/>
  <c r="AG91" i="4"/>
  <c r="AG89" i="4"/>
  <c r="AG104" i="4"/>
  <c r="AG112" i="4"/>
  <c r="AG120" i="4"/>
  <c r="AG128" i="4"/>
  <c r="AG136" i="4"/>
  <c r="AG144" i="4"/>
  <c r="AG152" i="4"/>
  <c r="AG160" i="4"/>
  <c r="AE103" i="4" l="1"/>
  <c r="AD107" i="4"/>
  <c r="AE95" i="4"/>
  <c r="AD90" i="4"/>
  <c r="AG88" i="4"/>
  <c r="AE89" i="4"/>
  <c r="AG150" i="4"/>
  <c r="AG93" i="4"/>
  <c r="AG126" i="4"/>
  <c r="AE166" i="4"/>
  <c r="AE102" i="4"/>
  <c r="AE148" i="4"/>
  <c r="AE130" i="4"/>
  <c r="AG157" i="4"/>
  <c r="AG110" i="4"/>
  <c r="AG156" i="4"/>
  <c r="AG118" i="4"/>
  <c r="AD118" i="4"/>
  <c r="AD156" i="4"/>
  <c r="AE150" i="4"/>
  <c r="AD94" i="4"/>
  <c r="AD93" i="4"/>
  <c r="AE155" i="4"/>
  <c r="AG151" i="4"/>
  <c r="AE165" i="4"/>
  <c r="AE137" i="4"/>
  <c r="AE98" i="4"/>
  <c r="AG165" i="4"/>
  <c r="AG137" i="4"/>
  <c r="AE126" i="4"/>
  <c r="AD151" i="4"/>
  <c r="AG94" i="4"/>
  <c r="AG155" i="4"/>
  <c r="AE159" i="4"/>
  <c r="AE132" i="4"/>
  <c r="AE86" i="4"/>
  <c r="AG90" i="4"/>
  <c r="AG132" i="4"/>
  <c r="AE146" i="4"/>
  <c r="AD110" i="4"/>
  <c r="AE167" i="4"/>
  <c r="AE104" i="4"/>
  <c r="AE122" i="4"/>
  <c r="AG98" i="4"/>
  <c r="AG123" i="4"/>
  <c r="AG116" i="4"/>
  <c r="AG146" i="4"/>
  <c r="C81" i="7"/>
  <c r="Z82" i="4" s="1"/>
  <c r="AC82" i="4" s="1"/>
  <c r="AG82" i="4" l="1"/>
  <c r="AD82" i="4"/>
  <c r="AE82" i="4"/>
  <c r="A83" i="5"/>
  <c r="B82" i="4"/>
  <c r="B83" i="5" s="1"/>
  <c r="A82" i="3"/>
  <c r="B82" i="3"/>
  <c r="A82" i="2"/>
  <c r="B82" i="2"/>
  <c r="AB3" i="4" l="1"/>
  <c r="AO5" i="4"/>
  <c r="AP5" i="4" s="1"/>
  <c r="B81" i="4" l="1"/>
  <c r="B81" i="5" s="1"/>
  <c r="A84" i="5"/>
  <c r="B83" i="4"/>
  <c r="B84" i="5" s="1"/>
  <c r="A85" i="5"/>
  <c r="B84" i="4"/>
  <c r="B85" i="5" s="1"/>
  <c r="A86" i="5"/>
  <c r="B85" i="4"/>
  <c r="B86" i="5" s="1"/>
  <c r="A81" i="5" l="1"/>
  <c r="A82" i="5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4" i="2"/>
  <c r="B4" i="2"/>
  <c r="A5" i="2"/>
  <c r="B5" i="2"/>
  <c r="A14" i="3" l="1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B3" i="3"/>
  <c r="A3" i="3"/>
  <c r="B3" i="2"/>
  <c r="A3" i="2"/>
  <c r="AF72" i="4" l="1"/>
  <c r="AF73" i="4"/>
  <c r="AF74" i="4"/>
  <c r="AF75" i="4"/>
  <c r="AF76" i="4"/>
  <c r="AF77" i="4"/>
  <c r="AF78" i="4"/>
  <c r="AF79" i="4"/>
  <c r="AF80" i="4"/>
  <c r="AF81" i="4"/>
  <c r="AF83" i="4"/>
  <c r="AF84" i="4"/>
  <c r="AF85" i="4"/>
  <c r="B50" i="4"/>
  <c r="B51" i="4"/>
  <c r="B52" i="4"/>
  <c r="B53" i="4"/>
  <c r="B54" i="4"/>
  <c r="B55" i="4"/>
  <c r="V50" i="4" l="1"/>
  <c r="B49" i="7" s="1"/>
  <c r="V51" i="4"/>
  <c r="B50" i="7" s="1"/>
  <c r="V52" i="4"/>
  <c r="B51" i="7" s="1"/>
  <c r="V53" i="4"/>
  <c r="B52" i="7" s="1"/>
  <c r="V54" i="4"/>
  <c r="B53" i="7" s="1"/>
  <c r="V55" i="4"/>
  <c r="B54" i="7" s="1"/>
  <c r="V56" i="4"/>
  <c r="B55" i="7" s="1"/>
  <c r="V57" i="4"/>
  <c r="B56" i="7" s="1"/>
  <c r="V58" i="4"/>
  <c r="B57" i="7" s="1"/>
  <c r="V59" i="4"/>
  <c r="B58" i="7" s="1"/>
  <c r="V60" i="4"/>
  <c r="B59" i="7" s="1"/>
  <c r="V61" i="4"/>
  <c r="B60" i="7" s="1"/>
  <c r="V62" i="4"/>
  <c r="B61" i="7" s="1"/>
  <c r="V63" i="4"/>
  <c r="B62" i="7" s="1"/>
  <c r="V64" i="4"/>
  <c r="B63" i="7" s="1"/>
  <c r="V65" i="4"/>
  <c r="B64" i="7" s="1"/>
  <c r="V66" i="4"/>
  <c r="B65" i="7" s="1"/>
  <c r="V67" i="4"/>
  <c r="B66" i="7" s="1"/>
  <c r="V68" i="4"/>
  <c r="B67" i="7" s="1"/>
  <c r="V69" i="4"/>
  <c r="B68" i="7" s="1"/>
  <c r="V70" i="4"/>
  <c r="B69" i="7" s="1"/>
  <c r="V71" i="4"/>
  <c r="B70" i="7" s="1"/>
  <c r="V72" i="4"/>
  <c r="B71" i="7" s="1"/>
  <c r="V73" i="4"/>
  <c r="B72" i="7" s="1"/>
  <c r="V74" i="4"/>
  <c r="B73" i="7" s="1"/>
  <c r="V75" i="4"/>
  <c r="B74" i="7" s="1"/>
  <c r="V76" i="4"/>
  <c r="B75" i="7" s="1"/>
  <c r="V77" i="4"/>
  <c r="B76" i="7" s="1"/>
  <c r="V78" i="4"/>
  <c r="B77" i="7" s="1"/>
  <c r="V79" i="4"/>
  <c r="B78" i="7" s="1"/>
  <c r="V80" i="4"/>
  <c r="B79" i="7" s="1"/>
  <c r="V81" i="4"/>
  <c r="B80" i="7" s="1"/>
  <c r="B82" i="7"/>
  <c r="B83" i="7"/>
  <c r="B84" i="7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V4" i="4"/>
  <c r="B3" i="7" s="1"/>
  <c r="V5" i="4"/>
  <c r="B4" i="7" s="1"/>
  <c r="V6" i="4"/>
  <c r="B5" i="7" s="1"/>
  <c r="V7" i="4"/>
  <c r="B6" i="7" s="1"/>
  <c r="V8" i="4"/>
  <c r="B7" i="7" s="1"/>
  <c r="V9" i="4"/>
  <c r="B8" i="7" s="1"/>
  <c r="V10" i="4"/>
  <c r="B9" i="7" s="1"/>
  <c r="V11" i="4"/>
  <c r="B10" i="7" s="1"/>
  <c r="V12" i="4"/>
  <c r="B11" i="7" s="1"/>
  <c r="V13" i="4"/>
  <c r="B12" i="7" s="1"/>
  <c r="V14" i="4"/>
  <c r="B13" i="7" s="1"/>
  <c r="V15" i="4"/>
  <c r="B14" i="7" s="1"/>
  <c r="V16" i="4"/>
  <c r="B15" i="7" s="1"/>
  <c r="V17" i="4"/>
  <c r="B16" i="7" s="1"/>
  <c r="V18" i="4"/>
  <c r="B17" i="7" s="1"/>
  <c r="V19" i="4"/>
  <c r="B18" i="7" s="1"/>
  <c r="V20" i="4"/>
  <c r="B19" i="7" s="1"/>
  <c r="V21" i="4"/>
  <c r="B20" i="7" s="1"/>
  <c r="V22" i="4"/>
  <c r="B21" i="7" s="1"/>
  <c r="V23" i="4"/>
  <c r="B22" i="7" s="1"/>
  <c r="V24" i="4"/>
  <c r="B23" i="7" s="1"/>
  <c r="V25" i="4"/>
  <c r="B24" i="7" s="1"/>
  <c r="V26" i="4"/>
  <c r="B25" i="7" s="1"/>
  <c r="V27" i="4"/>
  <c r="B26" i="7" s="1"/>
  <c r="V28" i="4"/>
  <c r="B27" i="7" s="1"/>
  <c r="V29" i="4"/>
  <c r="B28" i="7" s="1"/>
  <c r="V30" i="4"/>
  <c r="B29" i="7" s="1"/>
  <c r="V31" i="4"/>
  <c r="B30" i="7" s="1"/>
  <c r="V32" i="4"/>
  <c r="B31" i="7" s="1"/>
  <c r="V33" i="4"/>
  <c r="B32" i="7" s="1"/>
  <c r="V34" i="4"/>
  <c r="B33" i="7" s="1"/>
  <c r="V35" i="4"/>
  <c r="B34" i="7" s="1"/>
  <c r="V36" i="4"/>
  <c r="B35" i="7" s="1"/>
  <c r="V37" i="4"/>
  <c r="B36" i="7" s="1"/>
  <c r="V38" i="4"/>
  <c r="B37" i="7" s="1"/>
  <c r="V39" i="4"/>
  <c r="B38" i="7" s="1"/>
  <c r="V40" i="4"/>
  <c r="B39" i="7" s="1"/>
  <c r="V41" i="4"/>
  <c r="B40" i="7" s="1"/>
  <c r="V42" i="4"/>
  <c r="B41" i="7" s="1"/>
  <c r="V43" i="4"/>
  <c r="B42" i="7" s="1"/>
  <c r="V44" i="4"/>
  <c r="B43" i="7" s="1"/>
  <c r="V45" i="4"/>
  <c r="B44" i="7" s="1"/>
  <c r="V46" i="4"/>
  <c r="B45" i="7" s="1"/>
  <c r="V47" i="4"/>
  <c r="B46" i="7" s="1"/>
  <c r="V48" i="4"/>
  <c r="B47" i="7" s="1"/>
  <c r="V49" i="4"/>
  <c r="B48" i="7" s="1"/>
  <c r="V3" i="4"/>
  <c r="B2" i="7" s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3" i="4"/>
  <c r="C21" i="7" l="1"/>
  <c r="Z22" i="4" s="1"/>
  <c r="AC22" i="4" s="1"/>
  <c r="C35" i="7"/>
  <c r="Z36" i="4" s="1"/>
  <c r="AC36" i="4" s="1"/>
  <c r="C78" i="7"/>
  <c r="Z79" i="4" s="1"/>
  <c r="C62" i="7"/>
  <c r="Z63" i="4" s="1"/>
  <c r="AC63" i="4" s="1"/>
  <c r="C36" i="7"/>
  <c r="Z37" i="4" s="1"/>
  <c r="AC37" i="4" s="1"/>
  <c r="C77" i="7"/>
  <c r="Z78" i="4" s="1"/>
  <c r="C61" i="7"/>
  <c r="Z62" i="4" s="1"/>
  <c r="AC62" i="4" s="1"/>
  <c r="C64" i="7"/>
  <c r="Z65" i="4" s="1"/>
  <c r="AC65" i="4" s="1"/>
  <c r="C19" i="7"/>
  <c r="Z20" i="4" s="1"/>
  <c r="AC20" i="4" s="1"/>
  <c r="C76" i="7"/>
  <c r="Z77" i="4" s="1"/>
  <c r="C60" i="7"/>
  <c r="Z61" i="4" s="1"/>
  <c r="AC61" i="4" s="1"/>
  <c r="C5" i="7"/>
  <c r="Z6" i="4" s="1"/>
  <c r="AC6" i="4" s="1"/>
  <c r="C3" i="7"/>
  <c r="Z4" i="4" s="1"/>
  <c r="AC4" i="4" s="1"/>
  <c r="C48" i="7"/>
  <c r="Z49" i="4" s="1"/>
  <c r="AC49" i="4" s="1"/>
  <c r="C75" i="7"/>
  <c r="Z76" i="4" s="1"/>
  <c r="C59" i="7"/>
  <c r="Z60" i="4" s="1"/>
  <c r="AC60" i="4" s="1"/>
  <c r="C58" i="7"/>
  <c r="Z59" i="4" s="1"/>
  <c r="AC59" i="4" s="1"/>
  <c r="C18" i="7"/>
  <c r="Z19" i="4" s="1"/>
  <c r="AC19" i="4" s="1"/>
  <c r="C73" i="7"/>
  <c r="Z74" i="4" s="1"/>
  <c r="C57" i="7"/>
  <c r="Z58" i="4" s="1"/>
  <c r="AC58" i="4" s="1"/>
  <c r="C20" i="7"/>
  <c r="Z21" i="4" s="1"/>
  <c r="AC21" i="4" s="1"/>
  <c r="C2" i="7"/>
  <c r="Z3" i="4" s="1"/>
  <c r="C72" i="7"/>
  <c r="Z73" i="4" s="1"/>
  <c r="AC73" i="4" s="1"/>
  <c r="C56" i="7"/>
  <c r="Z57" i="4" s="1"/>
  <c r="AC57" i="4" s="1"/>
  <c r="C17" i="7"/>
  <c r="Z18" i="4" s="1"/>
  <c r="AC18" i="4" s="1"/>
  <c r="C15" i="7"/>
  <c r="Z16" i="4" s="1"/>
  <c r="AC16" i="4" s="1"/>
  <c r="C71" i="7"/>
  <c r="Z72" i="4" s="1"/>
  <c r="C55" i="7"/>
  <c r="Z56" i="4" s="1"/>
  <c r="AC56" i="4" s="1"/>
  <c r="C79" i="7"/>
  <c r="Z80" i="4" s="1"/>
  <c r="C74" i="7"/>
  <c r="Z75" i="4" s="1"/>
  <c r="C29" i="7"/>
  <c r="Z30" i="4" s="1"/>
  <c r="AC30" i="4" s="1"/>
  <c r="AD30" i="4" s="1"/>
  <c r="C70" i="7"/>
  <c r="Z71" i="4" s="1"/>
  <c r="AC71" i="4" s="1"/>
  <c r="C54" i="7"/>
  <c r="Z55" i="4" s="1"/>
  <c r="AC55" i="4" s="1"/>
  <c r="C33" i="7"/>
  <c r="Z34" i="4" s="1"/>
  <c r="AC34" i="4" s="1"/>
  <c r="C42" i="7"/>
  <c r="Z43" i="4" s="1"/>
  <c r="AC43" i="4" s="1"/>
  <c r="C69" i="7"/>
  <c r="Z70" i="4" s="1"/>
  <c r="AC70" i="4" s="1"/>
  <c r="C53" i="7"/>
  <c r="Z54" i="4" s="1"/>
  <c r="AC54" i="4" s="1"/>
  <c r="C4" i="7"/>
  <c r="Z5" i="4" s="1"/>
  <c r="AC5" i="4" s="1"/>
  <c r="C16" i="7"/>
  <c r="Z17" i="4" s="1"/>
  <c r="AC17" i="4" s="1"/>
  <c r="AD17" i="4" s="1"/>
  <c r="C30" i="7"/>
  <c r="Z31" i="4" s="1"/>
  <c r="AC31" i="4" s="1"/>
  <c r="C45" i="7"/>
  <c r="Z46" i="4" s="1"/>
  <c r="AC46" i="4" s="1"/>
  <c r="C43" i="7"/>
  <c r="Z44" i="4" s="1"/>
  <c r="AC44" i="4" s="1"/>
  <c r="C41" i="7"/>
  <c r="Z42" i="4" s="1"/>
  <c r="AC42" i="4" s="1"/>
  <c r="C68" i="7"/>
  <c r="Z69" i="4" s="1"/>
  <c r="AC69" i="4" s="1"/>
  <c r="C52" i="7"/>
  <c r="Z53" i="4" s="1"/>
  <c r="AC53" i="4" s="1"/>
  <c r="C80" i="7"/>
  <c r="Z81" i="4" s="1"/>
  <c r="C32" i="7"/>
  <c r="Z33" i="4" s="1"/>
  <c r="AC33" i="4" s="1"/>
  <c r="AD33" i="4" s="1"/>
  <c r="C47" i="7"/>
  <c r="Z48" i="4" s="1"/>
  <c r="AC48" i="4" s="1"/>
  <c r="C14" i="7"/>
  <c r="Z15" i="4" s="1"/>
  <c r="AC15" i="4" s="1"/>
  <c r="C44" i="7"/>
  <c r="Z45" i="4" s="1"/>
  <c r="AC45" i="4" s="1"/>
  <c r="C27" i="7"/>
  <c r="Z28" i="4" s="1"/>
  <c r="AC28" i="4" s="1"/>
  <c r="C26" i="7"/>
  <c r="Z27" i="4" s="1"/>
  <c r="AC27" i="4" s="1"/>
  <c r="C8" i="7"/>
  <c r="Z9" i="4" s="1"/>
  <c r="AC9" i="4" s="1"/>
  <c r="C84" i="7"/>
  <c r="Z85" i="4" s="1"/>
  <c r="C67" i="7"/>
  <c r="Z68" i="4" s="1"/>
  <c r="AC68" i="4" s="1"/>
  <c r="AD68" i="4" s="1"/>
  <c r="C51" i="7"/>
  <c r="Z52" i="4" s="1"/>
  <c r="AC52" i="4" s="1"/>
  <c r="C37" i="7"/>
  <c r="Z38" i="4" s="1"/>
  <c r="AC38" i="4" s="1"/>
  <c r="C34" i="7"/>
  <c r="Z35" i="4" s="1"/>
  <c r="AC35" i="4" s="1"/>
  <c r="C28" i="7"/>
  <c r="Z29" i="4" s="1"/>
  <c r="AC29" i="4" s="1"/>
  <c r="C25" i="7"/>
  <c r="Z26" i="4" s="1"/>
  <c r="AC26" i="4" s="1"/>
  <c r="C24" i="7"/>
  <c r="Z25" i="4" s="1"/>
  <c r="AC25" i="4" s="1"/>
  <c r="C39" i="7"/>
  <c r="Z40" i="4" s="1"/>
  <c r="AC40" i="4" s="1"/>
  <c r="C23" i="7"/>
  <c r="Z24" i="4" s="1"/>
  <c r="AC24" i="4" s="1"/>
  <c r="AD24" i="4" s="1"/>
  <c r="C7" i="7"/>
  <c r="Z8" i="4" s="1"/>
  <c r="AC8" i="4" s="1"/>
  <c r="C83" i="7"/>
  <c r="Z84" i="4" s="1"/>
  <c r="C66" i="7"/>
  <c r="Z67" i="4" s="1"/>
  <c r="AC67" i="4" s="1"/>
  <c r="C50" i="7"/>
  <c r="Z51" i="4" s="1"/>
  <c r="AC51" i="4" s="1"/>
  <c r="C63" i="7"/>
  <c r="Z64" i="4" s="1"/>
  <c r="AC64" i="4" s="1"/>
  <c r="C31" i="7"/>
  <c r="Z32" i="4" s="1"/>
  <c r="AC32" i="4" s="1"/>
  <c r="C46" i="7"/>
  <c r="Z47" i="4" s="1"/>
  <c r="AC47" i="4" s="1"/>
  <c r="C13" i="7"/>
  <c r="Z14" i="4" s="1"/>
  <c r="AC14" i="4" s="1"/>
  <c r="AD14" i="4" s="1"/>
  <c r="C12" i="7"/>
  <c r="Z13" i="4" s="1"/>
  <c r="AC13" i="4" s="1"/>
  <c r="C11" i="7"/>
  <c r="Z12" i="4" s="1"/>
  <c r="AC12" i="4" s="1"/>
  <c r="C10" i="7"/>
  <c r="Z11" i="4" s="1"/>
  <c r="AC11" i="4" s="1"/>
  <c r="C9" i="7"/>
  <c r="Z10" i="4" s="1"/>
  <c r="AC10" i="4" s="1"/>
  <c r="C40" i="7"/>
  <c r="Z41" i="4" s="1"/>
  <c r="AC41" i="4" s="1"/>
  <c r="C38" i="7"/>
  <c r="Z39" i="4" s="1"/>
  <c r="AC39" i="4" s="1"/>
  <c r="C22" i="7"/>
  <c r="Z23" i="4" s="1"/>
  <c r="AC23" i="4" s="1"/>
  <c r="C6" i="7"/>
  <c r="Z7" i="4" s="1"/>
  <c r="AC7" i="4" s="1"/>
  <c r="C82" i="7"/>
  <c r="Z83" i="4" s="1"/>
  <c r="C65" i="7"/>
  <c r="Z66" i="4" s="1"/>
  <c r="AC66" i="4" s="1"/>
  <c r="C49" i="7"/>
  <c r="Z50" i="4" s="1"/>
  <c r="AC50" i="4" s="1"/>
  <c r="B50" i="5"/>
  <c r="B51" i="5"/>
  <c r="B54" i="5"/>
  <c r="B55" i="5"/>
  <c r="A48" i="5"/>
  <c r="B48" i="4"/>
  <c r="B48" i="5" s="1"/>
  <c r="A49" i="5"/>
  <c r="B49" i="4"/>
  <c r="B49" i="5" s="1"/>
  <c r="A50" i="5"/>
  <c r="A51" i="5"/>
  <c r="A52" i="5"/>
  <c r="B52" i="5"/>
  <c r="A53" i="5"/>
  <c r="B53" i="5"/>
  <c r="A54" i="5"/>
  <c r="A55" i="5"/>
  <c r="A56" i="5"/>
  <c r="B56" i="4"/>
  <c r="B56" i="5" s="1"/>
  <c r="A57" i="5"/>
  <c r="B57" i="4"/>
  <c r="B57" i="5" s="1"/>
  <c r="A58" i="5"/>
  <c r="B58" i="4"/>
  <c r="B58" i="5" s="1"/>
  <c r="A59" i="5"/>
  <c r="B59" i="4"/>
  <c r="B59" i="5" s="1"/>
  <c r="A60" i="5"/>
  <c r="B60" i="4"/>
  <c r="B60" i="5" s="1"/>
  <c r="A61" i="5"/>
  <c r="B61" i="4"/>
  <c r="B61" i="5" s="1"/>
  <c r="A62" i="5"/>
  <c r="B62" i="4"/>
  <c r="B62" i="5" s="1"/>
  <c r="A63" i="5"/>
  <c r="B63" i="4"/>
  <c r="B63" i="5" s="1"/>
  <c r="A64" i="5"/>
  <c r="B64" i="4"/>
  <c r="B64" i="5" s="1"/>
  <c r="A65" i="5"/>
  <c r="B65" i="4"/>
  <c r="B65" i="5" s="1"/>
  <c r="A66" i="5"/>
  <c r="B66" i="4"/>
  <c r="B66" i="5" s="1"/>
  <c r="A67" i="5"/>
  <c r="B67" i="4"/>
  <c r="B67" i="5" s="1"/>
  <c r="A68" i="5"/>
  <c r="B68" i="4"/>
  <c r="B68" i="5" s="1"/>
  <c r="A69" i="5"/>
  <c r="B69" i="4"/>
  <c r="B69" i="5" s="1"/>
  <c r="A70" i="5"/>
  <c r="B70" i="4"/>
  <c r="B70" i="5" s="1"/>
  <c r="A71" i="5"/>
  <c r="B71" i="4"/>
  <c r="B71" i="5" s="1"/>
  <c r="A72" i="5"/>
  <c r="B72" i="4"/>
  <c r="B72" i="5" s="1"/>
  <c r="A73" i="5"/>
  <c r="B73" i="4"/>
  <c r="B73" i="5" s="1"/>
  <c r="A74" i="5"/>
  <c r="B74" i="4"/>
  <c r="B74" i="5" s="1"/>
  <c r="A75" i="5"/>
  <c r="B75" i="4"/>
  <c r="B75" i="5" s="1"/>
  <c r="A76" i="5"/>
  <c r="B76" i="4"/>
  <c r="B76" i="5" s="1"/>
  <c r="A77" i="5"/>
  <c r="B77" i="4"/>
  <c r="B77" i="5" s="1"/>
  <c r="A78" i="5"/>
  <c r="B78" i="4"/>
  <c r="B78" i="5" s="1"/>
  <c r="A79" i="5"/>
  <c r="B79" i="4"/>
  <c r="B79" i="5" s="1"/>
  <c r="A80" i="5"/>
  <c r="B80" i="4"/>
  <c r="B80" i="5" s="1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D73" i="4" l="1"/>
  <c r="AE73" i="4"/>
  <c r="AC76" i="4"/>
  <c r="AG76" i="4"/>
  <c r="AD7" i="4"/>
  <c r="AE7" i="4"/>
  <c r="AD35" i="4"/>
  <c r="AE35" i="4"/>
  <c r="AD49" i="4"/>
  <c r="AE49" i="4"/>
  <c r="AD13" i="4"/>
  <c r="AE13" i="4"/>
  <c r="AD47" i="4"/>
  <c r="AE47" i="4"/>
  <c r="AD4" i="4"/>
  <c r="AE4" i="4"/>
  <c r="AD6" i="4"/>
  <c r="AE6" i="4"/>
  <c r="AD69" i="4"/>
  <c r="AE69" i="4"/>
  <c r="AC80" i="4"/>
  <c r="AG80" i="4"/>
  <c r="AD61" i="4"/>
  <c r="AE61" i="4"/>
  <c r="AD38" i="4"/>
  <c r="AE38" i="4"/>
  <c r="AD52" i="4"/>
  <c r="AE52" i="4"/>
  <c r="AD16" i="4"/>
  <c r="AE16" i="4"/>
  <c r="AE51" i="4"/>
  <c r="AD51" i="4"/>
  <c r="AE9" i="4"/>
  <c r="AD9" i="4"/>
  <c r="AD57" i="4"/>
  <c r="AE57" i="4"/>
  <c r="AC77" i="4"/>
  <c r="AG77" i="4"/>
  <c r="AD42" i="4"/>
  <c r="AE42" i="4"/>
  <c r="AD32" i="4"/>
  <c r="AE32" i="4"/>
  <c r="AD20" i="4"/>
  <c r="AE20" i="4"/>
  <c r="AC72" i="4"/>
  <c r="AG72" i="4"/>
  <c r="AD18" i="4"/>
  <c r="AE18" i="4"/>
  <c r="AD54" i="4"/>
  <c r="AE54" i="4"/>
  <c r="AD65" i="4"/>
  <c r="AE65" i="4"/>
  <c r="AC75" i="4"/>
  <c r="AG75" i="4"/>
  <c r="AD44" i="4"/>
  <c r="AE44" i="4"/>
  <c r="AC83" i="4"/>
  <c r="AG83" i="4"/>
  <c r="AE8" i="4"/>
  <c r="AD8" i="4"/>
  <c r="AD62" i="4"/>
  <c r="AE62" i="4"/>
  <c r="AE46" i="4"/>
  <c r="AD46" i="4"/>
  <c r="AE64" i="4"/>
  <c r="AD64" i="4"/>
  <c r="AD28" i="4"/>
  <c r="AE28" i="4"/>
  <c r="AD43" i="4"/>
  <c r="AE43" i="4"/>
  <c r="AD21" i="4"/>
  <c r="AE21" i="4"/>
  <c r="AC78" i="4"/>
  <c r="AG78" i="4"/>
  <c r="AD56" i="4"/>
  <c r="AE56" i="4"/>
  <c r="AC85" i="4"/>
  <c r="AG85" i="4"/>
  <c r="AE27" i="4"/>
  <c r="AD27" i="4"/>
  <c r="AD45" i="4"/>
  <c r="AE45" i="4"/>
  <c r="AD34" i="4"/>
  <c r="AE34" i="4"/>
  <c r="AE58" i="4"/>
  <c r="AD58" i="4"/>
  <c r="AD37" i="4"/>
  <c r="AE37" i="4"/>
  <c r="AE23" i="4"/>
  <c r="AD23" i="4"/>
  <c r="AD39" i="4"/>
  <c r="AE39" i="4"/>
  <c r="AD48" i="4"/>
  <c r="AE48" i="4"/>
  <c r="AD41" i="4"/>
  <c r="AE41" i="4"/>
  <c r="AD40" i="4"/>
  <c r="AE40" i="4"/>
  <c r="AD55" i="4"/>
  <c r="AE55" i="4"/>
  <c r="AC74" i="4"/>
  <c r="AG74" i="4"/>
  <c r="AD63" i="4"/>
  <c r="AE63" i="4"/>
  <c r="AE31" i="4"/>
  <c r="AD31" i="4"/>
  <c r="AD67" i="4"/>
  <c r="AE67" i="4"/>
  <c r="AD10" i="4"/>
  <c r="AE10" i="4"/>
  <c r="AD25" i="4"/>
  <c r="AE25" i="4"/>
  <c r="AD71" i="4"/>
  <c r="AE71" i="4"/>
  <c r="AD19" i="4"/>
  <c r="AE19" i="4"/>
  <c r="AC79" i="4"/>
  <c r="AG79" i="4"/>
  <c r="AE66" i="4"/>
  <c r="AD66" i="4"/>
  <c r="AD70" i="4"/>
  <c r="AE70" i="4"/>
  <c r="AD11" i="4"/>
  <c r="AE11" i="4"/>
  <c r="AD26" i="4"/>
  <c r="AE26" i="4"/>
  <c r="AC81" i="4"/>
  <c r="AG81" i="4"/>
  <c r="AE59" i="4"/>
  <c r="AD59" i="4"/>
  <c r="AD36" i="4"/>
  <c r="AE36" i="4"/>
  <c r="AE50" i="4"/>
  <c r="AD50" i="4"/>
  <c r="AD5" i="4"/>
  <c r="AE5" i="4"/>
  <c r="AC84" i="4"/>
  <c r="AG84" i="4"/>
  <c r="AD15" i="4"/>
  <c r="AE15" i="4"/>
  <c r="AE12" i="4"/>
  <c r="AD12" i="4"/>
  <c r="AD29" i="4"/>
  <c r="AE29" i="4"/>
  <c r="AD53" i="4"/>
  <c r="AE53" i="4"/>
  <c r="AD60" i="4"/>
  <c r="AE60" i="4"/>
  <c r="AD22" i="4"/>
  <c r="AE22" i="4"/>
  <c r="AE24" i="4"/>
  <c r="AE33" i="4"/>
  <c r="AG73" i="4"/>
  <c r="AE30" i="4"/>
  <c r="AE17" i="4"/>
  <c r="AE14" i="4"/>
  <c r="AE68" i="4"/>
  <c r="B4" i="4"/>
  <c r="A5" i="5"/>
  <c r="B5" i="4"/>
  <c r="B5" i="5" s="1"/>
  <c r="A6" i="5"/>
  <c r="B6" i="4"/>
  <c r="B6" i="5" s="1"/>
  <c r="A7" i="5"/>
  <c r="B7" i="4"/>
  <c r="B7" i="5" s="1"/>
  <c r="A8" i="5"/>
  <c r="B8" i="4"/>
  <c r="B8" i="5" s="1"/>
  <c r="A9" i="5"/>
  <c r="B9" i="4"/>
  <c r="B9" i="5" s="1"/>
  <c r="A10" i="5"/>
  <c r="B10" i="4"/>
  <c r="B10" i="5" s="1"/>
  <c r="A11" i="5"/>
  <c r="B11" i="4"/>
  <c r="B11" i="5" s="1"/>
  <c r="A12" i="5"/>
  <c r="B12" i="4"/>
  <c r="B12" i="5" s="1"/>
  <c r="A13" i="5"/>
  <c r="B13" i="4"/>
  <c r="B13" i="5" s="1"/>
  <c r="A14" i="5"/>
  <c r="B14" i="4"/>
  <c r="B14" i="5" s="1"/>
  <c r="A15" i="5"/>
  <c r="B15" i="4"/>
  <c r="B15" i="5" s="1"/>
  <c r="A16" i="5"/>
  <c r="B16" i="4"/>
  <c r="B16" i="5" s="1"/>
  <c r="A17" i="5"/>
  <c r="B17" i="4"/>
  <c r="B17" i="5" s="1"/>
  <c r="A18" i="5"/>
  <c r="B18" i="4"/>
  <c r="B18" i="5" s="1"/>
  <c r="A19" i="5"/>
  <c r="B19" i="4"/>
  <c r="B19" i="5" s="1"/>
  <c r="A20" i="5"/>
  <c r="B20" i="4"/>
  <c r="B20" i="5" s="1"/>
  <c r="A21" i="5"/>
  <c r="B21" i="4"/>
  <c r="B21" i="5" s="1"/>
  <c r="A22" i="5"/>
  <c r="B22" i="4"/>
  <c r="B22" i="5" s="1"/>
  <c r="A23" i="5"/>
  <c r="B23" i="4"/>
  <c r="B23" i="5" s="1"/>
  <c r="A24" i="5"/>
  <c r="B24" i="4"/>
  <c r="B24" i="5" s="1"/>
  <c r="A25" i="5"/>
  <c r="B25" i="4"/>
  <c r="B25" i="5" s="1"/>
  <c r="A26" i="5"/>
  <c r="B26" i="4"/>
  <c r="B26" i="5" s="1"/>
  <c r="A27" i="5"/>
  <c r="B27" i="4"/>
  <c r="B27" i="5" s="1"/>
  <c r="A28" i="5"/>
  <c r="B28" i="4"/>
  <c r="B28" i="5" s="1"/>
  <c r="A29" i="5"/>
  <c r="B29" i="4"/>
  <c r="B29" i="5" s="1"/>
  <c r="A30" i="5"/>
  <c r="B30" i="4"/>
  <c r="B30" i="5" s="1"/>
  <c r="A31" i="5"/>
  <c r="B31" i="4"/>
  <c r="B31" i="5" s="1"/>
  <c r="A32" i="5"/>
  <c r="B32" i="4"/>
  <c r="B32" i="5" s="1"/>
  <c r="A33" i="5"/>
  <c r="B33" i="4"/>
  <c r="B33" i="5" s="1"/>
  <c r="A34" i="5"/>
  <c r="B34" i="4"/>
  <c r="B34" i="5" s="1"/>
  <c r="A35" i="5"/>
  <c r="B35" i="4"/>
  <c r="B35" i="5" s="1"/>
  <c r="A36" i="5"/>
  <c r="B36" i="4"/>
  <c r="B36" i="5" s="1"/>
  <c r="A37" i="5"/>
  <c r="B37" i="4"/>
  <c r="B37" i="5" s="1"/>
  <c r="A38" i="5"/>
  <c r="B38" i="4"/>
  <c r="B38" i="5" s="1"/>
  <c r="A39" i="5"/>
  <c r="B39" i="4"/>
  <c r="B39" i="5" s="1"/>
  <c r="A40" i="5"/>
  <c r="B40" i="4"/>
  <c r="B40" i="5" s="1"/>
  <c r="A41" i="5"/>
  <c r="B41" i="4"/>
  <c r="B41" i="5" s="1"/>
  <c r="A42" i="5"/>
  <c r="B42" i="4"/>
  <c r="B42" i="5" s="1"/>
  <c r="A43" i="5"/>
  <c r="B43" i="4"/>
  <c r="B43" i="5" s="1"/>
  <c r="A44" i="5"/>
  <c r="B44" i="4"/>
  <c r="B44" i="5" s="1"/>
  <c r="A45" i="5"/>
  <c r="B45" i="4"/>
  <c r="B45" i="5" s="1"/>
  <c r="A46" i="5"/>
  <c r="B46" i="4"/>
  <c r="B46" i="5" s="1"/>
  <c r="A47" i="5"/>
  <c r="B47" i="4"/>
  <c r="B47" i="5" s="1"/>
  <c r="B3" i="4"/>
  <c r="AD76" i="4" l="1"/>
  <c r="AE76" i="4"/>
  <c r="AD79" i="4"/>
  <c r="AE79" i="4"/>
  <c r="AD75" i="4"/>
  <c r="AE75" i="4"/>
  <c r="AD74" i="4"/>
  <c r="AE74" i="4"/>
  <c r="AD81" i="4"/>
  <c r="AE81" i="4"/>
  <c r="AD77" i="4"/>
  <c r="AE77" i="4"/>
  <c r="AE85" i="4"/>
  <c r="AD85" i="4"/>
  <c r="AD72" i="4"/>
  <c r="AE72" i="4"/>
  <c r="AE80" i="4"/>
  <c r="AD80" i="4"/>
  <c r="AD84" i="4"/>
  <c r="AE84" i="4"/>
  <c r="AE78" i="4"/>
  <c r="AD78" i="4"/>
  <c r="AE83" i="4"/>
  <c r="AD83" i="4"/>
  <c r="A4" i="5"/>
  <c r="B4" i="5"/>
  <c r="B3" i="5"/>
  <c r="A3" i="5"/>
  <c r="AF69" i="4" l="1"/>
  <c r="AF70" i="4"/>
  <c r="AF71" i="4"/>
  <c r="AG70" i="4" l="1"/>
  <c r="AG69" i="4"/>
  <c r="AG71" i="4"/>
  <c r="AF33" i="4" l="1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G46" i="4" s="1"/>
  <c r="AF47" i="4"/>
  <c r="AF48" i="4"/>
  <c r="AF49" i="4"/>
  <c r="AF50" i="4"/>
  <c r="AF51" i="4"/>
  <c r="AF52" i="4"/>
  <c r="AF53" i="4"/>
  <c r="AF54" i="4"/>
  <c r="AF55" i="4"/>
  <c r="AF56" i="4"/>
  <c r="AF57" i="4"/>
  <c r="AF58" i="4"/>
  <c r="AG58" i="4" s="1"/>
  <c r="AF59" i="4"/>
  <c r="AF60" i="4"/>
  <c r="AF61" i="4"/>
  <c r="AF62" i="4"/>
  <c r="AF63" i="4"/>
  <c r="AF64" i="4"/>
  <c r="AF65" i="4"/>
  <c r="AF66" i="4"/>
  <c r="AF67" i="4"/>
  <c r="AF68" i="4"/>
  <c r="AG49" i="4" l="1"/>
  <c r="AG41" i="4"/>
  <c r="AG59" i="4"/>
  <c r="AG57" i="4"/>
  <c r="AG45" i="4"/>
  <c r="AG66" i="4"/>
  <c r="AG63" i="4"/>
  <c r="AG61" i="4"/>
  <c r="AG54" i="4"/>
  <c r="AG50" i="4"/>
  <c r="AG42" i="4"/>
  <c r="AG34" i="4"/>
  <c r="AG64" i="4"/>
  <c r="AG62" i="4"/>
  <c r="AG37" i="4"/>
  <c r="AG65" i="4"/>
  <c r="AG55" i="4"/>
  <c r="AG53" i="4"/>
  <c r="AG48" i="4"/>
  <c r="AG40" i="4"/>
  <c r="AG38" i="4"/>
  <c r="AG51" i="4"/>
  <c r="AG67" i="4"/>
  <c r="AG52" i="4"/>
  <c r="AG43" i="4"/>
  <c r="AG35" i="4"/>
  <c r="AG68" i="4"/>
  <c r="AG56" i="4"/>
  <c r="AG44" i="4"/>
  <c r="AG36" i="4"/>
  <c r="AG60" i="4"/>
  <c r="AG47" i="4"/>
  <c r="AG39" i="4"/>
  <c r="AG33" i="4"/>
  <c r="AF32" i="4"/>
  <c r="AG32" i="4" s="1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O3" i="4"/>
  <c r="AP3" i="4" s="1"/>
  <c r="AC3" i="4"/>
  <c r="P3" i="4"/>
  <c r="G3" i="2"/>
  <c r="F3" i="2"/>
  <c r="H3" i="2" l="1"/>
  <c r="AD3" i="4" s="1"/>
  <c r="AG14" i="4"/>
  <c r="AG18" i="4"/>
  <c r="AG22" i="4"/>
  <c r="AG26" i="4"/>
  <c r="AG30" i="4"/>
  <c r="AG20" i="4"/>
  <c r="AG24" i="4"/>
  <c r="AG28" i="4"/>
  <c r="AG3" i="4"/>
  <c r="AG5" i="4"/>
  <c r="AG7" i="4"/>
  <c r="AG9" i="4"/>
  <c r="AG11" i="4"/>
  <c r="AG12" i="4"/>
  <c r="AG13" i="4"/>
  <c r="AG15" i="4"/>
  <c r="AG17" i="4"/>
  <c r="AG19" i="4"/>
  <c r="AG21" i="4"/>
  <c r="AG23" i="4"/>
  <c r="AG25" i="4"/>
  <c r="AG27" i="4"/>
  <c r="AG29" i="4"/>
  <c r="AG31" i="4"/>
  <c r="AG16" i="4"/>
  <c r="AG4" i="4"/>
  <c r="AG6" i="4"/>
  <c r="AG8" i="4"/>
  <c r="AG10" i="4"/>
  <c r="I3" i="2"/>
  <c r="AE3" i="4"/>
</calcChain>
</file>

<file path=xl/sharedStrings.xml><?xml version="1.0" encoding="utf-8"?>
<sst xmlns="http://schemas.openxmlformats.org/spreadsheetml/2006/main" count="10031" uniqueCount="930">
  <si>
    <t>Master Sample List</t>
  </si>
  <si>
    <t>Study</t>
  </si>
  <si>
    <t>Sample name</t>
  </si>
  <si>
    <t>Collection Date</t>
  </si>
  <si>
    <t>Treatment</t>
  </si>
  <si>
    <t>Soil</t>
  </si>
  <si>
    <t>Crop/ Rotation</t>
  </si>
  <si>
    <t>Factor1</t>
  </si>
  <si>
    <t>Factor2</t>
  </si>
  <si>
    <t>Factor3</t>
  </si>
  <si>
    <t>Factor4</t>
  </si>
  <si>
    <t>FW DW</t>
  </si>
  <si>
    <t>Sample Prep</t>
  </si>
  <si>
    <t>Tin (g)</t>
  </si>
  <si>
    <t>FW + Tin (g)</t>
  </si>
  <si>
    <t>DW + Tin (g)</t>
  </si>
  <si>
    <t>FW (g)</t>
  </si>
  <si>
    <t>DW (g)</t>
  </si>
  <si>
    <t>Ratio</t>
  </si>
  <si>
    <t>H2O  (g g-1 soil)</t>
  </si>
  <si>
    <t>Sieve size</t>
  </si>
  <si>
    <t>Air Dried?</t>
  </si>
  <si>
    <t>Ground?</t>
  </si>
  <si>
    <t>?</t>
  </si>
  <si>
    <t>No</t>
  </si>
  <si>
    <t>Method</t>
  </si>
  <si>
    <t>Date</t>
  </si>
  <si>
    <t>Extraction Starting Weight (g)</t>
  </si>
  <si>
    <t>Elution Volume (ul)</t>
  </si>
  <si>
    <t>QuBit     Conc (ng/uL)</t>
  </si>
  <si>
    <t>Take3 Conc (ng/uL)</t>
  </si>
  <si>
    <t>Take3 260/280</t>
  </si>
  <si>
    <t>Conc        (ng / g FW)</t>
  </si>
  <si>
    <t>Conc        (ng / g DW)</t>
  </si>
  <si>
    <t>DNA vol to add (uL)</t>
  </si>
  <si>
    <t>H2O vol to add (uL)</t>
  </si>
  <si>
    <t>Final Conc (ng/uL)</t>
  </si>
  <si>
    <t>Dilution</t>
  </si>
  <si>
    <t>Thermal cycler</t>
  </si>
  <si>
    <t>LightCycler File Name</t>
  </si>
  <si>
    <t>PCR Method</t>
  </si>
  <si>
    <t>Gene</t>
  </si>
  <si>
    <t>primer1</t>
  </si>
  <si>
    <t>primer2</t>
  </si>
  <si>
    <t>PCR         Slope (Avg)</t>
  </si>
  <si>
    <t>PCR R2 (Avg)</t>
  </si>
  <si>
    <t>PCR Efficiency</t>
  </si>
  <si>
    <t>PCR Error</t>
  </si>
  <si>
    <t>Well</t>
  </si>
  <si>
    <t>Ct rep1</t>
  </si>
  <si>
    <t>Ct rep2</t>
  </si>
  <si>
    <t>Ct rep3</t>
  </si>
  <si>
    <t>Ct Average</t>
  </si>
  <si>
    <t>Conc rep 1</t>
  </si>
  <si>
    <t>Conc rep2</t>
  </si>
  <si>
    <t>Conc rep3</t>
  </si>
  <si>
    <t>Conc     (pg / uL)</t>
  </si>
  <si>
    <t>Standard</t>
  </si>
  <si>
    <t>Factor (copies / ng)</t>
  </si>
  <si>
    <t>Conc                      (ng / g soil FW)</t>
  </si>
  <si>
    <t>Conc                     (ng / g soil DW)</t>
  </si>
  <si>
    <t>Conc                 (copies / g soil FW)</t>
  </si>
  <si>
    <t>Conc                 (copies / g soil DW)</t>
  </si>
  <si>
    <t>Notes</t>
  </si>
  <si>
    <t>basepairs / genome</t>
  </si>
  <si>
    <t>g / mol</t>
  </si>
  <si>
    <t>fg / genome</t>
  </si>
  <si>
    <t>ng / genome</t>
  </si>
  <si>
    <t>genome / ng</t>
  </si>
  <si>
    <t>16S copies / genome</t>
  </si>
  <si>
    <t>16S copies / ng</t>
  </si>
  <si>
    <t>PCR method</t>
  </si>
  <si>
    <t>Step</t>
  </si>
  <si>
    <t>Cycles</t>
  </si>
  <si>
    <t>Temp</t>
  </si>
  <si>
    <t>Duration</t>
  </si>
  <si>
    <t>Roche LightCycler 96</t>
  </si>
  <si>
    <t>P. putida</t>
  </si>
  <si>
    <t>16S 454 qPCR</t>
  </si>
  <si>
    <t>Preincubation</t>
  </si>
  <si>
    <t>95C</t>
  </si>
  <si>
    <t>510sec</t>
  </si>
  <si>
    <t>A. niger</t>
  </si>
  <si>
    <t>P. fluorescens</t>
  </si>
  <si>
    <t>Reps Conc SD</t>
  </si>
  <si>
    <t>Reps Conc CV</t>
  </si>
  <si>
    <t>Plate layout/ LightCycler File Name</t>
  </si>
  <si>
    <t>Forward Index</t>
  </si>
  <si>
    <t>Foward Index Sequence i7</t>
  </si>
  <si>
    <t>Reverse Index</t>
  </si>
  <si>
    <t>Reverse Index Sequence i5</t>
  </si>
  <si>
    <t>N701</t>
  </si>
  <si>
    <t>TAAGGCGA</t>
  </si>
  <si>
    <t>S502</t>
  </si>
  <si>
    <t>CTCTCTAT</t>
  </si>
  <si>
    <t>i7 Forward index</t>
  </si>
  <si>
    <t>i7 Forward index sequence</t>
  </si>
  <si>
    <t>i5 Reverse index</t>
  </si>
  <si>
    <t>i5 Reverse index sequence</t>
  </si>
  <si>
    <t>Box A</t>
  </si>
  <si>
    <t>N702</t>
  </si>
  <si>
    <t>CGTACTAG</t>
  </si>
  <si>
    <t>S503</t>
  </si>
  <si>
    <t>TATCCTCT</t>
  </si>
  <si>
    <t>N703</t>
  </si>
  <si>
    <t>AGGCAGAA</t>
  </si>
  <si>
    <t>S505</t>
  </si>
  <si>
    <t>GTAAGGAG</t>
  </si>
  <si>
    <t>N704</t>
  </si>
  <si>
    <t>TCCTGAGC</t>
  </si>
  <si>
    <t>S506</t>
  </si>
  <si>
    <t>ACTGCATA</t>
  </si>
  <si>
    <t>N705</t>
  </si>
  <si>
    <t>GGACTCCT</t>
  </si>
  <si>
    <t>S507</t>
  </si>
  <si>
    <t>AAGGAGTA</t>
  </si>
  <si>
    <t>N706</t>
  </si>
  <si>
    <t>TAGGCATG</t>
  </si>
  <si>
    <t>S508</t>
  </si>
  <si>
    <t>CTAAGCCT</t>
  </si>
  <si>
    <t>N707</t>
  </si>
  <si>
    <t>CTCTCTAC</t>
  </si>
  <si>
    <t>S510</t>
  </si>
  <si>
    <t>CGTCTAAT</t>
  </si>
  <si>
    <t>N710</t>
  </si>
  <si>
    <t>CGAGGCTG</t>
  </si>
  <si>
    <t>S511</t>
  </si>
  <si>
    <t>TCTCTCCG</t>
  </si>
  <si>
    <t>N711</t>
  </si>
  <si>
    <t>AAGAGGCA</t>
  </si>
  <si>
    <t>N712</t>
  </si>
  <si>
    <t>GTAGAGGA</t>
  </si>
  <si>
    <t>N714</t>
  </si>
  <si>
    <t>GCTCATGA</t>
  </si>
  <si>
    <t>N715</t>
  </si>
  <si>
    <t>ATCTCAGG</t>
  </si>
  <si>
    <t>Box D</t>
  </si>
  <si>
    <t>N716</t>
  </si>
  <si>
    <t>ACTCGCTA</t>
  </si>
  <si>
    <t>S513</t>
  </si>
  <si>
    <t>TCGACTAG</t>
  </si>
  <si>
    <t>N718</t>
  </si>
  <si>
    <t>GGAGCTAC</t>
  </si>
  <si>
    <t>S515</t>
  </si>
  <si>
    <t>TTCTAGCT</t>
  </si>
  <si>
    <t>N719</t>
  </si>
  <si>
    <t>GCGTAGTA</t>
  </si>
  <si>
    <t>S516</t>
  </si>
  <si>
    <t>CCTAGAGT</t>
  </si>
  <si>
    <t>N720</t>
  </si>
  <si>
    <t>CGGAGCCT</t>
  </si>
  <si>
    <t>S517</t>
  </si>
  <si>
    <t>GCGTAAGA</t>
  </si>
  <si>
    <t>N721</t>
  </si>
  <si>
    <t>TACGCTGC</t>
  </si>
  <si>
    <t>S518</t>
  </si>
  <si>
    <t>CTATTAAG</t>
  </si>
  <si>
    <t>N722</t>
  </si>
  <si>
    <t>ATGCGCAG</t>
  </si>
  <si>
    <t>S520</t>
  </si>
  <si>
    <t>AAGGCTAT</t>
  </si>
  <si>
    <t>N723</t>
  </si>
  <si>
    <t>TAGCGCTC</t>
  </si>
  <si>
    <t>S521</t>
  </si>
  <si>
    <t>GAGCCTTA</t>
  </si>
  <si>
    <t>N724</t>
  </si>
  <si>
    <t>ACTGAGCG</t>
  </si>
  <si>
    <t>S522</t>
  </si>
  <si>
    <t>TTATGCGA</t>
  </si>
  <si>
    <t>N726</t>
  </si>
  <si>
    <t>CCTAAGAC</t>
  </si>
  <si>
    <t>N727</t>
  </si>
  <si>
    <t>CGATCAGT</t>
  </si>
  <si>
    <t>N728</t>
  </si>
  <si>
    <t>TGCAGCTA</t>
  </si>
  <si>
    <t>N729</t>
  </si>
  <si>
    <t>TCGACGTC</t>
  </si>
  <si>
    <t xml:space="preserve">A1      </t>
  </si>
  <si>
    <t xml:space="preserve">A2      </t>
  </si>
  <si>
    <t xml:space="preserve">A3      </t>
  </si>
  <si>
    <t xml:space="preserve">A4      </t>
  </si>
  <si>
    <t xml:space="preserve">A5      </t>
  </si>
  <si>
    <t xml:space="preserve">A6      </t>
  </si>
  <si>
    <t xml:space="preserve">A7      </t>
  </si>
  <si>
    <t xml:space="preserve">A8      </t>
  </si>
  <si>
    <t xml:space="preserve">A9      </t>
  </si>
  <si>
    <t xml:space="preserve">A10     </t>
  </si>
  <si>
    <t xml:space="preserve">A11     </t>
  </si>
  <si>
    <t xml:space="preserve">A12     </t>
  </si>
  <si>
    <t xml:space="preserve">B1      </t>
  </si>
  <si>
    <t xml:space="preserve">B2      </t>
  </si>
  <si>
    <t xml:space="preserve">B3      </t>
  </si>
  <si>
    <t xml:space="preserve">B4      </t>
  </si>
  <si>
    <t xml:space="preserve">B5      </t>
  </si>
  <si>
    <t xml:space="preserve">B6      </t>
  </si>
  <si>
    <t xml:space="preserve">B7      </t>
  </si>
  <si>
    <t xml:space="preserve">B8      </t>
  </si>
  <si>
    <t xml:space="preserve">B9      </t>
  </si>
  <si>
    <t xml:space="preserve">B10     </t>
  </si>
  <si>
    <t xml:space="preserve">B11     </t>
  </si>
  <si>
    <t xml:space="preserve">B12     </t>
  </si>
  <si>
    <t xml:space="preserve">C1      </t>
  </si>
  <si>
    <t xml:space="preserve">C2      </t>
  </si>
  <si>
    <t xml:space="preserve">C3      </t>
  </si>
  <si>
    <t xml:space="preserve">C4      </t>
  </si>
  <si>
    <t xml:space="preserve">C5      </t>
  </si>
  <si>
    <t xml:space="preserve">C6      </t>
  </si>
  <si>
    <t xml:space="preserve">C7      </t>
  </si>
  <si>
    <t xml:space="preserve">C8      </t>
  </si>
  <si>
    <t xml:space="preserve">C9      </t>
  </si>
  <si>
    <t xml:space="preserve">C10     </t>
  </si>
  <si>
    <t xml:space="preserve">C11     </t>
  </si>
  <si>
    <t xml:space="preserve">C12     </t>
  </si>
  <si>
    <t xml:space="preserve">D1      </t>
  </si>
  <si>
    <t xml:space="preserve">D2      </t>
  </si>
  <si>
    <t xml:space="preserve">D3      </t>
  </si>
  <si>
    <t xml:space="preserve">D4      </t>
  </si>
  <si>
    <t xml:space="preserve">D5      </t>
  </si>
  <si>
    <t xml:space="preserve">D6      </t>
  </si>
  <si>
    <t xml:space="preserve">D7      </t>
  </si>
  <si>
    <t xml:space="preserve">D8      </t>
  </si>
  <si>
    <t xml:space="preserve">D9      </t>
  </si>
  <si>
    <t xml:space="preserve">D10     </t>
  </si>
  <si>
    <t xml:space="preserve">D11     </t>
  </si>
  <si>
    <t xml:space="preserve">D12     </t>
  </si>
  <si>
    <t>PCR         Slope rep1</t>
  </si>
  <si>
    <t>PCR         Slope rep2</t>
  </si>
  <si>
    <t>PCR         Slope rep3</t>
  </si>
  <si>
    <t>NRCS 18S</t>
  </si>
  <si>
    <t>MiSeq 18S</t>
  </si>
  <si>
    <t>PlateA_Cal</t>
  </si>
  <si>
    <t>PlateA_Zymo</t>
  </si>
  <si>
    <t>18S</t>
  </si>
  <si>
    <t>MiSeq18Sfor</t>
  </si>
  <si>
    <t>MiSeq18Srev</t>
  </si>
  <si>
    <t>15Jan2020.NRCS.18S.qPCR1.Plate A-1/2/3</t>
  </si>
  <si>
    <t xml:space="preserve">E1      </t>
  </si>
  <si>
    <t xml:space="preserve">E2      </t>
  </si>
  <si>
    <t xml:space="preserve">E3      </t>
  </si>
  <si>
    <t xml:space="preserve">E4      </t>
  </si>
  <si>
    <t xml:space="preserve">E5      </t>
  </si>
  <si>
    <t xml:space="preserve">E6      </t>
  </si>
  <si>
    <t xml:space="preserve">E7      </t>
  </si>
  <si>
    <t xml:space="preserve">E8      </t>
  </si>
  <si>
    <t xml:space="preserve">E9      </t>
  </si>
  <si>
    <t xml:space="preserve">E10     </t>
  </si>
  <si>
    <t xml:space="preserve">E11     </t>
  </si>
  <si>
    <t xml:space="preserve">E12     </t>
  </si>
  <si>
    <t xml:space="preserve">F1      </t>
  </si>
  <si>
    <t xml:space="preserve">F2      </t>
  </si>
  <si>
    <t xml:space="preserve">F3      </t>
  </si>
  <si>
    <t xml:space="preserve">F4      </t>
  </si>
  <si>
    <t xml:space="preserve">F5      </t>
  </si>
  <si>
    <t xml:space="preserve">F6      </t>
  </si>
  <si>
    <t xml:space="preserve">F7      </t>
  </si>
  <si>
    <t xml:space="preserve">F8      </t>
  </si>
  <si>
    <t xml:space="preserve">F9      </t>
  </si>
  <si>
    <t xml:space="preserve">F10     </t>
  </si>
  <si>
    <t xml:space="preserve">F11     </t>
  </si>
  <si>
    <t xml:space="preserve">F12     </t>
  </si>
  <si>
    <t xml:space="preserve">G1      </t>
  </si>
  <si>
    <t xml:space="preserve">G2      </t>
  </si>
  <si>
    <t xml:space="preserve">G3      </t>
  </si>
  <si>
    <t xml:space="preserve">G4      </t>
  </si>
  <si>
    <t xml:space="preserve">G5      </t>
  </si>
  <si>
    <t xml:space="preserve">G6      </t>
  </si>
  <si>
    <t xml:space="preserve">G7      </t>
  </si>
  <si>
    <t xml:space="preserve">-            </t>
  </si>
  <si>
    <t xml:space="preserve">-    </t>
  </si>
  <si>
    <t>PlateA_H2O_1</t>
  </si>
  <si>
    <t>PlateA_H2O_2</t>
  </si>
  <si>
    <t>Roche LightCycler 97</t>
  </si>
  <si>
    <t>Run 1 (Cq)</t>
  </si>
  <si>
    <t>Run 2 (Cq)</t>
  </si>
  <si>
    <t>Run 3 (Cq)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</si>
  <si>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</si>
  <si>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</si>
  <si>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</si>
  <si>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</si>
  <si>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</si>
  <si>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</si>
  <si>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</si>
  <si>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</si>
  <si>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</si>
  <si>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</si>
  <si>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</si>
  <si>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</si>
  <si>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</si>
  <si>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</si>
  <si>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</si>
  <si>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</si>
  <si>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</si>
  <si>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</si>
  <si>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</si>
  <si>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</si>
  <si>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Sample 21</t>
  </si>
  <si>
    <t>Sample 22</t>
  </si>
  <si>
    <t>Sample 23</t>
  </si>
  <si>
    <t>Sample 24</t>
  </si>
  <si>
    <t>Sample 25</t>
  </si>
  <si>
    <t>Sample 26</t>
  </si>
  <si>
    <t>Sample 27</t>
  </si>
  <si>
    <t>Sample 28</t>
  </si>
  <si>
    <t>Sample 29</t>
  </si>
  <si>
    <t>Sample 30</t>
  </si>
  <si>
    <t>Sample 31</t>
  </si>
  <si>
    <t>Sample 32</t>
  </si>
  <si>
    <t>Sample 33</t>
  </si>
  <si>
    <t>Sample 34</t>
  </si>
  <si>
    <t>Sample 35</t>
  </si>
  <si>
    <t>Sample 36</t>
  </si>
  <si>
    <t>Sample 37</t>
  </si>
  <si>
    <t>Sample 38</t>
  </si>
  <si>
    <t>Sample 39</t>
  </si>
  <si>
    <t>Sample 40</t>
  </si>
  <si>
    <t>Sample 41</t>
  </si>
  <si>
    <t>Sample 42</t>
  </si>
  <si>
    <t>Sample 43</t>
  </si>
  <si>
    <t>Sample 44</t>
  </si>
  <si>
    <t>Sample 45</t>
  </si>
  <si>
    <t>Sample 46</t>
  </si>
  <si>
    <t>Sample 47</t>
  </si>
  <si>
    <t>Sample 48</t>
  </si>
  <si>
    <t>Sample 49</t>
  </si>
  <si>
    <t>Sample 50</t>
  </si>
  <si>
    <t>Sample 51</t>
  </si>
  <si>
    <t>Sample 52</t>
  </si>
  <si>
    <t>Sample 53</t>
  </si>
  <si>
    <t>Sample 54</t>
  </si>
  <si>
    <t>Sample 55</t>
  </si>
  <si>
    <t>Sample 56</t>
  </si>
  <si>
    <t>Sample 57</t>
  </si>
  <si>
    <t>Sample 58</t>
  </si>
  <si>
    <t>Sample 59</t>
  </si>
  <si>
    <t>Sample 60</t>
  </si>
  <si>
    <t>Sample 61</t>
  </si>
  <si>
    <t>Sample 62</t>
  </si>
  <si>
    <t>Sample 63</t>
  </si>
  <si>
    <t>Sample 64</t>
  </si>
  <si>
    <t>Sample 65</t>
  </si>
  <si>
    <t>Sample 66</t>
  </si>
  <si>
    <t>Sample 67</t>
  </si>
  <si>
    <t>Sample 68</t>
  </si>
  <si>
    <t>Sample 69</t>
  </si>
  <si>
    <t>Sample 70</t>
  </si>
  <si>
    <t>Sample 71</t>
  </si>
  <si>
    <t>Sample 72</t>
  </si>
  <si>
    <t>Sample 73</t>
  </si>
  <si>
    <t>Sample 74</t>
  </si>
  <si>
    <t>Sample 75</t>
  </si>
  <si>
    <t>Sample 76</t>
  </si>
  <si>
    <t>Sample 77</t>
  </si>
  <si>
    <t>Sample 78</t>
  </si>
  <si>
    <t>Sample 79</t>
  </si>
  <si>
    <t>H2O 1</t>
  </si>
  <si>
    <t>H2O 2</t>
  </si>
  <si>
    <t>CalEX</t>
  </si>
  <si>
    <t>Zymo</t>
  </si>
  <si>
    <t>Cq Avg</t>
  </si>
  <si>
    <t>A. niger 1000</t>
  </si>
  <si>
    <t>A. niger 100</t>
  </si>
  <si>
    <t>A.niger 10</t>
  </si>
  <si>
    <t>A. niger 1</t>
  </si>
  <si>
    <t>A. niger 0.1</t>
  </si>
  <si>
    <t>A. niger 0.01</t>
  </si>
  <si>
    <t>Conc.</t>
  </si>
  <si>
    <t>-</t>
  </si>
  <si>
    <t>Log(Std. Conc.)</t>
  </si>
  <si>
    <t>Average Cq</t>
  </si>
  <si>
    <t>Slope</t>
  </si>
  <si>
    <t>Intercept</t>
  </si>
  <si>
    <t>PlateB_H2O_1</t>
  </si>
  <si>
    <t>PlateB_H2O_2</t>
  </si>
  <si>
    <t>PlateB_Cal</t>
  </si>
  <si>
    <t>PlateB_Zymo</t>
  </si>
  <si>
    <t>G12</t>
  </si>
  <si>
    <t>G11</t>
  </si>
  <si>
    <t>G10</t>
  </si>
  <si>
    <t>G9</t>
  </si>
  <si>
    <t>PlateC_H2O_1</t>
  </si>
  <si>
    <t>PlateC_H2O_2</t>
  </si>
  <si>
    <t>PlateC_Cal</t>
  </si>
  <si>
    <t>PlateC_Zymo</t>
  </si>
  <si>
    <t>22Jan2020.NRCS.18S.qPCR1.Plate B-1/2/3</t>
  </si>
  <si>
    <t xml:space="preserve">-      </t>
  </si>
  <si>
    <t>PlateD_H2O_1</t>
  </si>
  <si>
    <t>PlateD_H2O_2</t>
  </si>
  <si>
    <t>PlateD_Cal</t>
  </si>
  <si>
    <t>PlateD_Zymo</t>
  </si>
  <si>
    <t>28Jan2020.NRCS.18S.qPCR1.Plate C-1/2/3</t>
  </si>
  <si>
    <t>29/30Jan2020.NRCS.18S.qPCR1.Plate D-1/2/3</t>
  </si>
  <si>
    <t>PlateE_H2O_1</t>
  </si>
  <si>
    <t>PlateE_H2O_2</t>
  </si>
  <si>
    <t>PlateE_Cal</t>
  </si>
  <si>
    <t>PlateE_Zymo</t>
  </si>
  <si>
    <t>4/5Feb2020.NRCS.18S.qPCR1.Plate E-1/2/3</t>
  </si>
  <si>
    <t>JimHops</t>
  </si>
  <si>
    <t>KilnedHops</t>
  </si>
  <si>
    <t>4CNt11c</t>
  </si>
  <si>
    <t>4CNt9c</t>
  </si>
  <si>
    <t>4ZEt11c</t>
  </si>
  <si>
    <t>OR5StratK1</t>
  </si>
  <si>
    <t>OR1Cent2aK2</t>
  </si>
  <si>
    <t>OR4StratK1</t>
  </si>
  <si>
    <t>13/18Feb2020.NRCS.18S.qPCR1.Plate F-1/2/3</t>
  </si>
  <si>
    <t>G8</t>
  </si>
  <si>
    <t>PlateA_PCR2_H2O</t>
  </si>
  <si>
    <t>PlateB_PCR2_H2O</t>
  </si>
  <si>
    <t>PlateC_PCR2_H2O</t>
  </si>
  <si>
    <t>PlateD_PCR2_H2O</t>
  </si>
  <si>
    <t>PlateE_PCR2_H2O</t>
  </si>
  <si>
    <t>Qiagen PowerLyzer</t>
  </si>
  <si>
    <t>Qiagen PowerLyzer_AH</t>
  </si>
  <si>
    <t>Qiagen PowerLyzer_Jude</t>
  </si>
  <si>
    <t>4/10/2018 (redo)</t>
  </si>
  <si>
    <t>Qiagen Powersoil Powerlyzer</t>
  </si>
  <si>
    <t>6/7/18 EM</t>
  </si>
  <si>
    <t>6/7/2018 EM</t>
  </si>
  <si>
    <t>6/8/2018 EM</t>
  </si>
  <si>
    <t>Conc</t>
  </si>
  <si>
    <t>Ct</t>
  </si>
  <si>
    <t>Ave Cq</t>
  </si>
  <si>
    <t>Factor</t>
  </si>
  <si>
    <t>pg/uL</t>
  </si>
  <si>
    <t>Expected</t>
  </si>
  <si>
    <t>NRCS18S</t>
  </si>
  <si>
    <t>sample_simple</t>
  </si>
  <si>
    <t>NRCS18S.1</t>
  </si>
  <si>
    <t>NRCS18S.2</t>
  </si>
  <si>
    <t>NRCS18S.3</t>
  </si>
  <si>
    <t>NRCS18S.4</t>
  </si>
  <si>
    <t>NRCS18S.5</t>
  </si>
  <si>
    <t>NRCS18S.6</t>
  </si>
  <si>
    <t>NRCS18S.7</t>
  </si>
  <si>
    <t>NRCS18S.8</t>
  </si>
  <si>
    <t>NRCS18S.9</t>
  </si>
  <si>
    <t>NRCS18S.10</t>
  </si>
  <si>
    <t>NRCS18S.11</t>
  </si>
  <si>
    <t>NRCS18S.12</t>
  </si>
  <si>
    <t>NRCS18S.13</t>
  </si>
  <si>
    <t>NRCS18S.14</t>
  </si>
  <si>
    <t>NRCS18S.15</t>
  </si>
  <si>
    <t>NRCS18S.16</t>
  </si>
  <si>
    <t>NRCS18S.17</t>
  </si>
  <si>
    <t>NRCS18S.18</t>
  </si>
  <si>
    <t>NRCS18S.19</t>
  </si>
  <si>
    <t>NRCS18S.20</t>
  </si>
  <si>
    <t>NRCS18S.21</t>
  </si>
  <si>
    <t>NRCS18S.22</t>
  </si>
  <si>
    <t>NRCS18S.23</t>
  </si>
  <si>
    <t>NRCS18S.24</t>
  </si>
  <si>
    <t>NRCS18S.25</t>
  </si>
  <si>
    <t>NRCS18S.26</t>
  </si>
  <si>
    <t>NRCS18S.27</t>
  </si>
  <si>
    <t>NRCS18S.28</t>
  </si>
  <si>
    <t>NRCS18S.29</t>
  </si>
  <si>
    <t>NRCS18S.30</t>
  </si>
  <si>
    <t>NRCS18S.31</t>
  </si>
  <si>
    <t>NRCS18S.32</t>
  </si>
  <si>
    <t>NRCS18S.33</t>
  </si>
  <si>
    <t>NRCS18S.34</t>
  </si>
  <si>
    <t>NRCS18S.35</t>
  </si>
  <si>
    <t>NRCS18S.36</t>
  </si>
  <si>
    <t>NRCS18S.37</t>
  </si>
  <si>
    <t>NRCS18S.38</t>
  </si>
  <si>
    <t>NRCS18S.39</t>
  </si>
  <si>
    <t>NRCS18S.40</t>
  </si>
  <si>
    <t>NRCS18S.41</t>
  </si>
  <si>
    <t>NRCS18S.42</t>
  </si>
  <si>
    <t>NRCS18S.43</t>
  </si>
  <si>
    <t>NRCS18S.44</t>
  </si>
  <si>
    <t>NRCS18S.45</t>
  </si>
  <si>
    <t>NRCS18S.46</t>
  </si>
  <si>
    <t>NRCS18S.47</t>
  </si>
  <si>
    <t>NRCS18S.48</t>
  </si>
  <si>
    <t>NRCS18S.49</t>
  </si>
  <si>
    <t>NRCS18S.50</t>
  </si>
  <si>
    <t>NRCS18S.51</t>
  </si>
  <si>
    <t>NRCS18S.52</t>
  </si>
  <si>
    <t>NRCS18S.53</t>
  </si>
  <si>
    <t>NRCS18S.54</t>
  </si>
  <si>
    <t>NRCS18S.55</t>
  </si>
  <si>
    <t>NRCS18S.56</t>
  </si>
  <si>
    <t>NRCS18S.57</t>
  </si>
  <si>
    <t>NRCS18S.58</t>
  </si>
  <si>
    <t>NRCS18S.59</t>
  </si>
  <si>
    <t>NRCS18S.60</t>
  </si>
  <si>
    <t>NRCS18S.61</t>
  </si>
  <si>
    <t>NRCS18S.62</t>
  </si>
  <si>
    <t>NRCS18S.63</t>
  </si>
  <si>
    <t>NRCS18S.64</t>
  </si>
  <si>
    <t>NRCS18S.65</t>
  </si>
  <si>
    <t>NRCS18S.66</t>
  </si>
  <si>
    <t>NRCS18S.67</t>
  </si>
  <si>
    <t>NRCS18S.68</t>
  </si>
  <si>
    <t>NRCS18S.69</t>
  </si>
  <si>
    <t>NRCS18S.70</t>
  </si>
  <si>
    <t>NRCS18S.71</t>
  </si>
  <si>
    <t>NRCS18S.72</t>
  </si>
  <si>
    <t>NRCS18S.73</t>
  </si>
  <si>
    <t>NRCS18S.74</t>
  </si>
  <si>
    <t>NRCS18S.75</t>
  </si>
  <si>
    <t>NRCS18S.76</t>
  </si>
  <si>
    <t>NRCS18S.77</t>
  </si>
  <si>
    <t>NRCS18S.78</t>
  </si>
  <si>
    <t>NRCS18S.79</t>
  </si>
  <si>
    <t>NRCS18S.PlateA_H2O_1</t>
  </si>
  <si>
    <t>NRCS18S.PlateA_H2O_2</t>
  </si>
  <si>
    <t>NRCS18S.PlateA_Cal</t>
  </si>
  <si>
    <t>NRCS18S.PlateA_Zymo</t>
  </si>
  <si>
    <t>NRCS18S.80</t>
  </si>
  <si>
    <t>NRCS18S.81</t>
  </si>
  <si>
    <t>NRCS18S.82</t>
  </si>
  <si>
    <t>NRCS18S.83</t>
  </si>
  <si>
    <t>NRCS18S.84</t>
  </si>
  <si>
    <t>NRCS18S.85</t>
  </si>
  <si>
    <t>NRCS18S.86</t>
  </si>
  <si>
    <t>NRCS18S.87</t>
  </si>
  <si>
    <t>NRCS18S.88</t>
  </si>
  <si>
    <t>NRCS18S.89</t>
  </si>
  <si>
    <t>NRCS18S.90</t>
  </si>
  <si>
    <t>NRCS18S.91</t>
  </si>
  <si>
    <t>NRCS18S.92</t>
  </si>
  <si>
    <t>NRCS18S.93</t>
  </si>
  <si>
    <t>NRCS18S.94</t>
  </si>
  <si>
    <t>NRCS18S.95</t>
  </si>
  <si>
    <t>NRCS18S.96</t>
  </si>
  <si>
    <t>NRCS18S.97</t>
  </si>
  <si>
    <t>NRCS18S.98</t>
  </si>
  <si>
    <t>NRCS18S.99</t>
  </si>
  <si>
    <t>NRCS18S.100</t>
  </si>
  <si>
    <t>NRCS18S.101</t>
  </si>
  <si>
    <t>NRCS18S.102</t>
  </si>
  <si>
    <t>NRCS18S.103</t>
  </si>
  <si>
    <t>NRCS18S.104</t>
  </si>
  <si>
    <t>NRCS18S.105</t>
  </si>
  <si>
    <t>NRCS18S.106</t>
  </si>
  <si>
    <t>NRCS18S.107</t>
  </si>
  <si>
    <t>NRCS18S.108</t>
  </si>
  <si>
    <t>NRCS18S.109</t>
  </si>
  <si>
    <t>NRCS18S.110</t>
  </si>
  <si>
    <t>NRCS18S.111</t>
  </si>
  <si>
    <t>NRCS18S.112</t>
  </si>
  <si>
    <t>NRCS18S.113</t>
  </si>
  <si>
    <t>NRCS18S.114</t>
  </si>
  <si>
    <t>NRCS18S.115</t>
  </si>
  <si>
    <t>NRCS18S.116</t>
  </si>
  <si>
    <t>NRCS18S.117</t>
  </si>
  <si>
    <t>NRCS18S.118</t>
  </si>
  <si>
    <t>NRCS18S.119</t>
  </si>
  <si>
    <t>NRCS18S.120</t>
  </si>
  <si>
    <t>NRCS18S.121</t>
  </si>
  <si>
    <t>NRCS18S.122</t>
  </si>
  <si>
    <t>NRCS18S.123</t>
  </si>
  <si>
    <t>NRCS18S.124</t>
  </si>
  <si>
    <t>NRCS18S.125</t>
  </si>
  <si>
    <t>NRCS18S.126</t>
  </si>
  <si>
    <t>NRCS18S.127</t>
  </si>
  <si>
    <t>NRCS18S.128</t>
  </si>
  <si>
    <t>NRCS18S.129</t>
  </si>
  <si>
    <t>NRCS18S.130</t>
  </si>
  <si>
    <t>NRCS18S.131</t>
  </si>
  <si>
    <t>NRCS18S.132</t>
  </si>
  <si>
    <t>NRCS18S.133</t>
  </si>
  <si>
    <t>NRCS18S.134</t>
  </si>
  <si>
    <t>NRCS18S.135</t>
  </si>
  <si>
    <t>NRCS18S.136</t>
  </si>
  <si>
    <t>NRCS18S.137</t>
  </si>
  <si>
    <t>NRCS18S.138</t>
  </si>
  <si>
    <t>NRCS18S.139</t>
  </si>
  <si>
    <t>NRCS18S.140</t>
  </si>
  <si>
    <t>NRCS18S.141</t>
  </si>
  <si>
    <t>NRCS18S.142</t>
  </si>
  <si>
    <t>NRCS18S.143</t>
  </si>
  <si>
    <t>NRCS18S.144</t>
  </si>
  <si>
    <t>NRCS18S.145</t>
  </si>
  <si>
    <t>NRCS18S.146</t>
  </si>
  <si>
    <t>NRCS18S.147</t>
  </si>
  <si>
    <t>NRCS18S.148</t>
  </si>
  <si>
    <t>NRCS18S.149</t>
  </si>
  <si>
    <t>NRCS18S.150</t>
  </si>
  <si>
    <t>NRCS18S.151</t>
  </si>
  <si>
    <t>NRCS18S.152</t>
  </si>
  <si>
    <t>NRCS18S.153</t>
  </si>
  <si>
    <t>NRCS18S.154</t>
  </si>
  <si>
    <t>NRCS18S.155</t>
  </si>
  <si>
    <t>NRCS18S.156</t>
  </si>
  <si>
    <t>NRCS18S.157</t>
  </si>
  <si>
    <t>NRCS18S.158</t>
  </si>
  <si>
    <t>NRCS18S.PlateB_H2O_1</t>
  </si>
  <si>
    <t>NRCS18S.PlateB_H2O_2</t>
  </si>
  <si>
    <t>NRCS18S.PlateB_Cal</t>
  </si>
  <si>
    <t>NRCS18S.PlateB_Zymo</t>
  </si>
  <si>
    <t>NRCS18S.159</t>
  </si>
  <si>
    <t>NRCS18S.160</t>
  </si>
  <si>
    <t>NRCS18S.161</t>
  </si>
  <si>
    <t>NRCS18S.162</t>
  </si>
  <si>
    <t>NRCS18S.163</t>
  </si>
  <si>
    <t>NRCS18S.164</t>
  </si>
  <si>
    <t>NRCS18S.165</t>
  </si>
  <si>
    <t>NRCS18S.166</t>
  </si>
  <si>
    <t>NRCS18S.167</t>
  </si>
  <si>
    <t>NRCS18S.168</t>
  </si>
  <si>
    <t>NRCS18S.169</t>
  </si>
  <si>
    <t>NRCS18S.170</t>
  </si>
  <si>
    <t>NRCS18S.171</t>
  </si>
  <si>
    <t>NRCS18S.172</t>
  </si>
  <si>
    <t>NRCS18S.173</t>
  </si>
  <si>
    <t>NRCS18S.174</t>
  </si>
  <si>
    <t>NRCS18S.175</t>
  </si>
  <si>
    <t>NRCS18S.176</t>
  </si>
  <si>
    <t>NRCS18S.177</t>
  </si>
  <si>
    <t>NRCS18S.178</t>
  </si>
  <si>
    <t>NRCS18S.179</t>
  </si>
  <si>
    <t>NRCS18S.180</t>
  </si>
  <si>
    <t>NRCS18S.181</t>
  </si>
  <si>
    <t>NRCS18S.182</t>
  </si>
  <si>
    <t>NRCS18S.183</t>
  </si>
  <si>
    <t>NRCS18S.184</t>
  </si>
  <si>
    <t>NRCS18S.185</t>
  </si>
  <si>
    <t>NRCS18S.186</t>
  </si>
  <si>
    <t>NRCS18S.187</t>
  </si>
  <si>
    <t>NRCS18S.188</t>
  </si>
  <si>
    <t>NRCS18S.189</t>
  </si>
  <si>
    <t>NRCS18S.190</t>
  </si>
  <si>
    <t>NRCS18S.191</t>
  </si>
  <si>
    <t>NRCS18S.192</t>
  </si>
  <si>
    <t>NRCS18S.193</t>
  </si>
  <si>
    <t>NRCS18S.194</t>
  </si>
  <si>
    <t>NRCS18S.195</t>
  </si>
  <si>
    <t>NRCS18S.196</t>
  </si>
  <si>
    <t>NRCS18S.197</t>
  </si>
  <si>
    <t>NRCS18S.198</t>
  </si>
  <si>
    <t>NRCS18S.199</t>
  </si>
  <si>
    <t>NRCS18S.200</t>
  </si>
  <si>
    <t>NRCS18S.201</t>
  </si>
  <si>
    <t>NRCS18S.202</t>
  </si>
  <si>
    <t>NRCS18S.203</t>
  </si>
  <si>
    <t>NRCS18S.204</t>
  </si>
  <si>
    <t>NRCS18S.205</t>
  </si>
  <si>
    <t>NRCS18S.206</t>
  </si>
  <si>
    <t>NRCS18S.207</t>
  </si>
  <si>
    <t>NRCS18S.208</t>
  </si>
  <si>
    <t>NRCS18S.209</t>
  </si>
  <si>
    <t>NRCS18S.210</t>
  </si>
  <si>
    <t>NRCS18S.211</t>
  </si>
  <si>
    <t>NRCS18S.212</t>
  </si>
  <si>
    <t>NRCS18S.213</t>
  </si>
  <si>
    <t>NRCS18S.214</t>
  </si>
  <si>
    <t>NRCS18S.215</t>
  </si>
  <si>
    <t>NRCS18S.216</t>
  </si>
  <si>
    <t>NRCS18S.217</t>
  </si>
  <si>
    <t>NRCS18S.218</t>
  </si>
  <si>
    <t>NRCS18S.219</t>
  </si>
  <si>
    <t>NRCS18S.220</t>
  </si>
  <si>
    <t>NRCS18S.221</t>
  </si>
  <si>
    <t>NRCS18S.222</t>
  </si>
  <si>
    <t>NRCS18S.223</t>
  </si>
  <si>
    <t>NRCS18S.224</t>
  </si>
  <si>
    <t>NRCS18S.225</t>
  </si>
  <si>
    <t>NRCS18S.226</t>
  </si>
  <si>
    <t>NRCS18S.227</t>
  </si>
  <si>
    <t>NRCS18S.228</t>
  </si>
  <si>
    <t>NRCS18S.229</t>
  </si>
  <si>
    <t>NRCS18S.230</t>
  </si>
  <si>
    <t>NRCS18S.231</t>
  </si>
  <si>
    <t>NRCS18S.232</t>
  </si>
  <si>
    <t>NRCS18S.233</t>
  </si>
  <si>
    <t>NRCS18S.234</t>
  </si>
  <si>
    <t>NRCS18S.235</t>
  </si>
  <si>
    <t>NRCS18S.236</t>
  </si>
  <si>
    <t>NRCS18S.237</t>
  </si>
  <si>
    <t>NRCS18S.PlateC_H2O_1</t>
  </si>
  <si>
    <t>NRCS18S.PlateC_H2O_2</t>
  </si>
  <si>
    <t>NRCS18S.PlateC_Cal</t>
  </si>
  <si>
    <t>NRCS18S.PlateC_Zymo</t>
  </si>
  <si>
    <t>NRCS18S.238</t>
  </si>
  <si>
    <t>NRCS18S.239</t>
  </si>
  <si>
    <t>NRCS18S.240</t>
  </si>
  <si>
    <t>NRCS18S.241</t>
  </si>
  <si>
    <t>NRCS18S.242</t>
  </si>
  <si>
    <t>NRCS18S.243</t>
  </si>
  <si>
    <t>NRCS18S.244</t>
  </si>
  <si>
    <t>NRCS18S.245</t>
  </si>
  <si>
    <t>NRCS18S.246</t>
  </si>
  <si>
    <t>NRCS18S.247</t>
  </si>
  <si>
    <t>NRCS18S.248</t>
  </si>
  <si>
    <t>NRCS18S.249</t>
  </si>
  <si>
    <t>NRCS18S.250</t>
  </si>
  <si>
    <t>NRCS18S.251</t>
  </si>
  <si>
    <t>NRCS18S.252</t>
  </si>
  <si>
    <t>NRCS18S.253</t>
  </si>
  <si>
    <t>NRCS18S.254</t>
  </si>
  <si>
    <t>NRCS18S.255</t>
  </si>
  <si>
    <t>NRCS18S.256</t>
  </si>
  <si>
    <t>NRCS18S.257</t>
  </si>
  <si>
    <t>NRCS18S.258</t>
  </si>
  <si>
    <t>NRCS18S.259</t>
  </si>
  <si>
    <t>NRCS18S.260</t>
  </si>
  <si>
    <t>NRCS18S.261</t>
  </si>
  <si>
    <t>NRCS18S.262</t>
  </si>
  <si>
    <t>NRCS18S.263</t>
  </si>
  <si>
    <t>NRCS18S.264</t>
  </si>
  <si>
    <t>NRCS18S.265</t>
  </si>
  <si>
    <t>NRCS18S.266</t>
  </si>
  <si>
    <t>NRCS18S.267</t>
  </si>
  <si>
    <t>NRCS18S.268</t>
  </si>
  <si>
    <t>NRCS18S.269</t>
  </si>
  <si>
    <t>NRCS18S.270</t>
  </si>
  <si>
    <t>NRCS18S.271</t>
  </si>
  <si>
    <t>NRCS18S.272</t>
  </si>
  <si>
    <t>NRCS18S.273</t>
  </si>
  <si>
    <t>NRCS18S.274</t>
  </si>
  <si>
    <t>NRCS18S.275</t>
  </si>
  <si>
    <t>NRCS18S.276</t>
  </si>
  <si>
    <t>NRCS18S.277</t>
  </si>
  <si>
    <t>NRCS18S.278</t>
  </si>
  <si>
    <t>NRCS18S.279</t>
  </si>
  <si>
    <t>NRCS18S.280</t>
  </si>
  <si>
    <t>NRCS18S.281</t>
  </si>
  <si>
    <t>NRCS18S.282</t>
  </si>
  <si>
    <t>NRCS18S.283</t>
  </si>
  <si>
    <t>NRCS18S.284</t>
  </si>
  <si>
    <t>NRCS18S.285</t>
  </si>
  <si>
    <t>NRCS18S.286</t>
  </si>
  <si>
    <t>NRCS18S.287</t>
  </si>
  <si>
    <t>NRCS18S.288</t>
  </si>
  <si>
    <t>NRCS18S.289</t>
  </si>
  <si>
    <t>NRCS18S.290</t>
  </si>
  <si>
    <t>NRCS18S.291</t>
  </si>
  <si>
    <t>NRCS18S.292</t>
  </si>
  <si>
    <t>NRCS18S.293</t>
  </si>
  <si>
    <t>NRCS18S.294</t>
  </si>
  <si>
    <t>NRCS18S.295</t>
  </si>
  <si>
    <t>NRCS18S.296</t>
  </si>
  <si>
    <t>NRCS18S.297</t>
  </si>
  <si>
    <t>NRCS18S.298</t>
  </si>
  <si>
    <t>NRCS18S.299</t>
  </si>
  <si>
    <t>NRCS18S.300</t>
  </si>
  <si>
    <t>NRCS18S.301</t>
  </si>
  <si>
    <t>NRCS18S.302</t>
  </si>
  <si>
    <t>NRCS18S.303</t>
  </si>
  <si>
    <t>NRCS18S.304</t>
  </si>
  <si>
    <t>NRCS18S.305</t>
  </si>
  <si>
    <t>NRCS18S.306</t>
  </si>
  <si>
    <t>NRCS18S.307</t>
  </si>
  <si>
    <t>NRCS18S.308</t>
  </si>
  <si>
    <t>NRCS18S.309</t>
  </si>
  <si>
    <t>NRCS18S.310</t>
  </si>
  <si>
    <t>NRCS18S.311</t>
  </si>
  <si>
    <t>NRCS18S.312</t>
  </si>
  <si>
    <t>NRCS18S.313</t>
  </si>
  <si>
    <t>NRCS18S.314</t>
  </si>
  <si>
    <t>NRCS18S.315</t>
  </si>
  <si>
    <t>NRCS18S.316</t>
  </si>
  <si>
    <t>NRCS18S.PlateD_H2O_1</t>
  </si>
  <si>
    <t>NRCS18S.PlateD_H2O_2</t>
  </si>
  <si>
    <t>NRCS18S.PlateD_Cal</t>
  </si>
  <si>
    <t>NRCS18S.PlateD_Zymo</t>
  </si>
  <si>
    <t>NRCS18S.PlateE_H2O_1</t>
  </si>
  <si>
    <t>NRCS18S.PlateE_H2O_2</t>
  </si>
  <si>
    <t>NRCS18S.PlateE_Cal</t>
  </si>
  <si>
    <t>NRCS18S.PlateE_Zymo</t>
  </si>
  <si>
    <t>JimHops.4CNt11c</t>
  </si>
  <si>
    <t>JimHops.4CNt9c</t>
  </si>
  <si>
    <t>JimHops.4ZEt11c</t>
  </si>
  <si>
    <t>KilnedHops.OR5StratK1</t>
  </si>
  <si>
    <t>KilnedHops.OR1Cent2aK2</t>
  </si>
  <si>
    <t>KilnedHops.OR4StratK1</t>
  </si>
  <si>
    <t>NRCS18S-317</t>
  </si>
  <si>
    <t>NRCS18S-318</t>
  </si>
  <si>
    <t>NRCS18S-319</t>
  </si>
  <si>
    <t>NRCS18S-320</t>
  </si>
  <si>
    <t>NRCS18S-321</t>
  </si>
  <si>
    <t>NRCS18S-322</t>
  </si>
  <si>
    <t>NRCS18S-323</t>
  </si>
  <si>
    <t>NRCS18S-324</t>
  </si>
  <si>
    <t>NRCS18S-325</t>
  </si>
  <si>
    <t>NRCS18S-326</t>
  </si>
  <si>
    <t>NRCS18S-327</t>
  </si>
  <si>
    <t>NRCS18S-328</t>
  </si>
  <si>
    <t>NRCS18S-329</t>
  </si>
  <si>
    <t>NRCS18S-330</t>
  </si>
  <si>
    <t>NRCS18S-331</t>
  </si>
  <si>
    <t>NRCS18S-332</t>
  </si>
  <si>
    <t>NRCS18S-333</t>
  </si>
  <si>
    <t>NRCS18S-334</t>
  </si>
  <si>
    <t>NRCS18S-335</t>
  </si>
  <si>
    <t>NRCS18S-336</t>
  </si>
  <si>
    <t>NRCS18S-337</t>
  </si>
  <si>
    <t>NRCS18S-338</t>
  </si>
  <si>
    <t>NRCS18S-339</t>
  </si>
  <si>
    <t>NRCS18S-340</t>
  </si>
  <si>
    <t>NRCS18S-341</t>
  </si>
  <si>
    <t>NRCS18S-342</t>
  </si>
  <si>
    <t>NRCS18S-343</t>
  </si>
  <si>
    <t>NRCS18S-344</t>
  </si>
  <si>
    <t>NRCS18S-345</t>
  </si>
  <si>
    <t>NRCS18S-346</t>
  </si>
  <si>
    <t>NRCS18S-347</t>
  </si>
  <si>
    <t>NRCS18S-348</t>
  </si>
  <si>
    <t>NRCS18S-349</t>
  </si>
  <si>
    <t>NRCS18S-350</t>
  </si>
  <si>
    <t>NRCS18S-351</t>
  </si>
  <si>
    <t>NRCS18S-352</t>
  </si>
  <si>
    <t>NRCS18S-353</t>
  </si>
  <si>
    <t>NRCS18S-354</t>
  </si>
  <si>
    <t>NRCS18S-355</t>
  </si>
  <si>
    <t>NRCS18S-356</t>
  </si>
  <si>
    <t>NRCS18S-357</t>
  </si>
  <si>
    <t>NRCS18S-358</t>
  </si>
  <si>
    <t>NRCS18S-359</t>
  </si>
  <si>
    <t>NRCS18S-360</t>
  </si>
  <si>
    <t>NRCS18S-361</t>
  </si>
  <si>
    <t>NRCS18S-362</t>
  </si>
  <si>
    <t>NRCS18S-363</t>
  </si>
  <si>
    <t>NRCS18S-364</t>
  </si>
  <si>
    <t>NRCS18S-365</t>
  </si>
  <si>
    <t>NRCS18S-366</t>
  </si>
  <si>
    <t>NRCS18S-367</t>
  </si>
  <si>
    <t>NRCS18S-368</t>
  </si>
  <si>
    <t>NRCS18S-369</t>
  </si>
  <si>
    <t>NRCS18S-370</t>
  </si>
  <si>
    <t>NRCS18S-371</t>
  </si>
  <si>
    <t>NRCS18S-372</t>
  </si>
  <si>
    <t>NRCS18S-373</t>
  </si>
  <si>
    <t>NRCS18S-374</t>
  </si>
  <si>
    <t>NRCS18S-375</t>
  </si>
  <si>
    <t>NRCS18S-376</t>
  </si>
  <si>
    <t>NRCS18S-377</t>
  </si>
  <si>
    <t>NRCS18S-378</t>
  </si>
  <si>
    <t>NRCS18S-379</t>
  </si>
  <si>
    <t>NRCS18S-380</t>
  </si>
  <si>
    <t>NRCS18S-381</t>
  </si>
  <si>
    <t>NRCS18S-382</t>
  </si>
  <si>
    <t>NRCS18S-383</t>
  </si>
  <si>
    <t>NRCS18S-384</t>
  </si>
  <si>
    <t>NRCS18S-385</t>
  </si>
  <si>
    <t>NRCS18S-386</t>
  </si>
  <si>
    <t>NRCS18S-387</t>
  </si>
  <si>
    <t>NRCS18S-388</t>
  </si>
  <si>
    <t>NRCS18S-389</t>
  </si>
  <si>
    <t>NRCS18S-390</t>
  </si>
  <si>
    <t>NRCS18S-391</t>
  </si>
  <si>
    <t>NRCS18S-392</t>
  </si>
  <si>
    <t>NRCS18S-393</t>
  </si>
  <si>
    <t>NRCS18S-394</t>
  </si>
  <si>
    <t>NRCS18S-395</t>
  </si>
  <si>
    <t>NRCS18S-396</t>
  </si>
  <si>
    <t>NRCS18S-397</t>
  </si>
  <si>
    <t>NRCS18S-398</t>
  </si>
  <si>
    <t>NRCS18S-399</t>
  </si>
  <si>
    <t>NRCS18S-400</t>
  </si>
  <si>
    <t>NRCS18S-401</t>
  </si>
  <si>
    <t>NRCS18S-402</t>
  </si>
  <si>
    <t>NRCS18S-403</t>
  </si>
  <si>
    <t>NRCS18S-404</t>
  </si>
  <si>
    <t>NRCS18S-405</t>
  </si>
  <si>
    <t>NRCS18S-406</t>
  </si>
  <si>
    <t>NRCS18S-407</t>
  </si>
  <si>
    <t>NRCS18S-408</t>
  </si>
  <si>
    <t>NRCS18S-409</t>
  </si>
  <si>
    <t>NRCS18S-410</t>
  </si>
  <si>
    <t>NRCS18S-411</t>
  </si>
  <si>
    <t>NRCS18S-412</t>
  </si>
  <si>
    <t>NRCS18S-413</t>
  </si>
  <si>
    <t>NRCS18S-414</t>
  </si>
  <si>
    <t>NRCS18S-415</t>
  </si>
  <si>
    <t>NRCS18S-416</t>
  </si>
  <si>
    <t>NRCS18S-417</t>
  </si>
  <si>
    <t>NRCS18S-418</t>
  </si>
  <si>
    <t>NRCS18S-419</t>
  </si>
  <si>
    <t>NRCS18S-420</t>
  </si>
  <si>
    <t>NRCS18S-421</t>
  </si>
  <si>
    <t>NRCS18S-422</t>
  </si>
  <si>
    <t>NRCS18S-423</t>
  </si>
  <si>
    <t>NRCS18S-424</t>
  </si>
  <si>
    <t>NRCS18S-425</t>
  </si>
  <si>
    <t>NRCS18S-426</t>
  </si>
  <si>
    <t>NRCS18S-427</t>
  </si>
  <si>
    <t>NRCS18S-428</t>
  </si>
  <si>
    <t>NRCS18S-429</t>
  </si>
  <si>
    <t>NRCS18S-430</t>
  </si>
  <si>
    <t>NRCS18S-431</t>
  </si>
  <si>
    <t>NRCS18S-432</t>
  </si>
  <si>
    <t>NRCS18S-433</t>
  </si>
  <si>
    <t>NRCS18S-434</t>
  </si>
  <si>
    <t>NRCS18S-435</t>
  </si>
  <si>
    <t>NRCS18S-436</t>
  </si>
  <si>
    <t>NRCS18S-437</t>
  </si>
  <si>
    <t>NRCS18S-438</t>
  </si>
  <si>
    <t>NRCS18S-439</t>
  </si>
  <si>
    <t>NRCS18S-440</t>
  </si>
  <si>
    <t>NRCS18S-441</t>
  </si>
  <si>
    <t>NRCS18S-442</t>
  </si>
  <si>
    <t>NRCS18S-443</t>
  </si>
  <si>
    <t>NRCS18S-444</t>
  </si>
  <si>
    <t>NRCS18S-445</t>
  </si>
  <si>
    <t>NRCS18S-446</t>
  </si>
  <si>
    <t>NRCS18S-447</t>
  </si>
  <si>
    <t>NRCS18S-448</t>
  </si>
  <si>
    <t>NRCS18S-449</t>
  </si>
  <si>
    <t>NRCS18S-450</t>
  </si>
  <si>
    <t>NRCS18S-451</t>
  </si>
  <si>
    <t>NRCS18S-452</t>
  </si>
  <si>
    <t>NRCS18S-453</t>
  </si>
  <si>
    <t>NRCS18S-454</t>
  </si>
  <si>
    <t>NRCS18S-455</t>
  </si>
  <si>
    <t>NRCS18S-456</t>
  </si>
  <si>
    <t>NRCS18S-457</t>
  </si>
  <si>
    <t>NRCS18S-458</t>
  </si>
  <si>
    <t>NRCS18S-459</t>
  </si>
  <si>
    <t>NRCS18S-460</t>
  </si>
  <si>
    <t>NRCS18S-461</t>
  </si>
  <si>
    <t>NRCS18S-462</t>
  </si>
  <si>
    <t>NRCS18S-463</t>
  </si>
  <si>
    <t>NRCS18S-464</t>
  </si>
  <si>
    <t>NRCS18S-465</t>
  </si>
  <si>
    <t>NRCS18S-466</t>
  </si>
  <si>
    <t>NRCS18S-467</t>
  </si>
  <si>
    <t>NRCS18S-468</t>
  </si>
  <si>
    <t>NRCS18S-469</t>
  </si>
  <si>
    <t>NRCS18S-470</t>
  </si>
  <si>
    <t>NRCS18S-471</t>
  </si>
  <si>
    <t>NRCS18S-472</t>
  </si>
  <si>
    <t>NRCS18S-473</t>
  </si>
  <si>
    <t>NRCS18S-474</t>
  </si>
  <si>
    <t>NRCS18S-475</t>
  </si>
  <si>
    <t>NRCS18S-476</t>
  </si>
  <si>
    <t>NRCS18S-477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</si>
</sst>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"/>
    <numFmt numFmtId="165" formatCode="mm/dd/yy;@"/>
    <numFmt numFmtId="166" formatCode="0.0"/>
    <numFmt numFmtId="167" formatCode="0.00E+000"/>
    <numFmt numFmtId="168" formatCode="mm/dd/yy"/>
    <numFmt numFmtId="169" formatCode="m/d/yy"/>
    <numFmt numFmtId="170" formatCode="0.00000"/>
    <numFmt numFmtId="171" formatCode="0.0000"/>
    <numFmt numFmtId="172" formatCode="#,##0.00&quot; &quot;;&quot; (&quot;#,##0.00&quot;)&quot;;&quot; -&quot;00&quot; &quot;;@&quot; &quot;"/>
    <numFmt numFmtId="173" formatCode="[$$-409]#,##0.00;[Red]&quot;-&quot;[$$-409]#,##0.00"/>
  </numFmts>
  <fonts count="32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i/>
      <sz val="9"/>
      <color theme="1"/>
      <name val="Arial"/>
      <family val="2"/>
    </font>
    <font>
      <sz val="9"/>
      <color rgb="FF000000"/>
      <name val="Arial"/>
      <family val="2"/>
    </font>
    <font>
      <i/>
      <sz val="9"/>
      <color rgb="FFFF3333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333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rgb="FFFF0000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FF3333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00CCFF"/>
        <bgColor rgb="FF00CCFF"/>
      </patternFill>
    </fill>
    <fill>
      <patternFill patternType="solid">
        <fgColor rgb="FF99FF99"/>
        <bgColor rgb="FF99FF99"/>
      </patternFill>
    </fill>
    <fill>
      <patternFill patternType="solid">
        <fgColor rgb="FFFF420E"/>
        <bgColor rgb="FFFF420E"/>
      </patternFill>
    </fill>
    <fill>
      <patternFill patternType="solid">
        <fgColor rgb="FF99FFFF"/>
        <bgColor rgb="FF99FFFF"/>
      </patternFill>
    </fill>
    <fill>
      <patternFill patternType="solid">
        <fgColor rgb="FF00CCCC"/>
        <bgColor rgb="FF00CCCC"/>
      </patternFill>
    </fill>
    <fill>
      <patternFill patternType="solid">
        <fgColor theme="9" tint="0.79998168889431442"/>
        <bgColor rgb="FF00CCFF"/>
      </patternFill>
    </fill>
    <fill>
      <patternFill patternType="solid">
        <fgColor theme="6" tint="0.79998168889431442"/>
        <bgColor rgb="FF00CCFF"/>
      </patternFill>
    </fill>
    <fill>
      <patternFill patternType="solid">
        <fgColor rgb="FF66FF99"/>
        <bgColor rgb="FF66FF99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FF66"/>
        <bgColor rgb="FF99FF66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20" fillId="0" borderId="0"/>
    <xf numFmtId="172" fontId="20" fillId="0" borderId="0"/>
    <xf numFmtId="0" fontId="22" fillId="0" borderId="0">
      <alignment horizontal="center"/>
    </xf>
    <xf numFmtId="0" fontId="22" fillId="0" borderId="0">
      <alignment horizontal="center" textRotation="90"/>
    </xf>
    <xf numFmtId="0" fontId="23" fillId="0" borderId="0"/>
    <xf numFmtId="173" fontId="23" fillId="0" borderId="0"/>
    <xf numFmtId="0" fontId="19" fillId="0" borderId="0"/>
  </cellStyleXfs>
  <cellXfs count="14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/>
    <xf numFmtId="0" fontId="1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2" fontId="3" fillId="0" borderId="1" xfId="0" applyNumberFormat="1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2" fontId="3" fillId="3" borderId="1" xfId="0" applyNumberFormat="1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5" fillId="0" borderId="0" xfId="0" applyFont="1"/>
    <xf numFmtId="0" fontId="6" fillId="0" borderId="1" xfId="0" applyFont="1" applyBorder="1" applyAlignment="1">
      <alignment wrapText="1"/>
    </xf>
    <xf numFmtId="165" fontId="1" fillId="0" borderId="1" xfId="0" applyNumberFormat="1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165" fontId="1" fillId="3" borderId="1" xfId="0" applyNumberFormat="1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2" fontId="1" fillId="5" borderId="1" xfId="0" applyNumberFormat="1" applyFont="1" applyFill="1" applyBorder="1" applyAlignment="1">
      <alignment wrapText="1"/>
    </xf>
    <xf numFmtId="166" fontId="2" fillId="0" borderId="0" xfId="0" applyNumberFormat="1" applyFont="1"/>
    <xf numFmtId="1" fontId="2" fillId="0" borderId="0" xfId="0" applyNumberFormat="1" applyFont="1"/>
    <xf numFmtId="2" fontId="2" fillId="0" borderId="0" xfId="0" applyNumberFormat="1" applyFont="1"/>
    <xf numFmtId="0" fontId="7" fillId="0" borderId="0" xfId="0" applyFont="1"/>
    <xf numFmtId="0" fontId="8" fillId="0" borderId="0" xfId="0" applyFont="1"/>
    <xf numFmtId="0" fontId="6" fillId="3" borderId="1" xfId="0" applyFont="1" applyFill="1" applyBorder="1" applyAlignment="1">
      <alignment wrapText="1"/>
    </xf>
    <xf numFmtId="0" fontId="2" fillId="0" borderId="3" xfId="0" applyFont="1" applyBorder="1"/>
    <xf numFmtId="167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10" borderId="1" xfId="0" applyFont="1" applyFill="1" applyBorder="1" applyAlignment="1">
      <alignment wrapText="1"/>
    </xf>
    <xf numFmtId="168" fontId="5" fillId="0" borderId="0" xfId="0" applyNumberFormat="1" applyFont="1"/>
    <xf numFmtId="0" fontId="10" fillId="0" borderId="0" xfId="0" applyFont="1"/>
    <xf numFmtId="0" fontId="11" fillId="10" borderId="1" xfId="0" applyFont="1" applyFill="1" applyBorder="1" applyAlignment="1">
      <alignment wrapText="1"/>
    </xf>
    <xf numFmtId="0" fontId="11" fillId="12" borderId="0" xfId="0" applyFont="1" applyFill="1"/>
    <xf numFmtId="0" fontId="0" fillId="0" borderId="5" xfId="0" applyBorder="1"/>
    <xf numFmtId="0" fontId="12" fillId="0" borderId="0" xfId="0" applyFont="1"/>
    <xf numFmtId="169" fontId="13" fillId="0" borderId="0" xfId="0" applyNumberFormat="1" applyFont="1"/>
    <xf numFmtId="170" fontId="1" fillId="0" borderId="1" xfId="0" applyNumberFormat="1" applyFont="1" applyBorder="1" applyAlignment="1">
      <alignment wrapText="1"/>
    </xf>
    <xf numFmtId="170" fontId="1" fillId="3" borderId="1" xfId="0" applyNumberFormat="1" applyFont="1" applyFill="1" applyBorder="1" applyAlignment="1">
      <alignment wrapText="1"/>
    </xf>
    <xf numFmtId="170" fontId="0" fillId="0" borderId="0" xfId="0" applyNumberFormat="1"/>
    <xf numFmtId="166" fontId="9" fillId="0" borderId="0" xfId="0" applyNumberFormat="1" applyFont="1" applyAlignment="1">
      <alignment horizontal="right"/>
    </xf>
    <xf numFmtId="164" fontId="0" fillId="0" borderId="0" xfId="0" applyNumberFormat="1"/>
    <xf numFmtId="49" fontId="14" fillId="0" borderId="0" xfId="0" applyNumberFormat="1" applyFont="1"/>
    <xf numFmtId="0" fontId="16" fillId="0" borderId="0" xfId="0" applyFont="1"/>
    <xf numFmtId="0" fontId="17" fillId="2" borderId="1" xfId="0" applyFont="1" applyFill="1" applyBorder="1" applyAlignment="1">
      <alignment wrapText="1"/>
    </xf>
    <xf numFmtId="0" fontId="15" fillId="10" borderId="1" xfId="0" applyFont="1" applyFill="1" applyBorder="1" applyAlignment="1">
      <alignment wrapText="1"/>
    </xf>
    <xf numFmtId="0" fontId="15" fillId="3" borderId="7" xfId="0" applyFont="1" applyFill="1" applyBorder="1" applyAlignment="1">
      <alignment wrapText="1"/>
    </xf>
    <xf numFmtId="0" fontId="15" fillId="3" borderId="1" xfId="0" applyFont="1" applyFill="1" applyBorder="1" applyAlignment="1">
      <alignment wrapText="1"/>
    </xf>
    <xf numFmtId="0" fontId="15" fillId="11" borderId="2" xfId="0" applyFont="1" applyFill="1" applyBorder="1"/>
    <xf numFmtId="0" fontId="18" fillId="0" borderId="0" xfId="0" applyFont="1"/>
    <xf numFmtId="168" fontId="0" fillId="0" borderId="0" xfId="0" applyNumberFormat="1"/>
    <xf numFmtId="49" fontId="0" fillId="0" borderId="0" xfId="0" applyNumberFormat="1"/>
    <xf numFmtId="0" fontId="12" fillId="0" borderId="0" xfId="0" applyFont="1" applyAlignment="1">
      <alignment horizontal="right"/>
    </xf>
    <xf numFmtId="164" fontId="21" fillId="0" borderId="0" xfId="0" applyNumberFormat="1" applyFont="1" applyAlignment="1">
      <alignment horizontal="right"/>
    </xf>
    <xf numFmtId="2" fontId="2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71" fontId="19" fillId="0" borderId="0" xfId="1" applyNumberFormat="1" applyFont="1"/>
    <xf numFmtId="0" fontId="24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0" fillId="0" borderId="0" xfId="0" applyAlignment="1">
      <alignment horizontal="right" vertical="center"/>
    </xf>
    <xf numFmtId="2" fontId="0" fillId="0" borderId="0" xfId="0" applyNumberFormat="1"/>
    <xf numFmtId="2" fontId="0" fillId="0" borderId="2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2" fontId="0" fillId="0" borderId="15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4" fontId="0" fillId="0" borderId="13" xfId="0" applyNumberFormat="1" applyBorder="1"/>
    <xf numFmtId="164" fontId="0" fillId="0" borderId="16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6" xfId="0" applyNumberFormat="1" applyBorder="1"/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11" fontId="0" fillId="0" borderId="0" xfId="0" applyNumberFormat="1"/>
    <xf numFmtId="166" fontId="26" fillId="0" borderId="0" xfId="0" applyNumberFormat="1" applyFont="1" applyAlignment="1">
      <alignment horizontal="right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7" fontId="26" fillId="0" borderId="0" xfId="0" applyNumberFormat="1" applyFont="1"/>
    <xf numFmtId="166" fontId="26" fillId="0" borderId="0" xfId="0" applyNumberFormat="1" applyFont="1"/>
    <xf numFmtId="2" fontId="27" fillId="0" borderId="0" xfId="0" applyNumberFormat="1" applyFont="1"/>
    <xf numFmtId="0" fontId="15" fillId="0" borderId="0" xfId="0" applyFont="1"/>
    <xf numFmtId="0" fontId="0" fillId="0" borderId="2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23" xfId="0" applyBorder="1"/>
    <xf numFmtId="0" fontId="0" fillId="0" borderId="24" xfId="0" applyBorder="1"/>
    <xf numFmtId="0" fontId="28" fillId="13" borderId="0" xfId="0" applyFont="1" applyFill="1" applyAlignment="1">
      <alignment horizontal="right"/>
    </xf>
    <xf numFmtId="0" fontId="28" fillId="13" borderId="0" xfId="0" applyFont="1" applyFill="1" applyAlignment="1">
      <alignment horizontal="left"/>
    </xf>
    <xf numFmtId="0" fontId="0" fillId="13" borderId="0" xfId="0" applyFill="1"/>
    <xf numFmtId="164" fontId="0" fillId="13" borderId="0" xfId="0" applyNumberFormat="1" applyFill="1"/>
    <xf numFmtId="2" fontId="0" fillId="13" borderId="0" xfId="0" applyNumberFormat="1" applyFill="1"/>
    <xf numFmtId="0" fontId="0" fillId="13" borderId="0" xfId="0" applyFill="1" applyAlignment="1">
      <alignment horizontal="right" vertical="center"/>
    </xf>
    <xf numFmtId="2" fontId="0" fillId="13" borderId="0" xfId="0" applyNumberFormat="1" applyFill="1" applyAlignment="1">
      <alignment horizontal="center"/>
    </xf>
    <xf numFmtId="0" fontId="12" fillId="13" borderId="0" xfId="0" applyFont="1" applyFill="1"/>
    <xf numFmtId="2" fontId="27" fillId="13" borderId="0" xfId="0" applyNumberFormat="1" applyFont="1" applyFill="1"/>
    <xf numFmtId="164" fontId="5" fillId="0" borderId="0" xfId="0" applyNumberFormat="1" applyFont="1"/>
    <xf numFmtId="164" fontId="29" fillId="0" borderId="0" xfId="0" applyNumberFormat="1" applyFont="1" applyAlignment="1">
      <alignment horizontal="right" wrapText="1"/>
    </xf>
    <xf numFmtId="164" fontId="29" fillId="0" borderId="0" xfId="0" applyNumberFormat="1" applyFont="1" applyAlignment="1">
      <alignment horizontal="center" wrapText="1"/>
    </xf>
    <xf numFmtId="164" fontId="30" fillId="0" borderId="0" xfId="0" applyNumberFormat="1" applyFont="1" applyAlignment="1">
      <alignment horizontal="center" wrapText="1"/>
    </xf>
    <xf numFmtId="0" fontId="12" fillId="11" borderId="0" xfId="0" applyFont="1" applyFill="1" applyAlignment="1">
      <alignment horizontal="right"/>
    </xf>
    <xf numFmtId="0" fontId="0" fillId="11" borderId="0" xfId="0" applyFill="1"/>
    <xf numFmtId="164" fontId="21" fillId="11" borderId="0" xfId="0" applyNumberFormat="1" applyFont="1" applyFill="1" applyAlignment="1">
      <alignment horizontal="right"/>
    </xf>
    <xf numFmtId="2" fontId="21" fillId="11" borderId="0" xfId="0" applyNumberFormat="1" applyFont="1" applyFill="1" applyAlignment="1">
      <alignment horizontal="right"/>
    </xf>
    <xf numFmtId="0" fontId="0" fillId="11" borderId="0" xfId="0" applyFill="1" applyAlignment="1">
      <alignment horizontal="right"/>
    </xf>
    <xf numFmtId="165" fontId="2" fillId="0" borderId="0" xfId="0" applyNumberFormat="1" applyFont="1"/>
    <xf numFmtId="171" fontId="2" fillId="0" borderId="0" xfId="0" applyNumberFormat="1" applyFont="1"/>
    <xf numFmtId="0" fontId="28" fillId="11" borderId="0" xfId="0" applyFont="1" applyFill="1" applyAlignment="1">
      <alignment horizontal="right"/>
    </xf>
    <xf numFmtId="170" fontId="0" fillId="11" borderId="0" xfId="0" applyNumberFormat="1" applyFill="1"/>
    <xf numFmtId="0" fontId="7" fillId="11" borderId="0" xfId="0" applyFont="1" applyFill="1"/>
    <xf numFmtId="0" fontId="17" fillId="2" borderId="0" xfId="0" applyFont="1" applyFill="1" applyAlignment="1">
      <alignment horizontal="left" vertical="top" wrapText="1"/>
    </xf>
    <xf numFmtId="0" fontId="0" fillId="0" borderId="25" xfId="0" applyBorder="1"/>
    <xf numFmtId="2" fontId="0" fillId="0" borderId="26" xfId="0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2" fontId="0" fillId="0" borderId="29" xfId="0" applyNumberFormat="1" applyBorder="1" applyAlignment="1">
      <alignment horizontal="center"/>
    </xf>
    <xf numFmtId="164" fontId="0" fillId="0" borderId="29" xfId="0" applyNumberFormat="1" applyBorder="1"/>
    <xf numFmtId="164" fontId="0" fillId="0" borderId="30" xfId="0" applyNumberFormat="1" applyBorder="1"/>
    <xf numFmtId="0" fontId="25" fillId="8" borderId="0" xfId="0" applyFont="1" applyFill="1" applyAlignment="1">
      <alignment horizontal="center" vertical="top" wrapText="1"/>
    </xf>
    <xf numFmtId="0" fontId="15" fillId="9" borderId="0" xfId="0" applyFont="1" applyFill="1" applyAlignment="1">
      <alignment horizontal="center" vertical="top" wrapText="1"/>
    </xf>
    <xf numFmtId="0" fontId="15" fillId="3" borderId="0" xfId="0" applyFont="1" applyFill="1" applyAlignment="1">
      <alignment horizontal="center" vertical="top" wrapText="1"/>
    </xf>
    <xf numFmtId="164" fontId="15" fillId="7" borderId="8" xfId="0" applyNumberFormat="1" applyFont="1" applyFill="1" applyBorder="1" applyAlignment="1">
      <alignment horizontal="center" vertical="top" wrapText="1"/>
    </xf>
    <xf numFmtId="164" fontId="15" fillId="7" borderId="0" xfId="0" applyNumberFormat="1" applyFont="1" applyFill="1" applyAlignment="1">
      <alignment horizontal="center" vertical="top" wrapText="1"/>
    </xf>
    <xf numFmtId="0" fontId="15" fillId="6" borderId="0" xfId="0" applyFont="1" applyFill="1" applyAlignment="1">
      <alignment horizontal="center" vertical="top" wrapText="1"/>
    </xf>
    <xf numFmtId="0" fontId="15" fillId="7" borderId="0" xfId="0" applyFont="1" applyFill="1" applyAlignment="1">
      <alignment horizontal="center" vertical="top"/>
    </xf>
    <xf numFmtId="0" fontId="15" fillId="7" borderId="0" xfId="0" applyFont="1" applyFill="1" applyAlignment="1">
      <alignment horizontal="center" vertical="top" wrapText="1"/>
    </xf>
    <xf numFmtId="2" fontId="15" fillId="7" borderId="8" xfId="0" applyNumberFormat="1" applyFont="1" applyFill="1" applyBorder="1" applyAlignment="1">
      <alignment horizontal="center" vertical="top" wrapText="1"/>
    </xf>
    <xf numFmtId="2" fontId="15" fillId="7" borderId="0" xfId="0" applyNumberFormat="1" applyFont="1" applyFill="1" applyAlignment="1">
      <alignment horizontal="center" vertical="top" wrapText="1"/>
    </xf>
    <xf numFmtId="164" fontId="15" fillId="6" borderId="0" xfId="0" applyNumberFormat="1" applyFont="1" applyFill="1" applyAlignment="1">
      <alignment horizontal="center" vertical="top" wrapText="1"/>
    </xf>
    <xf numFmtId="0" fontId="17" fillId="2" borderId="0" xfId="0" applyFont="1" applyFill="1" applyAlignment="1">
      <alignment horizontal="center" vertical="top" wrapText="1"/>
    </xf>
    <xf numFmtId="0" fontId="17" fillId="2" borderId="0" xfId="0" applyFont="1" applyFill="1" applyAlignment="1">
      <alignment horizontal="left" vertical="top" wrapText="1"/>
    </xf>
  </cellXfs>
  <cellStyles count="8">
    <cellStyle name="Comma 2" xfId="2" xr:uid="{00000000-0005-0000-0000-000000000000}"/>
    <cellStyle name="Heading" xfId="3" xr:uid="{00000000-0005-0000-0000-000001000000}"/>
    <cellStyle name="Heading1" xfId="4" xr:uid="{00000000-0005-0000-0000-000002000000}"/>
    <cellStyle name="Normal" xfId="0" builtinId="0"/>
    <cellStyle name="Normal 2" xfId="1" xr:uid="{00000000-0005-0000-0000-000004000000}"/>
    <cellStyle name="Normal 2 2" xfId="7" xr:uid="{00000000-0005-0000-0000-000005000000}"/>
    <cellStyle name="Result" xfId="5" xr:uid="{00000000-0005-0000-0000-000006000000}"/>
    <cellStyle name="Result2" xfId="6" xr:uid="{00000000-0005-0000-0000-000007000000}"/>
  </cellStyles>
  <dxfs count="9"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</dxf>
    <dxf>
      <font>
        <color theme="4"/>
      </font>
    </dxf>
    <dxf>
      <font>
        <b/>
        <i val="0"/>
        <color rgb="FF9C0006"/>
      </font>
      <fill>
        <patternFill patternType="none">
          <bgColor auto="1"/>
        </patternFill>
      </fill>
    </dxf>
    <dxf>
      <font>
        <color theme="4"/>
      </font>
    </dxf>
    <dxf>
      <font>
        <color rgb="FF9C0006"/>
      </font>
    </dxf>
    <dxf>
      <font>
        <color rgb="FF9C0006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'All Stds'!$B$18</c:f>
              <c:strCache>
                <c:ptCount val="1"/>
                <c:pt idx="0">
                  <c:v>Conc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907091175514718E-2"/>
                  <c:y val="-0.749026319460618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Stds'!$A$19:$A$78</c:f>
              <c:numCache>
                <c:formatCode>0.00</c:formatCode>
                <c:ptCount val="60"/>
                <c:pt idx="0">
                  <c:v>11.056666666666667</c:v>
                </c:pt>
                <c:pt idx="1">
                  <c:v>10.976666666666667</c:v>
                </c:pt>
                <c:pt idx="2">
                  <c:v>14.403333333333334</c:v>
                </c:pt>
                <c:pt idx="3">
                  <c:v>14.486666666666666</c:v>
                </c:pt>
                <c:pt idx="4">
                  <c:v>17.989999999999998</c:v>
                </c:pt>
                <c:pt idx="5">
                  <c:v>17.963333333333335</c:v>
                </c:pt>
                <c:pt idx="6">
                  <c:v>21.843333333333334</c:v>
                </c:pt>
                <c:pt idx="7">
                  <c:v>21.89</c:v>
                </c:pt>
                <c:pt idx="8">
                  <c:v>26.01</c:v>
                </c:pt>
                <c:pt idx="9">
                  <c:v>25.98</c:v>
                </c:pt>
                <c:pt idx="10">
                  <c:v>11.956666666666665</c:v>
                </c:pt>
                <c:pt idx="11">
                  <c:v>12.089999999999998</c:v>
                </c:pt>
                <c:pt idx="12">
                  <c:v>15.386666666666665</c:v>
                </c:pt>
                <c:pt idx="13">
                  <c:v>15.443333333333333</c:v>
                </c:pt>
                <c:pt idx="14">
                  <c:v>18.826666666666664</c:v>
                </c:pt>
                <c:pt idx="15">
                  <c:v>18.756666666666668</c:v>
                </c:pt>
                <c:pt idx="16">
                  <c:v>22.216666666666669</c:v>
                </c:pt>
                <c:pt idx="17">
                  <c:v>22.196666666666669</c:v>
                </c:pt>
                <c:pt idx="18">
                  <c:v>26.060000000000002</c:v>
                </c:pt>
                <c:pt idx="19">
                  <c:v>25.596666666666668</c:v>
                </c:pt>
                <c:pt idx="20">
                  <c:v>11.906666666666666</c:v>
                </c:pt>
                <c:pt idx="21">
                  <c:v>11.93</c:v>
                </c:pt>
                <c:pt idx="22">
                  <c:v>15.373333333333333</c:v>
                </c:pt>
                <c:pt idx="23">
                  <c:v>15.273333333333333</c:v>
                </c:pt>
                <c:pt idx="24">
                  <c:v>18.873333333333335</c:v>
                </c:pt>
                <c:pt idx="25">
                  <c:v>18.853333333333335</c:v>
                </c:pt>
                <c:pt idx="26">
                  <c:v>22.306666666666668</c:v>
                </c:pt>
                <c:pt idx="27">
                  <c:v>22.200000000000003</c:v>
                </c:pt>
                <c:pt idx="28">
                  <c:v>25.773333333333337</c:v>
                </c:pt>
                <c:pt idx="29">
                  <c:v>25.75</c:v>
                </c:pt>
                <c:pt idx="30">
                  <c:v>11.833333333333334</c:v>
                </c:pt>
                <c:pt idx="31">
                  <c:v>11.71</c:v>
                </c:pt>
                <c:pt idx="32">
                  <c:v>15.036666666666667</c:v>
                </c:pt>
                <c:pt idx="33">
                  <c:v>15.15</c:v>
                </c:pt>
                <c:pt idx="34">
                  <c:v>18.440000000000001</c:v>
                </c:pt>
                <c:pt idx="35">
                  <c:v>18.476666666666667</c:v>
                </c:pt>
                <c:pt idx="36">
                  <c:v>22.02333333333333</c:v>
                </c:pt>
                <c:pt idx="37">
                  <c:v>22.02333333333333</c:v>
                </c:pt>
                <c:pt idx="38">
                  <c:v>25.430000000000003</c:v>
                </c:pt>
                <c:pt idx="39">
                  <c:v>25.433333333333337</c:v>
                </c:pt>
                <c:pt idx="40">
                  <c:v>11.786666666666667</c:v>
                </c:pt>
                <c:pt idx="41">
                  <c:v>11.94</c:v>
                </c:pt>
                <c:pt idx="42">
                  <c:v>16.290000000000003</c:v>
                </c:pt>
                <c:pt idx="43">
                  <c:v>16.426666666666666</c:v>
                </c:pt>
                <c:pt idx="44">
                  <c:v>20.58666666666667</c:v>
                </c:pt>
                <c:pt idx="45">
                  <c:v>20.623333333333335</c:v>
                </c:pt>
                <c:pt idx="46">
                  <c:v>24.153333333333336</c:v>
                </c:pt>
                <c:pt idx="47">
                  <c:v>24.126666666666665</c:v>
                </c:pt>
                <c:pt idx="48">
                  <c:v>27.7</c:v>
                </c:pt>
                <c:pt idx="49">
                  <c:v>27.683333333333334</c:v>
                </c:pt>
                <c:pt idx="50">
                  <c:v>11.783333333333333</c:v>
                </c:pt>
                <c:pt idx="51">
                  <c:v>11.646666666666668</c:v>
                </c:pt>
                <c:pt idx="52">
                  <c:v>15.266666666666666</c:v>
                </c:pt>
                <c:pt idx="53">
                  <c:v>15.14</c:v>
                </c:pt>
                <c:pt idx="54">
                  <c:v>18.853333333333335</c:v>
                </c:pt>
                <c:pt idx="55">
                  <c:v>18.966666666666669</c:v>
                </c:pt>
                <c:pt idx="56">
                  <c:v>22.44</c:v>
                </c:pt>
                <c:pt idx="57">
                  <c:v>22.306666666666668</c:v>
                </c:pt>
                <c:pt idx="58">
                  <c:v>25.793333333333333</c:v>
                </c:pt>
                <c:pt idx="59">
                  <c:v>25.810000000000002</c:v>
                </c:pt>
              </c:numCache>
            </c:numRef>
          </c:xVal>
          <c:yVal>
            <c:numRef>
              <c:f>'All Stds'!$B$19:$B$78</c:f>
              <c:numCache>
                <c:formatCode>General</c:formatCode>
                <c:ptCount val="6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-1</c:v>
                </c:pt>
                <c:pt idx="19">
                  <c:v>-1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-1</c:v>
                </c:pt>
                <c:pt idx="29">
                  <c:v>-1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-1</c:v>
                </c:pt>
                <c:pt idx="39">
                  <c:v>-1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-1</c:v>
                </c:pt>
                <c:pt idx="49">
                  <c:v>-1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-1</c:v>
                </c:pt>
                <c:pt idx="5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5-424E-A62B-58E10D3FC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87967"/>
        <c:axId val="216230671"/>
      </c:scatterChart>
      <c:valAx>
        <c:axId val="2969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230671"/>
        <c:crosses val="autoZero"/>
        <c:crossBetween val="midCat"/>
      </c:valAx>
      <c:valAx>
        <c:axId val="2162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16</xdr:row>
      <xdr:rowOff>151447</xdr:rowOff>
    </xdr:from>
    <xdr:to>
      <xdr:col>11</xdr:col>
      <xdr:colOff>447674</xdr:colOff>
      <xdr:row>35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2F1D76-E0EA-46FA-8A7D-254177228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8"/>
  <sheetViews>
    <sheetView workbookViewId="0">
      <selection activeCell="I9" sqref="I9"/>
    </sheetView>
  </sheetViews>
  <sheetFormatPr defaultRowHeight="14.4" x14ac:dyDescent="0.3"/>
  <cols>
    <col min="1" max="1" width="14.88671875" customWidth="1"/>
    <col min="2" max="2" width="17" customWidth="1"/>
  </cols>
  <sheetData>
    <row r="1" spans="1:11" s="24" customFormat="1" ht="24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1" s="24" customFormat="1" ht="24" x14ac:dyDescent="0.25">
      <c r="A2" s="16" t="s">
        <v>1</v>
      </c>
      <c r="B2" s="16" t="s">
        <v>2</v>
      </c>
      <c r="C2" s="25" t="s">
        <v>3</v>
      </c>
      <c r="D2" s="25" t="s">
        <v>4</v>
      </c>
      <c r="E2" s="25" t="s">
        <v>5</v>
      </c>
      <c r="F2" s="25" t="s">
        <v>6</v>
      </c>
      <c r="G2" s="25" t="s">
        <v>7</v>
      </c>
      <c r="H2" s="25" t="s">
        <v>8</v>
      </c>
      <c r="I2" s="25" t="s">
        <v>9</v>
      </c>
      <c r="J2" s="25" t="s">
        <v>10</v>
      </c>
    </row>
    <row r="3" spans="1:11" s="24" customFormat="1" x14ac:dyDescent="0.3">
      <c r="A3" s="37" t="s">
        <v>228</v>
      </c>
      <c r="B3" s="37">
        <v>1</v>
      </c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3">
      <c r="A4" s="37" t="s">
        <v>228</v>
      </c>
      <c r="B4" s="37">
        <v>2</v>
      </c>
    </row>
    <row r="5" spans="1:11" x14ac:dyDescent="0.3">
      <c r="A5" s="37" t="s">
        <v>228</v>
      </c>
      <c r="B5" s="37">
        <v>3</v>
      </c>
    </row>
    <row r="6" spans="1:11" x14ac:dyDescent="0.3">
      <c r="A6" s="37" t="s">
        <v>228</v>
      </c>
      <c r="B6" s="37">
        <v>4</v>
      </c>
    </row>
    <row r="7" spans="1:11" x14ac:dyDescent="0.3">
      <c r="A7" s="37" t="s">
        <v>228</v>
      </c>
      <c r="B7" s="37">
        <v>5</v>
      </c>
    </row>
    <row r="8" spans="1:11" x14ac:dyDescent="0.3">
      <c r="A8" s="37" t="s">
        <v>228</v>
      </c>
      <c r="B8" s="37">
        <v>6</v>
      </c>
    </row>
    <row r="9" spans="1:11" x14ac:dyDescent="0.3">
      <c r="A9" s="37" t="s">
        <v>228</v>
      </c>
      <c r="B9" s="37">
        <v>7</v>
      </c>
    </row>
    <row r="10" spans="1:11" x14ac:dyDescent="0.3">
      <c r="A10" s="37" t="s">
        <v>228</v>
      </c>
      <c r="B10" s="37">
        <v>8</v>
      </c>
    </row>
    <row r="11" spans="1:11" x14ac:dyDescent="0.3">
      <c r="A11" s="37" t="s">
        <v>228</v>
      </c>
      <c r="B11" s="37">
        <v>9</v>
      </c>
    </row>
    <row r="12" spans="1:11" x14ac:dyDescent="0.3">
      <c r="A12" s="37" t="s">
        <v>228</v>
      </c>
      <c r="B12" s="37">
        <v>10</v>
      </c>
    </row>
    <row r="13" spans="1:11" x14ac:dyDescent="0.3">
      <c r="A13" s="37" t="s">
        <v>228</v>
      </c>
      <c r="B13" s="37">
        <v>11</v>
      </c>
    </row>
    <row r="14" spans="1:11" x14ac:dyDescent="0.3">
      <c r="A14" s="37" t="s">
        <v>228</v>
      </c>
      <c r="B14" s="37">
        <v>12</v>
      </c>
    </row>
    <row r="15" spans="1:11" x14ac:dyDescent="0.3">
      <c r="A15" s="37" t="s">
        <v>228</v>
      </c>
      <c r="B15" s="37">
        <v>13</v>
      </c>
    </row>
    <row r="16" spans="1:11" x14ac:dyDescent="0.3">
      <c r="A16" s="37" t="s">
        <v>228</v>
      </c>
      <c r="B16" s="37">
        <v>14</v>
      </c>
    </row>
    <row r="17" spans="1:2" x14ac:dyDescent="0.3">
      <c r="A17" s="37" t="s">
        <v>228</v>
      </c>
      <c r="B17" s="37">
        <v>15</v>
      </c>
    </row>
    <row r="18" spans="1:2" x14ac:dyDescent="0.3">
      <c r="A18" s="37" t="s">
        <v>228</v>
      </c>
      <c r="B18" s="37">
        <v>16</v>
      </c>
    </row>
    <row r="19" spans="1:2" x14ac:dyDescent="0.3">
      <c r="A19" s="37" t="s">
        <v>228</v>
      </c>
      <c r="B19" s="37">
        <v>17</v>
      </c>
    </row>
    <row r="20" spans="1:2" x14ac:dyDescent="0.3">
      <c r="A20" s="37" t="s">
        <v>228</v>
      </c>
      <c r="B20" s="37">
        <v>18</v>
      </c>
    </row>
    <row r="21" spans="1:2" x14ac:dyDescent="0.3">
      <c r="A21" s="37" t="s">
        <v>228</v>
      </c>
      <c r="B21" s="37">
        <v>19</v>
      </c>
    </row>
    <row r="22" spans="1:2" x14ac:dyDescent="0.3">
      <c r="A22" s="37" t="s">
        <v>228</v>
      </c>
      <c r="B22" s="37">
        <v>20</v>
      </c>
    </row>
    <row r="23" spans="1:2" x14ac:dyDescent="0.3">
      <c r="A23" s="37" t="s">
        <v>228</v>
      </c>
      <c r="B23" s="37">
        <v>21</v>
      </c>
    </row>
    <row r="24" spans="1:2" x14ac:dyDescent="0.3">
      <c r="A24" s="37" t="s">
        <v>228</v>
      </c>
      <c r="B24" s="37">
        <v>22</v>
      </c>
    </row>
    <row r="25" spans="1:2" x14ac:dyDescent="0.3">
      <c r="A25" s="37" t="s">
        <v>228</v>
      </c>
      <c r="B25" s="37">
        <v>23</v>
      </c>
    </row>
    <row r="26" spans="1:2" x14ac:dyDescent="0.3">
      <c r="A26" s="37" t="s">
        <v>228</v>
      </c>
      <c r="B26" s="37">
        <v>24</v>
      </c>
    </row>
    <row r="27" spans="1:2" x14ac:dyDescent="0.3">
      <c r="A27" s="37" t="s">
        <v>228</v>
      </c>
      <c r="B27" s="37">
        <v>25</v>
      </c>
    </row>
    <row r="28" spans="1:2" x14ac:dyDescent="0.3">
      <c r="A28" s="37" t="s">
        <v>228</v>
      </c>
      <c r="B28" s="37">
        <v>26</v>
      </c>
    </row>
    <row r="29" spans="1:2" x14ac:dyDescent="0.3">
      <c r="A29" s="37" t="s">
        <v>228</v>
      </c>
      <c r="B29" s="37">
        <v>27</v>
      </c>
    </row>
    <row r="30" spans="1:2" x14ac:dyDescent="0.3">
      <c r="A30" s="37" t="s">
        <v>228</v>
      </c>
      <c r="B30" s="37">
        <v>28</v>
      </c>
    </row>
    <row r="31" spans="1:2" x14ac:dyDescent="0.3">
      <c r="A31" s="37" t="s">
        <v>228</v>
      </c>
      <c r="B31" s="37">
        <v>29</v>
      </c>
    </row>
    <row r="32" spans="1:2" x14ac:dyDescent="0.3">
      <c r="A32" s="37" t="s">
        <v>228</v>
      </c>
      <c r="B32" s="37">
        <v>30</v>
      </c>
    </row>
    <row r="33" spans="1:2" x14ac:dyDescent="0.3">
      <c r="A33" s="37" t="s">
        <v>228</v>
      </c>
      <c r="B33" s="37">
        <v>31</v>
      </c>
    </row>
    <row r="34" spans="1:2" x14ac:dyDescent="0.3">
      <c r="A34" s="37" t="s">
        <v>228</v>
      </c>
      <c r="B34" s="37">
        <v>32</v>
      </c>
    </row>
    <row r="35" spans="1:2" x14ac:dyDescent="0.3">
      <c r="A35" s="37" t="s">
        <v>228</v>
      </c>
      <c r="B35" s="37">
        <v>33</v>
      </c>
    </row>
    <row r="36" spans="1:2" x14ac:dyDescent="0.3">
      <c r="A36" s="37" t="s">
        <v>228</v>
      </c>
      <c r="B36" s="37">
        <v>34</v>
      </c>
    </row>
    <row r="37" spans="1:2" x14ac:dyDescent="0.3">
      <c r="A37" s="37" t="s">
        <v>228</v>
      </c>
      <c r="B37" s="37">
        <v>35</v>
      </c>
    </row>
    <row r="38" spans="1:2" x14ac:dyDescent="0.3">
      <c r="A38" s="37" t="s">
        <v>228</v>
      </c>
      <c r="B38" s="37">
        <v>36</v>
      </c>
    </row>
    <row r="39" spans="1:2" x14ac:dyDescent="0.3">
      <c r="A39" s="37" t="s">
        <v>228</v>
      </c>
      <c r="B39" s="37">
        <v>37</v>
      </c>
    </row>
    <row r="40" spans="1:2" x14ac:dyDescent="0.3">
      <c r="A40" s="37" t="s">
        <v>228</v>
      </c>
      <c r="B40" s="37">
        <v>38</v>
      </c>
    </row>
    <row r="41" spans="1:2" x14ac:dyDescent="0.3">
      <c r="A41" s="37" t="s">
        <v>228</v>
      </c>
      <c r="B41" s="37">
        <v>39</v>
      </c>
    </row>
    <row r="42" spans="1:2" x14ac:dyDescent="0.3">
      <c r="A42" s="37" t="s">
        <v>228</v>
      </c>
      <c r="B42" s="37">
        <v>40</v>
      </c>
    </row>
    <row r="43" spans="1:2" x14ac:dyDescent="0.3">
      <c r="A43" s="37" t="s">
        <v>228</v>
      </c>
      <c r="B43" s="37">
        <v>41</v>
      </c>
    </row>
    <row r="44" spans="1:2" x14ac:dyDescent="0.3">
      <c r="A44" s="37" t="s">
        <v>228</v>
      </c>
      <c r="B44" s="37">
        <v>42</v>
      </c>
    </row>
    <row r="45" spans="1:2" x14ac:dyDescent="0.3">
      <c r="A45" s="37" t="s">
        <v>228</v>
      </c>
      <c r="B45" s="37">
        <v>43</v>
      </c>
    </row>
    <row r="46" spans="1:2" x14ac:dyDescent="0.3">
      <c r="A46" s="37" t="s">
        <v>228</v>
      </c>
      <c r="B46" s="37">
        <v>44</v>
      </c>
    </row>
    <row r="47" spans="1:2" x14ac:dyDescent="0.3">
      <c r="A47" s="37" t="s">
        <v>228</v>
      </c>
      <c r="B47" s="37">
        <v>45</v>
      </c>
    </row>
    <row r="48" spans="1:2" x14ac:dyDescent="0.3">
      <c r="A48" s="37" t="s">
        <v>228</v>
      </c>
      <c r="B48" s="37">
        <v>46</v>
      </c>
    </row>
    <row r="49" spans="1:2" x14ac:dyDescent="0.3">
      <c r="A49" s="37" t="s">
        <v>228</v>
      </c>
      <c r="B49" s="37">
        <v>47</v>
      </c>
    </row>
    <row r="50" spans="1:2" x14ac:dyDescent="0.3">
      <c r="A50" s="37" t="s">
        <v>228</v>
      </c>
      <c r="B50" s="37">
        <v>48</v>
      </c>
    </row>
    <row r="51" spans="1:2" x14ac:dyDescent="0.3">
      <c r="A51" s="37" t="s">
        <v>228</v>
      </c>
      <c r="B51" s="37">
        <v>49</v>
      </c>
    </row>
    <row r="52" spans="1:2" x14ac:dyDescent="0.3">
      <c r="A52" s="37" t="s">
        <v>228</v>
      </c>
      <c r="B52" s="37">
        <v>50</v>
      </c>
    </row>
    <row r="53" spans="1:2" x14ac:dyDescent="0.3">
      <c r="A53" s="37" t="s">
        <v>228</v>
      </c>
      <c r="B53" s="37">
        <v>51</v>
      </c>
    </row>
    <row r="54" spans="1:2" x14ac:dyDescent="0.3">
      <c r="A54" s="37" t="s">
        <v>228</v>
      </c>
      <c r="B54" s="37">
        <v>52</v>
      </c>
    </row>
    <row r="55" spans="1:2" x14ac:dyDescent="0.3">
      <c r="A55" s="37" t="s">
        <v>228</v>
      </c>
      <c r="B55" s="37">
        <v>53</v>
      </c>
    </row>
    <row r="56" spans="1:2" x14ac:dyDescent="0.3">
      <c r="A56" s="37" t="s">
        <v>228</v>
      </c>
      <c r="B56" s="37">
        <v>54</v>
      </c>
    </row>
    <row r="57" spans="1:2" x14ac:dyDescent="0.3">
      <c r="A57" s="37" t="s">
        <v>228</v>
      </c>
      <c r="B57" s="37">
        <v>55</v>
      </c>
    </row>
    <row r="58" spans="1:2" x14ac:dyDescent="0.3">
      <c r="A58" s="37" t="s">
        <v>228</v>
      </c>
      <c r="B58" s="37">
        <v>56</v>
      </c>
    </row>
    <row r="59" spans="1:2" x14ac:dyDescent="0.3">
      <c r="A59" s="37" t="s">
        <v>228</v>
      </c>
      <c r="B59" s="37">
        <v>57</v>
      </c>
    </row>
    <row r="60" spans="1:2" x14ac:dyDescent="0.3">
      <c r="A60" s="37" t="s">
        <v>228</v>
      </c>
      <c r="B60" s="37">
        <v>58</v>
      </c>
    </row>
    <row r="61" spans="1:2" x14ac:dyDescent="0.3">
      <c r="A61" s="37" t="s">
        <v>228</v>
      </c>
      <c r="B61" s="37">
        <v>59</v>
      </c>
    </row>
    <row r="62" spans="1:2" x14ac:dyDescent="0.3">
      <c r="A62" s="37" t="s">
        <v>228</v>
      </c>
      <c r="B62" s="37">
        <v>60</v>
      </c>
    </row>
    <row r="63" spans="1:2" x14ac:dyDescent="0.3">
      <c r="A63" s="37" t="s">
        <v>228</v>
      </c>
      <c r="B63" s="37">
        <v>61</v>
      </c>
    </row>
    <row r="64" spans="1:2" x14ac:dyDescent="0.3">
      <c r="A64" s="37" t="s">
        <v>228</v>
      </c>
      <c r="B64" s="37">
        <v>62</v>
      </c>
    </row>
    <row r="65" spans="1:2" x14ac:dyDescent="0.3">
      <c r="A65" s="37" t="s">
        <v>228</v>
      </c>
      <c r="B65" s="37">
        <v>63</v>
      </c>
    </row>
    <row r="66" spans="1:2" x14ac:dyDescent="0.3">
      <c r="A66" s="37" t="s">
        <v>228</v>
      </c>
      <c r="B66" s="37">
        <v>64</v>
      </c>
    </row>
    <row r="67" spans="1:2" x14ac:dyDescent="0.3">
      <c r="A67" s="37" t="s">
        <v>228</v>
      </c>
      <c r="B67" s="37">
        <v>65</v>
      </c>
    </row>
    <row r="68" spans="1:2" x14ac:dyDescent="0.3">
      <c r="A68" s="37" t="s">
        <v>228</v>
      </c>
      <c r="B68" s="37">
        <v>66</v>
      </c>
    </row>
    <row r="69" spans="1:2" x14ac:dyDescent="0.3">
      <c r="A69" s="37" t="s">
        <v>228</v>
      </c>
      <c r="B69" s="37">
        <v>67</v>
      </c>
    </row>
    <row r="70" spans="1:2" x14ac:dyDescent="0.3">
      <c r="A70" s="37" t="s">
        <v>228</v>
      </c>
      <c r="B70" s="37">
        <v>68</v>
      </c>
    </row>
    <row r="71" spans="1:2" x14ac:dyDescent="0.3">
      <c r="A71" s="37" t="s">
        <v>228</v>
      </c>
      <c r="B71" s="37">
        <v>69</v>
      </c>
    </row>
    <row r="72" spans="1:2" x14ac:dyDescent="0.3">
      <c r="A72" s="37" t="s">
        <v>228</v>
      </c>
      <c r="B72" s="37">
        <v>70</v>
      </c>
    </row>
    <row r="73" spans="1:2" x14ac:dyDescent="0.3">
      <c r="A73" s="37" t="s">
        <v>228</v>
      </c>
      <c r="B73" s="37">
        <v>71</v>
      </c>
    </row>
    <row r="74" spans="1:2" x14ac:dyDescent="0.3">
      <c r="A74" s="37" t="s">
        <v>228</v>
      </c>
      <c r="B74" s="37">
        <v>72</v>
      </c>
    </row>
    <row r="75" spans="1:2" x14ac:dyDescent="0.3">
      <c r="A75" s="37" t="s">
        <v>228</v>
      </c>
      <c r="B75" s="37">
        <v>73</v>
      </c>
    </row>
    <row r="76" spans="1:2" x14ac:dyDescent="0.3">
      <c r="A76" s="37" t="s">
        <v>228</v>
      </c>
      <c r="B76" s="37">
        <v>74</v>
      </c>
    </row>
    <row r="77" spans="1:2" x14ac:dyDescent="0.3">
      <c r="A77" s="37" t="s">
        <v>228</v>
      </c>
      <c r="B77" s="37">
        <v>75</v>
      </c>
    </row>
    <row r="78" spans="1:2" x14ac:dyDescent="0.3">
      <c r="A78" s="37" t="s">
        <v>228</v>
      </c>
      <c r="B78" s="37">
        <v>76</v>
      </c>
    </row>
    <row r="79" spans="1:2" x14ac:dyDescent="0.3">
      <c r="A79" s="37" t="s">
        <v>228</v>
      </c>
      <c r="B79" s="37">
        <v>77</v>
      </c>
    </row>
    <row r="80" spans="1:2" x14ac:dyDescent="0.3">
      <c r="A80" s="37" t="s">
        <v>228</v>
      </c>
      <c r="B80" s="37">
        <v>78</v>
      </c>
    </row>
    <row r="81" spans="1:2" x14ac:dyDescent="0.3">
      <c r="A81" s="37" t="s">
        <v>228</v>
      </c>
      <c r="B81" s="37">
        <v>79</v>
      </c>
    </row>
    <row r="82" spans="1:2" x14ac:dyDescent="0.3">
      <c r="A82" s="37" t="s">
        <v>228</v>
      </c>
      <c r="B82" s="37" t="s">
        <v>269</v>
      </c>
    </row>
    <row r="83" spans="1:2" x14ac:dyDescent="0.3">
      <c r="A83" s="37" t="s">
        <v>228</v>
      </c>
      <c r="B83" s="37" t="s">
        <v>270</v>
      </c>
    </row>
    <row r="84" spans="1:2" x14ac:dyDescent="0.3">
      <c r="A84" s="37" t="s">
        <v>228</v>
      </c>
      <c r="B84" s="37" t="s">
        <v>230</v>
      </c>
    </row>
    <row r="85" spans="1:2" x14ac:dyDescent="0.3">
      <c r="A85" s="37" t="s">
        <v>228</v>
      </c>
      <c r="B85" s="37" t="s">
        <v>231</v>
      </c>
    </row>
    <row r="86" spans="1:2" x14ac:dyDescent="0.3">
      <c r="A86" s="37" t="s">
        <v>228</v>
      </c>
      <c r="B86" s="37">
        <v>80</v>
      </c>
    </row>
    <row r="87" spans="1:2" x14ac:dyDescent="0.3">
      <c r="A87" s="37" t="s">
        <v>228</v>
      </c>
      <c r="B87" s="37">
        <v>81</v>
      </c>
    </row>
    <row r="88" spans="1:2" x14ac:dyDescent="0.3">
      <c r="A88" s="37" t="s">
        <v>228</v>
      </c>
      <c r="B88" s="37">
        <v>82</v>
      </c>
    </row>
    <row r="89" spans="1:2" x14ac:dyDescent="0.3">
      <c r="A89" s="37" t="s">
        <v>228</v>
      </c>
      <c r="B89" s="37">
        <v>83</v>
      </c>
    </row>
    <row r="90" spans="1:2" x14ac:dyDescent="0.3">
      <c r="A90" s="37" t="s">
        <v>228</v>
      </c>
      <c r="B90" s="37">
        <v>84</v>
      </c>
    </row>
    <row r="91" spans="1:2" x14ac:dyDescent="0.3">
      <c r="A91" s="37" t="s">
        <v>228</v>
      </c>
      <c r="B91" s="37">
        <v>85</v>
      </c>
    </row>
    <row r="92" spans="1:2" x14ac:dyDescent="0.3">
      <c r="A92" s="37" t="s">
        <v>228</v>
      </c>
      <c r="B92" s="37">
        <v>86</v>
      </c>
    </row>
    <row r="93" spans="1:2" x14ac:dyDescent="0.3">
      <c r="A93" s="37" t="s">
        <v>228</v>
      </c>
      <c r="B93" s="37">
        <v>87</v>
      </c>
    </row>
    <row r="94" spans="1:2" x14ac:dyDescent="0.3">
      <c r="A94" s="37" t="s">
        <v>228</v>
      </c>
      <c r="B94" s="37">
        <v>88</v>
      </c>
    </row>
    <row r="95" spans="1:2" x14ac:dyDescent="0.3">
      <c r="A95" s="37" t="s">
        <v>228</v>
      </c>
      <c r="B95" s="37">
        <v>89</v>
      </c>
    </row>
    <row r="96" spans="1:2" x14ac:dyDescent="0.3">
      <c r="A96" s="37" t="s">
        <v>228</v>
      </c>
      <c r="B96" s="37">
        <v>90</v>
      </c>
    </row>
    <row r="97" spans="1:2" x14ac:dyDescent="0.3">
      <c r="A97" s="37" t="s">
        <v>228</v>
      </c>
      <c r="B97" s="37">
        <v>91</v>
      </c>
    </row>
    <row r="98" spans="1:2" x14ac:dyDescent="0.3">
      <c r="A98" s="37" t="s">
        <v>228</v>
      </c>
      <c r="B98" s="37">
        <v>92</v>
      </c>
    </row>
    <row r="99" spans="1:2" x14ac:dyDescent="0.3">
      <c r="A99" s="37" t="s">
        <v>228</v>
      </c>
      <c r="B99" s="37">
        <v>93</v>
      </c>
    </row>
    <row r="100" spans="1:2" x14ac:dyDescent="0.3">
      <c r="A100" s="37" t="s">
        <v>228</v>
      </c>
      <c r="B100" s="37">
        <v>94</v>
      </c>
    </row>
    <row r="101" spans="1:2" x14ac:dyDescent="0.3">
      <c r="A101" s="37" t="s">
        <v>228</v>
      </c>
      <c r="B101" s="37">
        <v>95</v>
      </c>
    </row>
    <row r="102" spans="1:2" x14ac:dyDescent="0.3">
      <c r="A102" s="37" t="s">
        <v>228</v>
      </c>
      <c r="B102" s="37">
        <v>96</v>
      </c>
    </row>
    <row r="103" spans="1:2" x14ac:dyDescent="0.3">
      <c r="A103" s="37" t="s">
        <v>228</v>
      </c>
      <c r="B103" s="37">
        <v>97</v>
      </c>
    </row>
    <row r="104" spans="1:2" x14ac:dyDescent="0.3">
      <c r="A104" s="37" t="s">
        <v>228</v>
      </c>
      <c r="B104" s="37">
        <v>98</v>
      </c>
    </row>
    <row r="105" spans="1:2" x14ac:dyDescent="0.3">
      <c r="A105" s="37" t="s">
        <v>228</v>
      </c>
      <c r="B105" s="37">
        <v>99</v>
      </c>
    </row>
    <row r="106" spans="1:2" x14ac:dyDescent="0.3">
      <c r="A106" s="37" t="s">
        <v>228</v>
      </c>
      <c r="B106" s="37">
        <v>100</v>
      </c>
    </row>
    <row r="107" spans="1:2" x14ac:dyDescent="0.3">
      <c r="A107" s="37" t="s">
        <v>228</v>
      </c>
      <c r="B107" s="37">
        <v>101</v>
      </c>
    </row>
    <row r="108" spans="1:2" x14ac:dyDescent="0.3">
      <c r="A108" s="37" t="s">
        <v>228</v>
      </c>
      <c r="B108" s="37">
        <v>102</v>
      </c>
    </row>
    <row r="109" spans="1:2" x14ac:dyDescent="0.3">
      <c r="A109" s="37" t="s">
        <v>228</v>
      </c>
      <c r="B109" s="37">
        <v>103</v>
      </c>
    </row>
    <row r="110" spans="1:2" x14ac:dyDescent="0.3">
      <c r="A110" s="37" t="s">
        <v>228</v>
      </c>
      <c r="B110" s="37">
        <v>104</v>
      </c>
    </row>
    <row r="111" spans="1:2" x14ac:dyDescent="0.3">
      <c r="A111" s="37" t="s">
        <v>228</v>
      </c>
      <c r="B111" s="37">
        <v>105</v>
      </c>
    </row>
    <row r="112" spans="1:2" x14ac:dyDescent="0.3">
      <c r="A112" s="37" t="s">
        <v>228</v>
      </c>
      <c r="B112" s="37">
        <v>106</v>
      </c>
    </row>
    <row r="113" spans="1:2" x14ac:dyDescent="0.3">
      <c r="A113" s="37" t="s">
        <v>228</v>
      </c>
      <c r="B113" s="37">
        <v>107</v>
      </c>
    </row>
    <row r="114" spans="1:2" x14ac:dyDescent="0.3">
      <c r="A114" s="37" t="s">
        <v>228</v>
      </c>
      <c r="B114" s="37">
        <v>108</v>
      </c>
    </row>
    <row r="115" spans="1:2" x14ac:dyDescent="0.3">
      <c r="A115" s="37" t="s">
        <v>228</v>
      </c>
      <c r="B115" s="37">
        <v>109</v>
      </c>
    </row>
    <row r="116" spans="1:2" x14ac:dyDescent="0.3">
      <c r="A116" s="37" t="s">
        <v>228</v>
      </c>
      <c r="B116" s="37">
        <v>110</v>
      </c>
    </row>
    <row r="117" spans="1:2" x14ac:dyDescent="0.3">
      <c r="A117" s="37" t="s">
        <v>228</v>
      </c>
      <c r="B117" s="37">
        <v>111</v>
      </c>
    </row>
    <row r="118" spans="1:2" x14ac:dyDescent="0.3">
      <c r="A118" s="37" t="s">
        <v>228</v>
      </c>
      <c r="B118" s="37">
        <v>112</v>
      </c>
    </row>
    <row r="119" spans="1:2" x14ac:dyDescent="0.3">
      <c r="A119" s="37" t="s">
        <v>228</v>
      </c>
      <c r="B119" s="37">
        <v>113</v>
      </c>
    </row>
    <row r="120" spans="1:2" x14ac:dyDescent="0.3">
      <c r="A120" s="37" t="s">
        <v>228</v>
      </c>
      <c r="B120" s="37">
        <v>114</v>
      </c>
    </row>
    <row r="121" spans="1:2" x14ac:dyDescent="0.3">
      <c r="A121" s="37" t="s">
        <v>228</v>
      </c>
      <c r="B121" s="37">
        <v>115</v>
      </c>
    </row>
    <row r="122" spans="1:2" x14ac:dyDescent="0.3">
      <c r="A122" s="37" t="s">
        <v>228</v>
      </c>
      <c r="B122" s="37">
        <v>116</v>
      </c>
    </row>
    <row r="123" spans="1:2" x14ac:dyDescent="0.3">
      <c r="A123" s="37" t="s">
        <v>228</v>
      </c>
      <c r="B123" s="37">
        <v>117</v>
      </c>
    </row>
    <row r="124" spans="1:2" x14ac:dyDescent="0.3">
      <c r="A124" s="37" t="s">
        <v>228</v>
      </c>
      <c r="B124" s="37">
        <v>118</v>
      </c>
    </row>
    <row r="125" spans="1:2" x14ac:dyDescent="0.3">
      <c r="A125" s="37" t="s">
        <v>228</v>
      </c>
      <c r="B125" s="37">
        <v>119</v>
      </c>
    </row>
    <row r="126" spans="1:2" x14ac:dyDescent="0.3">
      <c r="A126" s="37" t="s">
        <v>228</v>
      </c>
      <c r="B126" s="37">
        <v>120</v>
      </c>
    </row>
    <row r="127" spans="1:2" x14ac:dyDescent="0.3">
      <c r="A127" s="37" t="s">
        <v>228</v>
      </c>
      <c r="B127" s="37">
        <v>121</v>
      </c>
    </row>
    <row r="128" spans="1:2" x14ac:dyDescent="0.3">
      <c r="A128" s="37" t="s">
        <v>228</v>
      </c>
      <c r="B128" s="37">
        <v>122</v>
      </c>
    </row>
    <row r="129" spans="1:2" x14ac:dyDescent="0.3">
      <c r="A129" s="37" t="s">
        <v>228</v>
      </c>
      <c r="B129" s="37">
        <v>123</v>
      </c>
    </row>
    <row r="130" spans="1:2" x14ac:dyDescent="0.3">
      <c r="A130" s="37" t="s">
        <v>228</v>
      </c>
      <c r="B130" s="37">
        <v>124</v>
      </c>
    </row>
    <row r="131" spans="1:2" x14ac:dyDescent="0.3">
      <c r="A131" s="37" t="s">
        <v>228</v>
      </c>
      <c r="B131" s="37">
        <v>125</v>
      </c>
    </row>
    <row r="132" spans="1:2" x14ac:dyDescent="0.3">
      <c r="A132" s="37" t="s">
        <v>228</v>
      </c>
      <c r="B132" s="37">
        <v>126</v>
      </c>
    </row>
    <row r="133" spans="1:2" x14ac:dyDescent="0.3">
      <c r="A133" s="37" t="s">
        <v>228</v>
      </c>
      <c r="B133" s="37">
        <v>127</v>
      </c>
    </row>
    <row r="134" spans="1:2" x14ac:dyDescent="0.3">
      <c r="A134" s="37" t="s">
        <v>228</v>
      </c>
      <c r="B134" s="37">
        <v>128</v>
      </c>
    </row>
    <row r="135" spans="1:2" x14ac:dyDescent="0.3">
      <c r="A135" s="37" t="s">
        <v>228</v>
      </c>
      <c r="B135" s="37">
        <v>129</v>
      </c>
    </row>
    <row r="136" spans="1:2" x14ac:dyDescent="0.3">
      <c r="A136" s="37" t="s">
        <v>228</v>
      </c>
      <c r="B136" s="37">
        <v>130</v>
      </c>
    </row>
    <row r="137" spans="1:2" x14ac:dyDescent="0.3">
      <c r="A137" s="37" t="s">
        <v>228</v>
      </c>
      <c r="B137" s="37">
        <v>131</v>
      </c>
    </row>
    <row r="138" spans="1:2" x14ac:dyDescent="0.3">
      <c r="A138" s="37" t="s">
        <v>228</v>
      </c>
      <c r="B138" s="37">
        <v>132</v>
      </c>
    </row>
    <row r="139" spans="1:2" x14ac:dyDescent="0.3">
      <c r="A139" s="37" t="s">
        <v>228</v>
      </c>
      <c r="B139" s="37">
        <v>133</v>
      </c>
    </row>
    <row r="140" spans="1:2" x14ac:dyDescent="0.3">
      <c r="A140" s="37" t="s">
        <v>228</v>
      </c>
      <c r="B140" s="37">
        <v>134</v>
      </c>
    </row>
    <row r="141" spans="1:2" x14ac:dyDescent="0.3">
      <c r="A141" s="37" t="s">
        <v>228</v>
      </c>
      <c r="B141" s="37">
        <v>135</v>
      </c>
    </row>
    <row r="142" spans="1:2" x14ac:dyDescent="0.3">
      <c r="A142" s="37" t="s">
        <v>228</v>
      </c>
      <c r="B142" s="37">
        <v>136</v>
      </c>
    </row>
    <row r="143" spans="1:2" x14ac:dyDescent="0.3">
      <c r="A143" s="37" t="s">
        <v>228</v>
      </c>
      <c r="B143" s="37">
        <v>137</v>
      </c>
    </row>
    <row r="144" spans="1:2" x14ac:dyDescent="0.3">
      <c r="A144" s="37" t="s">
        <v>228</v>
      </c>
      <c r="B144" s="37">
        <v>138</v>
      </c>
    </row>
    <row r="145" spans="1:2" x14ac:dyDescent="0.3">
      <c r="A145" s="37" t="s">
        <v>228</v>
      </c>
      <c r="B145" s="37">
        <v>139</v>
      </c>
    </row>
    <row r="146" spans="1:2" x14ac:dyDescent="0.3">
      <c r="A146" s="37" t="s">
        <v>228</v>
      </c>
      <c r="B146" s="37">
        <v>140</v>
      </c>
    </row>
    <row r="147" spans="1:2" x14ac:dyDescent="0.3">
      <c r="A147" s="37" t="s">
        <v>228</v>
      </c>
      <c r="B147" s="37">
        <v>141</v>
      </c>
    </row>
    <row r="148" spans="1:2" x14ac:dyDescent="0.3">
      <c r="A148" s="37" t="s">
        <v>228</v>
      </c>
      <c r="B148" s="37">
        <v>142</v>
      </c>
    </row>
    <row r="149" spans="1:2" x14ac:dyDescent="0.3">
      <c r="A149" s="37" t="s">
        <v>228</v>
      </c>
      <c r="B149" s="37">
        <v>143</v>
      </c>
    </row>
    <row r="150" spans="1:2" x14ac:dyDescent="0.3">
      <c r="A150" s="37" t="s">
        <v>228</v>
      </c>
      <c r="B150" s="37">
        <v>144</v>
      </c>
    </row>
    <row r="151" spans="1:2" x14ac:dyDescent="0.3">
      <c r="A151" s="37" t="s">
        <v>228</v>
      </c>
      <c r="B151" s="37">
        <v>145</v>
      </c>
    </row>
    <row r="152" spans="1:2" x14ac:dyDescent="0.3">
      <c r="A152" s="37" t="s">
        <v>228</v>
      </c>
      <c r="B152" s="37">
        <v>146</v>
      </c>
    </row>
    <row r="153" spans="1:2" x14ac:dyDescent="0.3">
      <c r="A153" s="37" t="s">
        <v>228</v>
      </c>
      <c r="B153" s="37">
        <v>147</v>
      </c>
    </row>
    <row r="154" spans="1:2" x14ac:dyDescent="0.3">
      <c r="A154" s="37" t="s">
        <v>228</v>
      </c>
      <c r="B154" s="37">
        <v>148</v>
      </c>
    </row>
    <row r="155" spans="1:2" x14ac:dyDescent="0.3">
      <c r="A155" s="37" t="s">
        <v>228</v>
      </c>
      <c r="B155" s="37">
        <v>149</v>
      </c>
    </row>
    <row r="156" spans="1:2" x14ac:dyDescent="0.3">
      <c r="A156" s="37" t="s">
        <v>228</v>
      </c>
      <c r="B156" s="37">
        <v>150</v>
      </c>
    </row>
    <row r="157" spans="1:2" x14ac:dyDescent="0.3">
      <c r="A157" s="37" t="s">
        <v>228</v>
      </c>
      <c r="B157" s="37">
        <v>151</v>
      </c>
    </row>
    <row r="158" spans="1:2" x14ac:dyDescent="0.3">
      <c r="A158" s="37" t="s">
        <v>228</v>
      </c>
      <c r="B158" s="37">
        <v>152</v>
      </c>
    </row>
    <row r="159" spans="1:2" x14ac:dyDescent="0.3">
      <c r="A159" s="37" t="s">
        <v>228</v>
      </c>
      <c r="B159" s="37">
        <v>153</v>
      </c>
    </row>
    <row r="160" spans="1:2" x14ac:dyDescent="0.3">
      <c r="A160" s="37" t="s">
        <v>228</v>
      </c>
      <c r="B160" s="37">
        <v>154</v>
      </c>
    </row>
    <row r="161" spans="1:2" x14ac:dyDescent="0.3">
      <c r="A161" s="37" t="s">
        <v>228</v>
      </c>
      <c r="B161" s="37">
        <v>155</v>
      </c>
    </row>
    <row r="162" spans="1:2" x14ac:dyDescent="0.3">
      <c r="A162" s="37" t="s">
        <v>228</v>
      </c>
      <c r="B162" s="37">
        <v>156</v>
      </c>
    </row>
    <row r="163" spans="1:2" x14ac:dyDescent="0.3">
      <c r="A163" s="37" t="s">
        <v>228</v>
      </c>
      <c r="B163" s="37">
        <v>157</v>
      </c>
    </row>
    <row r="164" spans="1:2" x14ac:dyDescent="0.3">
      <c r="A164" s="37" t="s">
        <v>228</v>
      </c>
      <c r="B164" s="37">
        <v>158</v>
      </c>
    </row>
    <row r="165" spans="1:2" x14ac:dyDescent="0.3">
      <c r="A165" s="37" t="s">
        <v>228</v>
      </c>
      <c r="B165" s="37" t="s">
        <v>371</v>
      </c>
    </row>
    <row r="166" spans="1:2" x14ac:dyDescent="0.3">
      <c r="A166" s="37" t="s">
        <v>228</v>
      </c>
      <c r="B166" s="37" t="s">
        <v>372</v>
      </c>
    </row>
    <row r="167" spans="1:2" x14ac:dyDescent="0.3">
      <c r="A167" s="37" t="s">
        <v>228</v>
      </c>
      <c r="B167" s="37" t="s">
        <v>373</v>
      </c>
    </row>
    <row r="168" spans="1:2" x14ac:dyDescent="0.3">
      <c r="A168" s="37" t="s">
        <v>228</v>
      </c>
      <c r="B168" s="37" t="s">
        <v>374</v>
      </c>
    </row>
    <row r="169" spans="1:2" x14ac:dyDescent="0.3">
      <c r="A169" s="37" t="s">
        <v>228</v>
      </c>
      <c r="B169" s="37">
        <v>159</v>
      </c>
    </row>
    <row r="170" spans="1:2" x14ac:dyDescent="0.3">
      <c r="A170" s="37" t="s">
        <v>228</v>
      </c>
      <c r="B170" s="37">
        <v>160</v>
      </c>
    </row>
    <row r="171" spans="1:2" x14ac:dyDescent="0.3">
      <c r="A171" s="37" t="s">
        <v>228</v>
      </c>
      <c r="B171" s="37">
        <v>161</v>
      </c>
    </row>
    <row r="172" spans="1:2" x14ac:dyDescent="0.3">
      <c r="A172" s="37" t="s">
        <v>228</v>
      </c>
      <c r="B172" s="37">
        <v>162</v>
      </c>
    </row>
    <row r="173" spans="1:2" x14ac:dyDescent="0.3">
      <c r="A173" s="37" t="s">
        <v>228</v>
      </c>
      <c r="B173" s="37">
        <v>163</v>
      </c>
    </row>
    <row r="174" spans="1:2" x14ac:dyDescent="0.3">
      <c r="A174" s="37" t="s">
        <v>228</v>
      </c>
      <c r="B174" s="37">
        <v>164</v>
      </c>
    </row>
    <row r="175" spans="1:2" x14ac:dyDescent="0.3">
      <c r="A175" s="37" t="s">
        <v>228</v>
      </c>
      <c r="B175" s="37">
        <v>165</v>
      </c>
    </row>
    <row r="176" spans="1:2" x14ac:dyDescent="0.3">
      <c r="A176" s="37" t="s">
        <v>228</v>
      </c>
      <c r="B176" s="37">
        <v>166</v>
      </c>
    </row>
    <row r="177" spans="1:2" x14ac:dyDescent="0.3">
      <c r="A177" s="37" t="s">
        <v>228</v>
      </c>
      <c r="B177" s="37">
        <v>167</v>
      </c>
    </row>
    <row r="178" spans="1:2" x14ac:dyDescent="0.3">
      <c r="A178" s="37" t="s">
        <v>228</v>
      </c>
      <c r="B178" s="37">
        <v>168</v>
      </c>
    </row>
    <row r="179" spans="1:2" x14ac:dyDescent="0.3">
      <c r="A179" s="37" t="s">
        <v>228</v>
      </c>
      <c r="B179" s="37">
        <v>169</v>
      </c>
    </row>
    <row r="180" spans="1:2" x14ac:dyDescent="0.3">
      <c r="A180" s="37" t="s">
        <v>228</v>
      </c>
      <c r="B180" s="37">
        <v>170</v>
      </c>
    </row>
    <row r="181" spans="1:2" x14ac:dyDescent="0.3">
      <c r="A181" s="37" t="s">
        <v>228</v>
      </c>
      <c r="B181" s="37">
        <v>171</v>
      </c>
    </row>
    <row r="182" spans="1:2" x14ac:dyDescent="0.3">
      <c r="A182" s="37" t="s">
        <v>228</v>
      </c>
      <c r="B182" s="37">
        <v>172</v>
      </c>
    </row>
    <row r="183" spans="1:2" x14ac:dyDescent="0.3">
      <c r="A183" s="37" t="s">
        <v>228</v>
      </c>
      <c r="B183" s="37">
        <v>173</v>
      </c>
    </row>
    <row r="184" spans="1:2" x14ac:dyDescent="0.3">
      <c r="A184" s="37" t="s">
        <v>228</v>
      </c>
      <c r="B184" s="37">
        <v>174</v>
      </c>
    </row>
    <row r="185" spans="1:2" x14ac:dyDescent="0.3">
      <c r="A185" s="37" t="s">
        <v>228</v>
      </c>
      <c r="B185" s="37">
        <v>175</v>
      </c>
    </row>
    <row r="186" spans="1:2" x14ac:dyDescent="0.3">
      <c r="A186" s="37" t="s">
        <v>228</v>
      </c>
      <c r="B186" s="37">
        <v>176</v>
      </c>
    </row>
    <row r="187" spans="1:2" x14ac:dyDescent="0.3">
      <c r="A187" s="37" t="s">
        <v>228</v>
      </c>
      <c r="B187" s="37">
        <v>177</v>
      </c>
    </row>
    <row r="188" spans="1:2" x14ac:dyDescent="0.3">
      <c r="A188" s="37" t="s">
        <v>228</v>
      </c>
      <c r="B188" s="37">
        <v>178</v>
      </c>
    </row>
    <row r="189" spans="1:2" x14ac:dyDescent="0.3">
      <c r="A189" s="37" t="s">
        <v>228</v>
      </c>
      <c r="B189" s="37">
        <v>179</v>
      </c>
    </row>
    <row r="190" spans="1:2" x14ac:dyDescent="0.3">
      <c r="A190" s="37" t="s">
        <v>228</v>
      </c>
      <c r="B190" s="37">
        <v>180</v>
      </c>
    </row>
    <row r="191" spans="1:2" x14ac:dyDescent="0.3">
      <c r="A191" s="37" t="s">
        <v>228</v>
      </c>
      <c r="B191" s="37">
        <v>181</v>
      </c>
    </row>
    <row r="192" spans="1:2" x14ac:dyDescent="0.3">
      <c r="A192" s="37" t="s">
        <v>228</v>
      </c>
      <c r="B192" s="37">
        <v>182</v>
      </c>
    </row>
    <row r="193" spans="1:2" x14ac:dyDescent="0.3">
      <c r="A193" s="37" t="s">
        <v>228</v>
      </c>
      <c r="B193" s="37">
        <v>183</v>
      </c>
    </row>
    <row r="194" spans="1:2" x14ac:dyDescent="0.3">
      <c r="A194" s="37" t="s">
        <v>228</v>
      </c>
      <c r="B194" s="37">
        <v>184</v>
      </c>
    </row>
    <row r="195" spans="1:2" x14ac:dyDescent="0.3">
      <c r="A195" s="37" t="s">
        <v>228</v>
      </c>
      <c r="B195" s="37">
        <v>185</v>
      </c>
    </row>
    <row r="196" spans="1:2" x14ac:dyDescent="0.3">
      <c r="A196" s="37" t="s">
        <v>228</v>
      </c>
      <c r="B196" s="37">
        <v>186</v>
      </c>
    </row>
    <row r="197" spans="1:2" x14ac:dyDescent="0.3">
      <c r="A197" s="37" t="s">
        <v>228</v>
      </c>
      <c r="B197" s="37">
        <v>187</v>
      </c>
    </row>
    <row r="198" spans="1:2" x14ac:dyDescent="0.3">
      <c r="A198" s="37" t="s">
        <v>228</v>
      </c>
      <c r="B198" s="37">
        <v>188</v>
      </c>
    </row>
    <row r="199" spans="1:2" x14ac:dyDescent="0.3">
      <c r="A199" s="37" t="s">
        <v>228</v>
      </c>
      <c r="B199" s="37">
        <v>189</v>
      </c>
    </row>
    <row r="200" spans="1:2" x14ac:dyDescent="0.3">
      <c r="A200" s="37" t="s">
        <v>228</v>
      </c>
      <c r="B200" s="37">
        <v>190</v>
      </c>
    </row>
    <row r="201" spans="1:2" x14ac:dyDescent="0.3">
      <c r="A201" s="37" t="s">
        <v>228</v>
      </c>
      <c r="B201" s="37">
        <v>191</v>
      </c>
    </row>
    <row r="202" spans="1:2" x14ac:dyDescent="0.3">
      <c r="A202" s="37" t="s">
        <v>228</v>
      </c>
      <c r="B202" s="37">
        <v>192</v>
      </c>
    </row>
    <row r="203" spans="1:2" x14ac:dyDescent="0.3">
      <c r="A203" s="37" t="s">
        <v>228</v>
      </c>
      <c r="B203" s="37">
        <v>193</v>
      </c>
    </row>
    <row r="204" spans="1:2" x14ac:dyDescent="0.3">
      <c r="A204" s="37" t="s">
        <v>228</v>
      </c>
      <c r="B204" s="37">
        <v>194</v>
      </c>
    </row>
    <row r="205" spans="1:2" x14ac:dyDescent="0.3">
      <c r="A205" s="37" t="s">
        <v>228</v>
      </c>
      <c r="B205" s="37">
        <v>195</v>
      </c>
    </row>
    <row r="206" spans="1:2" x14ac:dyDescent="0.3">
      <c r="A206" s="37" t="s">
        <v>228</v>
      </c>
      <c r="B206" s="37">
        <v>196</v>
      </c>
    </row>
    <row r="207" spans="1:2" x14ac:dyDescent="0.3">
      <c r="A207" s="37" t="s">
        <v>228</v>
      </c>
      <c r="B207" s="37">
        <v>197</v>
      </c>
    </row>
    <row r="208" spans="1:2" x14ac:dyDescent="0.3">
      <c r="A208" s="37" t="s">
        <v>228</v>
      </c>
      <c r="B208" s="37">
        <v>198</v>
      </c>
    </row>
    <row r="209" spans="1:2" x14ac:dyDescent="0.3">
      <c r="A209" s="37" t="s">
        <v>228</v>
      </c>
      <c r="B209" s="37">
        <v>199</v>
      </c>
    </row>
    <row r="210" spans="1:2" x14ac:dyDescent="0.3">
      <c r="A210" s="37" t="s">
        <v>228</v>
      </c>
      <c r="B210" s="37">
        <v>200</v>
      </c>
    </row>
    <row r="211" spans="1:2" x14ac:dyDescent="0.3">
      <c r="A211" s="37" t="s">
        <v>228</v>
      </c>
      <c r="B211" s="37">
        <v>201</v>
      </c>
    </row>
    <row r="212" spans="1:2" x14ac:dyDescent="0.3">
      <c r="A212" s="37" t="s">
        <v>228</v>
      </c>
      <c r="B212" s="37">
        <v>202</v>
      </c>
    </row>
    <row r="213" spans="1:2" x14ac:dyDescent="0.3">
      <c r="A213" s="37" t="s">
        <v>228</v>
      </c>
      <c r="B213" s="37">
        <v>203</v>
      </c>
    </row>
    <row r="214" spans="1:2" x14ac:dyDescent="0.3">
      <c r="A214" s="37" t="s">
        <v>228</v>
      </c>
      <c r="B214" s="37">
        <v>204</v>
      </c>
    </row>
    <row r="215" spans="1:2" x14ac:dyDescent="0.3">
      <c r="A215" s="37" t="s">
        <v>228</v>
      </c>
      <c r="B215" s="37">
        <v>205</v>
      </c>
    </row>
    <row r="216" spans="1:2" x14ac:dyDescent="0.3">
      <c r="A216" s="37" t="s">
        <v>228</v>
      </c>
      <c r="B216" s="37">
        <v>206</v>
      </c>
    </row>
    <row r="217" spans="1:2" x14ac:dyDescent="0.3">
      <c r="A217" s="37" t="s">
        <v>228</v>
      </c>
      <c r="B217" s="37">
        <v>207</v>
      </c>
    </row>
    <row r="218" spans="1:2" x14ac:dyDescent="0.3">
      <c r="A218" s="37" t="s">
        <v>228</v>
      </c>
      <c r="B218" s="37">
        <v>208</v>
      </c>
    </row>
    <row r="219" spans="1:2" x14ac:dyDescent="0.3">
      <c r="A219" s="37" t="s">
        <v>228</v>
      </c>
      <c r="B219" s="37">
        <v>209</v>
      </c>
    </row>
    <row r="220" spans="1:2" x14ac:dyDescent="0.3">
      <c r="A220" s="37" t="s">
        <v>228</v>
      </c>
      <c r="B220" s="37">
        <v>210</v>
      </c>
    </row>
    <row r="221" spans="1:2" x14ac:dyDescent="0.3">
      <c r="A221" s="37" t="s">
        <v>228</v>
      </c>
      <c r="B221" s="37">
        <v>211</v>
      </c>
    </row>
    <row r="222" spans="1:2" x14ac:dyDescent="0.3">
      <c r="A222" s="37" t="s">
        <v>228</v>
      </c>
      <c r="B222" s="37">
        <v>212</v>
      </c>
    </row>
    <row r="223" spans="1:2" x14ac:dyDescent="0.3">
      <c r="A223" s="37" t="s">
        <v>228</v>
      </c>
      <c r="B223" s="37">
        <v>213</v>
      </c>
    </row>
    <row r="224" spans="1:2" x14ac:dyDescent="0.3">
      <c r="A224" s="37" t="s">
        <v>228</v>
      </c>
      <c r="B224" s="37">
        <v>214</v>
      </c>
    </row>
    <row r="225" spans="1:2" x14ac:dyDescent="0.3">
      <c r="A225" s="37" t="s">
        <v>228</v>
      </c>
      <c r="B225" s="37">
        <v>215</v>
      </c>
    </row>
    <row r="226" spans="1:2" x14ac:dyDescent="0.3">
      <c r="A226" s="37" t="s">
        <v>228</v>
      </c>
      <c r="B226" s="37">
        <v>216</v>
      </c>
    </row>
    <row r="227" spans="1:2" x14ac:dyDescent="0.3">
      <c r="A227" s="37" t="s">
        <v>228</v>
      </c>
      <c r="B227" s="37">
        <v>217</v>
      </c>
    </row>
    <row r="228" spans="1:2" x14ac:dyDescent="0.3">
      <c r="A228" s="37" t="s">
        <v>228</v>
      </c>
      <c r="B228" s="37">
        <v>218</v>
      </c>
    </row>
    <row r="229" spans="1:2" x14ac:dyDescent="0.3">
      <c r="A229" s="37" t="s">
        <v>228</v>
      </c>
      <c r="B229" s="37">
        <v>219</v>
      </c>
    </row>
    <row r="230" spans="1:2" x14ac:dyDescent="0.3">
      <c r="A230" s="37" t="s">
        <v>228</v>
      </c>
      <c r="B230" s="37">
        <v>220</v>
      </c>
    </row>
    <row r="231" spans="1:2" x14ac:dyDescent="0.3">
      <c r="A231" s="37" t="s">
        <v>228</v>
      </c>
      <c r="B231" s="37">
        <v>221</v>
      </c>
    </row>
    <row r="232" spans="1:2" x14ac:dyDescent="0.3">
      <c r="A232" s="37" t="s">
        <v>228</v>
      </c>
      <c r="B232" s="37">
        <v>222</v>
      </c>
    </row>
    <row r="233" spans="1:2" x14ac:dyDescent="0.3">
      <c r="A233" s="37" t="s">
        <v>228</v>
      </c>
      <c r="B233" s="37">
        <v>223</v>
      </c>
    </row>
    <row r="234" spans="1:2" x14ac:dyDescent="0.3">
      <c r="A234" s="37" t="s">
        <v>228</v>
      </c>
      <c r="B234" s="37">
        <v>224</v>
      </c>
    </row>
    <row r="235" spans="1:2" x14ac:dyDescent="0.3">
      <c r="A235" s="37" t="s">
        <v>228</v>
      </c>
      <c r="B235" s="37">
        <v>225</v>
      </c>
    </row>
    <row r="236" spans="1:2" x14ac:dyDescent="0.3">
      <c r="A236" s="37" t="s">
        <v>228</v>
      </c>
      <c r="B236" s="37">
        <v>226</v>
      </c>
    </row>
    <row r="237" spans="1:2" x14ac:dyDescent="0.3">
      <c r="A237" s="37" t="s">
        <v>228</v>
      </c>
      <c r="B237" s="37">
        <v>227</v>
      </c>
    </row>
    <row r="238" spans="1:2" x14ac:dyDescent="0.3">
      <c r="A238" s="37" t="s">
        <v>228</v>
      </c>
      <c r="B238" s="37">
        <v>228</v>
      </c>
    </row>
    <row r="239" spans="1:2" x14ac:dyDescent="0.3">
      <c r="A239" s="37" t="s">
        <v>228</v>
      </c>
      <c r="B239" s="37">
        <v>229</v>
      </c>
    </row>
    <row r="240" spans="1:2" x14ac:dyDescent="0.3">
      <c r="A240" s="37" t="s">
        <v>228</v>
      </c>
      <c r="B240" s="37">
        <v>230</v>
      </c>
    </row>
    <row r="241" spans="1:2" x14ac:dyDescent="0.3">
      <c r="A241" s="37" t="s">
        <v>228</v>
      </c>
      <c r="B241" s="37">
        <v>231</v>
      </c>
    </row>
    <row r="242" spans="1:2" x14ac:dyDescent="0.3">
      <c r="A242" s="37" t="s">
        <v>228</v>
      </c>
      <c r="B242" s="37">
        <v>232</v>
      </c>
    </row>
    <row r="243" spans="1:2" x14ac:dyDescent="0.3">
      <c r="A243" s="37" t="s">
        <v>228</v>
      </c>
      <c r="B243" s="37">
        <v>233</v>
      </c>
    </row>
    <row r="244" spans="1:2" x14ac:dyDescent="0.3">
      <c r="A244" s="37" t="s">
        <v>228</v>
      </c>
      <c r="B244" s="37">
        <v>234</v>
      </c>
    </row>
    <row r="245" spans="1:2" x14ac:dyDescent="0.3">
      <c r="A245" s="37" t="s">
        <v>228</v>
      </c>
      <c r="B245" s="37">
        <v>235</v>
      </c>
    </row>
    <row r="246" spans="1:2" x14ac:dyDescent="0.3">
      <c r="A246" s="37" t="s">
        <v>228</v>
      </c>
      <c r="B246" s="37">
        <v>236</v>
      </c>
    </row>
    <row r="247" spans="1:2" x14ac:dyDescent="0.3">
      <c r="A247" s="37" t="s">
        <v>228</v>
      </c>
      <c r="B247" s="37">
        <v>237</v>
      </c>
    </row>
    <row r="248" spans="1:2" x14ac:dyDescent="0.3">
      <c r="A248" s="37" t="s">
        <v>228</v>
      </c>
      <c r="B248" s="37" t="s">
        <v>379</v>
      </c>
    </row>
    <row r="249" spans="1:2" x14ac:dyDescent="0.3">
      <c r="A249" s="37" t="s">
        <v>228</v>
      </c>
      <c r="B249" s="37" t="s">
        <v>380</v>
      </c>
    </row>
    <row r="250" spans="1:2" x14ac:dyDescent="0.3">
      <c r="A250" s="37" t="s">
        <v>228</v>
      </c>
      <c r="B250" s="37" t="s">
        <v>381</v>
      </c>
    </row>
    <row r="251" spans="1:2" x14ac:dyDescent="0.3">
      <c r="A251" s="37" t="s">
        <v>228</v>
      </c>
      <c r="B251" s="37" t="s">
        <v>382</v>
      </c>
    </row>
    <row r="252" spans="1:2" x14ac:dyDescent="0.3">
      <c r="A252" s="37" t="s">
        <v>228</v>
      </c>
      <c r="B252" s="37">
        <v>238</v>
      </c>
    </row>
    <row r="253" spans="1:2" x14ac:dyDescent="0.3">
      <c r="A253" s="37" t="s">
        <v>228</v>
      </c>
      <c r="B253" s="37">
        <v>239</v>
      </c>
    </row>
    <row r="254" spans="1:2" x14ac:dyDescent="0.3">
      <c r="A254" s="37" t="s">
        <v>228</v>
      </c>
      <c r="B254" s="37">
        <v>240</v>
      </c>
    </row>
    <row r="255" spans="1:2" x14ac:dyDescent="0.3">
      <c r="A255" s="37" t="s">
        <v>228</v>
      </c>
      <c r="B255" s="37">
        <v>241</v>
      </c>
    </row>
    <row r="256" spans="1:2" x14ac:dyDescent="0.3">
      <c r="A256" s="37" t="s">
        <v>228</v>
      </c>
      <c r="B256" s="37">
        <v>242</v>
      </c>
    </row>
    <row r="257" spans="1:2" x14ac:dyDescent="0.3">
      <c r="A257" s="37" t="s">
        <v>228</v>
      </c>
      <c r="B257" s="37">
        <v>243</v>
      </c>
    </row>
    <row r="258" spans="1:2" x14ac:dyDescent="0.3">
      <c r="A258" s="37" t="s">
        <v>228</v>
      </c>
      <c r="B258" s="37">
        <v>244</v>
      </c>
    </row>
    <row r="259" spans="1:2" x14ac:dyDescent="0.3">
      <c r="A259" s="37" t="s">
        <v>228</v>
      </c>
      <c r="B259" s="37">
        <v>245</v>
      </c>
    </row>
    <row r="260" spans="1:2" x14ac:dyDescent="0.3">
      <c r="A260" s="37" t="s">
        <v>228</v>
      </c>
      <c r="B260" s="37">
        <v>246</v>
      </c>
    </row>
    <row r="261" spans="1:2" x14ac:dyDescent="0.3">
      <c r="A261" s="37" t="s">
        <v>228</v>
      </c>
      <c r="B261" s="37">
        <v>247</v>
      </c>
    </row>
    <row r="262" spans="1:2" x14ac:dyDescent="0.3">
      <c r="A262" s="37" t="s">
        <v>228</v>
      </c>
      <c r="B262" s="37">
        <v>248</v>
      </c>
    </row>
    <row r="263" spans="1:2" x14ac:dyDescent="0.3">
      <c r="A263" s="37" t="s">
        <v>228</v>
      </c>
      <c r="B263" s="37">
        <v>249</v>
      </c>
    </row>
    <row r="264" spans="1:2" x14ac:dyDescent="0.3">
      <c r="A264" s="37" t="s">
        <v>228</v>
      </c>
      <c r="B264" s="37">
        <v>250</v>
      </c>
    </row>
    <row r="265" spans="1:2" x14ac:dyDescent="0.3">
      <c r="A265" s="37" t="s">
        <v>228</v>
      </c>
      <c r="B265" s="37">
        <v>251</v>
      </c>
    </row>
    <row r="266" spans="1:2" x14ac:dyDescent="0.3">
      <c r="A266" s="37" t="s">
        <v>228</v>
      </c>
      <c r="B266" s="37">
        <v>252</v>
      </c>
    </row>
    <row r="267" spans="1:2" x14ac:dyDescent="0.3">
      <c r="A267" s="37" t="s">
        <v>228</v>
      </c>
      <c r="B267" s="37">
        <v>253</v>
      </c>
    </row>
    <row r="268" spans="1:2" x14ac:dyDescent="0.3">
      <c r="A268" s="37" t="s">
        <v>228</v>
      </c>
      <c r="B268" s="37">
        <v>254</v>
      </c>
    </row>
    <row r="269" spans="1:2" x14ac:dyDescent="0.3">
      <c r="A269" s="37" t="s">
        <v>228</v>
      </c>
      <c r="B269" s="37">
        <v>255</v>
      </c>
    </row>
    <row r="270" spans="1:2" x14ac:dyDescent="0.3">
      <c r="A270" s="37" t="s">
        <v>228</v>
      </c>
      <c r="B270" s="37">
        <v>256</v>
      </c>
    </row>
    <row r="271" spans="1:2" x14ac:dyDescent="0.3">
      <c r="A271" s="37" t="s">
        <v>228</v>
      </c>
      <c r="B271" s="37">
        <v>257</v>
      </c>
    </row>
    <row r="272" spans="1:2" x14ac:dyDescent="0.3">
      <c r="A272" s="37" t="s">
        <v>228</v>
      </c>
      <c r="B272" s="37">
        <v>258</v>
      </c>
    </row>
    <row r="273" spans="1:2" x14ac:dyDescent="0.3">
      <c r="A273" s="37" t="s">
        <v>228</v>
      </c>
      <c r="B273" s="37">
        <v>259</v>
      </c>
    </row>
    <row r="274" spans="1:2" x14ac:dyDescent="0.3">
      <c r="A274" s="37" t="s">
        <v>228</v>
      </c>
      <c r="B274" s="37">
        <v>260</v>
      </c>
    </row>
    <row r="275" spans="1:2" x14ac:dyDescent="0.3">
      <c r="A275" s="37" t="s">
        <v>228</v>
      </c>
      <c r="B275" s="37">
        <v>261</v>
      </c>
    </row>
    <row r="276" spans="1:2" x14ac:dyDescent="0.3">
      <c r="A276" s="37" t="s">
        <v>228</v>
      </c>
      <c r="B276" s="37">
        <v>262</v>
      </c>
    </row>
    <row r="277" spans="1:2" x14ac:dyDescent="0.3">
      <c r="A277" s="37" t="s">
        <v>228</v>
      </c>
      <c r="B277" s="37">
        <v>263</v>
      </c>
    </row>
    <row r="278" spans="1:2" x14ac:dyDescent="0.3">
      <c r="A278" s="37" t="s">
        <v>228</v>
      </c>
      <c r="B278" s="37">
        <v>264</v>
      </c>
    </row>
    <row r="279" spans="1:2" x14ac:dyDescent="0.3">
      <c r="A279" s="37" t="s">
        <v>228</v>
      </c>
      <c r="B279" s="37">
        <v>265</v>
      </c>
    </row>
    <row r="280" spans="1:2" x14ac:dyDescent="0.3">
      <c r="A280" s="37" t="s">
        <v>228</v>
      </c>
      <c r="B280" s="37">
        <v>266</v>
      </c>
    </row>
    <row r="281" spans="1:2" x14ac:dyDescent="0.3">
      <c r="A281" s="37" t="s">
        <v>228</v>
      </c>
      <c r="B281" s="37">
        <v>267</v>
      </c>
    </row>
    <row r="282" spans="1:2" x14ac:dyDescent="0.3">
      <c r="A282" s="37" t="s">
        <v>228</v>
      </c>
      <c r="B282" s="37">
        <v>268</v>
      </c>
    </row>
    <row r="283" spans="1:2" x14ac:dyDescent="0.3">
      <c r="A283" s="37" t="s">
        <v>228</v>
      </c>
      <c r="B283" s="37">
        <v>269</v>
      </c>
    </row>
    <row r="284" spans="1:2" x14ac:dyDescent="0.3">
      <c r="A284" s="37" t="s">
        <v>228</v>
      </c>
      <c r="B284" s="37">
        <v>270</v>
      </c>
    </row>
    <row r="285" spans="1:2" x14ac:dyDescent="0.3">
      <c r="A285" s="37" t="s">
        <v>228</v>
      </c>
      <c r="B285" s="37">
        <v>271</v>
      </c>
    </row>
    <row r="286" spans="1:2" x14ac:dyDescent="0.3">
      <c r="A286" s="37" t="s">
        <v>228</v>
      </c>
      <c r="B286" s="37">
        <v>272</v>
      </c>
    </row>
    <row r="287" spans="1:2" x14ac:dyDescent="0.3">
      <c r="A287" s="37" t="s">
        <v>228</v>
      </c>
      <c r="B287" s="37">
        <v>273</v>
      </c>
    </row>
    <row r="288" spans="1:2" x14ac:dyDescent="0.3">
      <c r="A288" s="37" t="s">
        <v>228</v>
      </c>
      <c r="B288" s="37">
        <v>274</v>
      </c>
    </row>
    <row r="289" spans="1:2" x14ac:dyDescent="0.3">
      <c r="A289" s="37" t="s">
        <v>228</v>
      </c>
      <c r="B289" s="37">
        <v>275</v>
      </c>
    </row>
    <row r="290" spans="1:2" x14ac:dyDescent="0.3">
      <c r="A290" s="37" t="s">
        <v>228</v>
      </c>
      <c r="B290" s="37">
        <v>276</v>
      </c>
    </row>
    <row r="291" spans="1:2" x14ac:dyDescent="0.3">
      <c r="A291" s="37" t="s">
        <v>228</v>
      </c>
      <c r="B291" s="37">
        <v>277</v>
      </c>
    </row>
    <row r="292" spans="1:2" x14ac:dyDescent="0.3">
      <c r="A292" s="37" t="s">
        <v>228</v>
      </c>
      <c r="B292" s="37">
        <v>278</v>
      </c>
    </row>
    <row r="293" spans="1:2" x14ac:dyDescent="0.3">
      <c r="A293" s="37" t="s">
        <v>228</v>
      </c>
      <c r="B293" s="37">
        <v>279</v>
      </c>
    </row>
    <row r="294" spans="1:2" x14ac:dyDescent="0.3">
      <c r="A294" s="37" t="s">
        <v>228</v>
      </c>
      <c r="B294" s="37">
        <v>280</v>
      </c>
    </row>
    <row r="295" spans="1:2" x14ac:dyDescent="0.3">
      <c r="A295" s="37" t="s">
        <v>228</v>
      </c>
      <c r="B295" s="37">
        <v>281</v>
      </c>
    </row>
    <row r="296" spans="1:2" x14ac:dyDescent="0.3">
      <c r="A296" s="37" t="s">
        <v>228</v>
      </c>
      <c r="B296" s="37">
        <v>282</v>
      </c>
    </row>
    <row r="297" spans="1:2" x14ac:dyDescent="0.3">
      <c r="A297" s="37" t="s">
        <v>228</v>
      </c>
      <c r="B297" s="37">
        <v>283</v>
      </c>
    </row>
    <row r="298" spans="1:2" x14ac:dyDescent="0.3">
      <c r="A298" s="37" t="s">
        <v>228</v>
      </c>
      <c r="B298" s="37">
        <v>284</v>
      </c>
    </row>
    <row r="299" spans="1:2" x14ac:dyDescent="0.3">
      <c r="A299" s="37" t="s">
        <v>228</v>
      </c>
      <c r="B299" s="37">
        <v>285</v>
      </c>
    </row>
    <row r="300" spans="1:2" x14ac:dyDescent="0.3">
      <c r="A300" s="37" t="s">
        <v>228</v>
      </c>
      <c r="B300" s="37">
        <v>286</v>
      </c>
    </row>
    <row r="301" spans="1:2" x14ac:dyDescent="0.3">
      <c r="A301" s="37" t="s">
        <v>228</v>
      </c>
      <c r="B301" s="37">
        <v>287</v>
      </c>
    </row>
    <row r="302" spans="1:2" x14ac:dyDescent="0.3">
      <c r="A302" s="37" t="s">
        <v>228</v>
      </c>
      <c r="B302" s="37">
        <v>288</v>
      </c>
    </row>
    <row r="303" spans="1:2" x14ac:dyDescent="0.3">
      <c r="A303" s="37" t="s">
        <v>228</v>
      </c>
      <c r="B303" s="37">
        <v>289</v>
      </c>
    </row>
    <row r="304" spans="1:2" x14ac:dyDescent="0.3">
      <c r="A304" s="37" t="s">
        <v>228</v>
      </c>
      <c r="B304" s="37">
        <v>290</v>
      </c>
    </row>
    <row r="305" spans="1:2" x14ac:dyDescent="0.3">
      <c r="A305" s="37" t="s">
        <v>228</v>
      </c>
      <c r="B305" s="37">
        <v>291</v>
      </c>
    </row>
    <row r="306" spans="1:2" x14ac:dyDescent="0.3">
      <c r="A306" s="37" t="s">
        <v>228</v>
      </c>
      <c r="B306" s="37">
        <v>292</v>
      </c>
    </row>
    <row r="307" spans="1:2" x14ac:dyDescent="0.3">
      <c r="A307" s="37" t="s">
        <v>228</v>
      </c>
      <c r="B307" s="37">
        <v>293</v>
      </c>
    </row>
    <row r="308" spans="1:2" x14ac:dyDescent="0.3">
      <c r="A308" s="37" t="s">
        <v>228</v>
      </c>
      <c r="B308" s="37">
        <v>294</v>
      </c>
    </row>
    <row r="309" spans="1:2" x14ac:dyDescent="0.3">
      <c r="A309" s="37" t="s">
        <v>228</v>
      </c>
      <c r="B309" s="37">
        <v>295</v>
      </c>
    </row>
    <row r="310" spans="1:2" x14ac:dyDescent="0.3">
      <c r="A310" s="37" t="s">
        <v>228</v>
      </c>
      <c r="B310" s="37">
        <v>296</v>
      </c>
    </row>
    <row r="311" spans="1:2" x14ac:dyDescent="0.3">
      <c r="A311" s="37" t="s">
        <v>228</v>
      </c>
      <c r="B311" s="37">
        <v>297</v>
      </c>
    </row>
    <row r="312" spans="1:2" x14ac:dyDescent="0.3">
      <c r="A312" s="37" t="s">
        <v>228</v>
      </c>
      <c r="B312" s="37">
        <v>298</v>
      </c>
    </row>
    <row r="313" spans="1:2" x14ac:dyDescent="0.3">
      <c r="A313" s="37" t="s">
        <v>228</v>
      </c>
      <c r="B313" s="37">
        <v>299</v>
      </c>
    </row>
    <row r="314" spans="1:2" x14ac:dyDescent="0.3">
      <c r="A314" s="37" t="s">
        <v>228</v>
      </c>
      <c r="B314" s="37">
        <v>300</v>
      </c>
    </row>
    <row r="315" spans="1:2" x14ac:dyDescent="0.3">
      <c r="A315" s="37" t="s">
        <v>228</v>
      </c>
      <c r="B315" s="37">
        <v>301</v>
      </c>
    </row>
    <row r="316" spans="1:2" x14ac:dyDescent="0.3">
      <c r="A316" s="37" t="s">
        <v>228</v>
      </c>
      <c r="B316" s="37">
        <v>302</v>
      </c>
    </row>
    <row r="317" spans="1:2" x14ac:dyDescent="0.3">
      <c r="A317" s="37" t="s">
        <v>228</v>
      </c>
      <c r="B317" s="37">
        <v>303</v>
      </c>
    </row>
    <row r="318" spans="1:2" x14ac:dyDescent="0.3">
      <c r="A318" s="37" t="s">
        <v>228</v>
      </c>
      <c r="B318" s="37">
        <v>304</v>
      </c>
    </row>
    <row r="319" spans="1:2" x14ac:dyDescent="0.3">
      <c r="A319" s="37" t="s">
        <v>228</v>
      </c>
      <c r="B319" s="37">
        <v>305</v>
      </c>
    </row>
    <row r="320" spans="1:2" x14ac:dyDescent="0.3">
      <c r="A320" s="37" t="s">
        <v>228</v>
      </c>
      <c r="B320" s="37">
        <v>306</v>
      </c>
    </row>
    <row r="321" spans="1:2" x14ac:dyDescent="0.3">
      <c r="A321" s="37" t="s">
        <v>228</v>
      </c>
      <c r="B321" s="37">
        <v>307</v>
      </c>
    </row>
    <row r="322" spans="1:2" x14ac:dyDescent="0.3">
      <c r="A322" s="37" t="s">
        <v>228</v>
      </c>
      <c r="B322" s="37">
        <v>308</v>
      </c>
    </row>
    <row r="323" spans="1:2" x14ac:dyDescent="0.3">
      <c r="A323" s="37" t="s">
        <v>228</v>
      </c>
      <c r="B323" s="37">
        <v>309</v>
      </c>
    </row>
    <row r="324" spans="1:2" x14ac:dyDescent="0.3">
      <c r="A324" s="37" t="s">
        <v>228</v>
      </c>
      <c r="B324" s="37">
        <v>310</v>
      </c>
    </row>
    <row r="325" spans="1:2" x14ac:dyDescent="0.3">
      <c r="A325" s="37" t="s">
        <v>228</v>
      </c>
      <c r="B325" s="37">
        <v>311</v>
      </c>
    </row>
    <row r="326" spans="1:2" x14ac:dyDescent="0.3">
      <c r="A326" s="37" t="s">
        <v>228</v>
      </c>
      <c r="B326" s="37">
        <v>312</v>
      </c>
    </row>
    <row r="327" spans="1:2" x14ac:dyDescent="0.3">
      <c r="A327" s="37" t="s">
        <v>228</v>
      </c>
      <c r="B327" s="37">
        <v>313</v>
      </c>
    </row>
    <row r="328" spans="1:2" x14ac:dyDescent="0.3">
      <c r="A328" s="37" t="s">
        <v>228</v>
      </c>
      <c r="B328" s="37">
        <v>314</v>
      </c>
    </row>
    <row r="329" spans="1:2" x14ac:dyDescent="0.3">
      <c r="A329" s="37" t="s">
        <v>228</v>
      </c>
      <c r="B329" s="37">
        <v>315</v>
      </c>
    </row>
    <row r="330" spans="1:2" x14ac:dyDescent="0.3">
      <c r="A330" s="37" t="s">
        <v>228</v>
      </c>
      <c r="B330" s="37">
        <v>316</v>
      </c>
    </row>
    <row r="331" spans="1:2" x14ac:dyDescent="0.3">
      <c r="A331" s="37" t="s">
        <v>228</v>
      </c>
      <c r="B331" s="37" t="s">
        <v>385</v>
      </c>
    </row>
    <row r="332" spans="1:2" x14ac:dyDescent="0.3">
      <c r="A332" s="37" t="s">
        <v>228</v>
      </c>
      <c r="B332" s="37" t="s">
        <v>386</v>
      </c>
    </row>
    <row r="333" spans="1:2" x14ac:dyDescent="0.3">
      <c r="A333" s="37" t="s">
        <v>228</v>
      </c>
      <c r="B333" s="37" t="s">
        <v>387</v>
      </c>
    </row>
    <row r="334" spans="1:2" x14ac:dyDescent="0.3">
      <c r="A334" s="37" t="s">
        <v>228</v>
      </c>
      <c r="B334" s="37" t="s">
        <v>388</v>
      </c>
    </row>
    <row r="335" spans="1:2" x14ac:dyDescent="0.3">
      <c r="A335" s="37" t="s">
        <v>228</v>
      </c>
      <c r="B335" s="37">
        <v>317</v>
      </c>
    </row>
    <row r="336" spans="1:2" x14ac:dyDescent="0.3">
      <c r="A336" s="37" t="s">
        <v>228</v>
      </c>
      <c r="B336" s="37">
        <v>318</v>
      </c>
    </row>
    <row r="337" spans="1:2" x14ac:dyDescent="0.3">
      <c r="A337" s="37" t="s">
        <v>228</v>
      </c>
      <c r="B337" s="37">
        <v>319</v>
      </c>
    </row>
    <row r="338" spans="1:2" x14ac:dyDescent="0.3">
      <c r="A338" s="37" t="s">
        <v>228</v>
      </c>
      <c r="B338" s="37">
        <v>320</v>
      </c>
    </row>
    <row r="339" spans="1:2" x14ac:dyDescent="0.3">
      <c r="A339" s="37" t="s">
        <v>228</v>
      </c>
      <c r="B339" s="37">
        <v>321</v>
      </c>
    </row>
    <row r="340" spans="1:2" x14ac:dyDescent="0.3">
      <c r="A340" s="37" t="s">
        <v>228</v>
      </c>
      <c r="B340" s="37">
        <v>322</v>
      </c>
    </row>
    <row r="341" spans="1:2" x14ac:dyDescent="0.3">
      <c r="A341" s="37" t="s">
        <v>228</v>
      </c>
      <c r="B341" s="37">
        <v>323</v>
      </c>
    </row>
    <row r="342" spans="1:2" x14ac:dyDescent="0.3">
      <c r="A342" s="37" t="s">
        <v>228</v>
      </c>
      <c r="B342" s="37">
        <v>324</v>
      </c>
    </row>
    <row r="343" spans="1:2" x14ac:dyDescent="0.3">
      <c r="A343" s="37" t="s">
        <v>228</v>
      </c>
      <c r="B343" s="37">
        <v>325</v>
      </c>
    </row>
    <row r="344" spans="1:2" x14ac:dyDescent="0.3">
      <c r="A344" s="37" t="s">
        <v>228</v>
      </c>
      <c r="B344" s="37">
        <v>326</v>
      </c>
    </row>
    <row r="345" spans="1:2" x14ac:dyDescent="0.3">
      <c r="A345" s="37" t="s">
        <v>228</v>
      </c>
      <c r="B345" s="37">
        <v>327</v>
      </c>
    </row>
    <row r="346" spans="1:2" x14ac:dyDescent="0.3">
      <c r="A346" s="37" t="s">
        <v>228</v>
      </c>
      <c r="B346" s="37">
        <v>328</v>
      </c>
    </row>
    <row r="347" spans="1:2" x14ac:dyDescent="0.3">
      <c r="A347" s="37" t="s">
        <v>228</v>
      </c>
      <c r="B347" s="37">
        <v>329</v>
      </c>
    </row>
    <row r="348" spans="1:2" x14ac:dyDescent="0.3">
      <c r="A348" s="37" t="s">
        <v>228</v>
      </c>
      <c r="B348" s="37">
        <v>330</v>
      </c>
    </row>
    <row r="349" spans="1:2" x14ac:dyDescent="0.3">
      <c r="A349" s="37" t="s">
        <v>228</v>
      </c>
      <c r="B349" s="37">
        <v>331</v>
      </c>
    </row>
    <row r="350" spans="1:2" x14ac:dyDescent="0.3">
      <c r="A350" s="37" t="s">
        <v>228</v>
      </c>
      <c r="B350" s="37">
        <v>332</v>
      </c>
    </row>
    <row r="351" spans="1:2" x14ac:dyDescent="0.3">
      <c r="A351" s="37" t="s">
        <v>228</v>
      </c>
      <c r="B351" s="37">
        <v>333</v>
      </c>
    </row>
    <row r="352" spans="1:2" x14ac:dyDescent="0.3">
      <c r="A352" s="37" t="s">
        <v>228</v>
      </c>
      <c r="B352" s="37">
        <v>334</v>
      </c>
    </row>
    <row r="353" spans="1:2" x14ac:dyDescent="0.3">
      <c r="A353" s="37" t="s">
        <v>228</v>
      </c>
      <c r="B353" s="37">
        <v>335</v>
      </c>
    </row>
    <row r="354" spans="1:2" x14ac:dyDescent="0.3">
      <c r="A354" s="37" t="s">
        <v>228</v>
      </c>
      <c r="B354" s="37">
        <v>336</v>
      </c>
    </row>
    <row r="355" spans="1:2" x14ac:dyDescent="0.3">
      <c r="A355" s="37" t="s">
        <v>228</v>
      </c>
      <c r="B355" s="37">
        <v>337</v>
      </c>
    </row>
    <row r="356" spans="1:2" x14ac:dyDescent="0.3">
      <c r="A356" s="37" t="s">
        <v>228</v>
      </c>
      <c r="B356" s="37">
        <v>338</v>
      </c>
    </row>
    <row r="357" spans="1:2" x14ac:dyDescent="0.3">
      <c r="A357" s="37" t="s">
        <v>228</v>
      </c>
      <c r="B357" s="37">
        <v>339</v>
      </c>
    </row>
    <row r="358" spans="1:2" x14ac:dyDescent="0.3">
      <c r="A358" s="37" t="s">
        <v>228</v>
      </c>
      <c r="B358" s="37">
        <v>340</v>
      </c>
    </row>
    <row r="359" spans="1:2" x14ac:dyDescent="0.3">
      <c r="A359" s="37" t="s">
        <v>228</v>
      </c>
      <c r="B359" s="37">
        <v>341</v>
      </c>
    </row>
    <row r="360" spans="1:2" x14ac:dyDescent="0.3">
      <c r="A360" s="37" t="s">
        <v>228</v>
      </c>
      <c r="B360" s="37">
        <v>342</v>
      </c>
    </row>
    <row r="361" spans="1:2" x14ac:dyDescent="0.3">
      <c r="A361" s="37" t="s">
        <v>228</v>
      </c>
      <c r="B361" s="37">
        <v>343</v>
      </c>
    </row>
    <row r="362" spans="1:2" x14ac:dyDescent="0.3">
      <c r="A362" s="37" t="s">
        <v>228</v>
      </c>
      <c r="B362" s="37">
        <v>344</v>
      </c>
    </row>
    <row r="363" spans="1:2" x14ac:dyDescent="0.3">
      <c r="A363" s="37" t="s">
        <v>228</v>
      </c>
      <c r="B363" s="37">
        <v>345</v>
      </c>
    </row>
    <row r="364" spans="1:2" x14ac:dyDescent="0.3">
      <c r="A364" s="37" t="s">
        <v>228</v>
      </c>
      <c r="B364" s="37">
        <v>346</v>
      </c>
    </row>
    <row r="365" spans="1:2" x14ac:dyDescent="0.3">
      <c r="A365" s="37" t="s">
        <v>228</v>
      </c>
      <c r="B365" s="37">
        <v>347</v>
      </c>
    </row>
    <row r="366" spans="1:2" x14ac:dyDescent="0.3">
      <c r="A366" s="37" t="s">
        <v>228</v>
      </c>
      <c r="B366" s="37">
        <v>348</v>
      </c>
    </row>
    <row r="367" spans="1:2" x14ac:dyDescent="0.3">
      <c r="A367" s="37" t="s">
        <v>228</v>
      </c>
      <c r="B367" s="37">
        <v>349</v>
      </c>
    </row>
    <row r="368" spans="1:2" x14ac:dyDescent="0.3">
      <c r="A368" s="37" t="s">
        <v>228</v>
      </c>
      <c r="B368" s="37">
        <v>350</v>
      </c>
    </row>
    <row r="369" spans="1:2" x14ac:dyDescent="0.3">
      <c r="A369" s="37" t="s">
        <v>228</v>
      </c>
      <c r="B369" s="37">
        <v>351</v>
      </c>
    </row>
    <row r="370" spans="1:2" x14ac:dyDescent="0.3">
      <c r="A370" s="37" t="s">
        <v>228</v>
      </c>
      <c r="B370" s="37">
        <v>352</v>
      </c>
    </row>
    <row r="371" spans="1:2" x14ac:dyDescent="0.3">
      <c r="A371" s="37" t="s">
        <v>228</v>
      </c>
      <c r="B371" s="37">
        <v>353</v>
      </c>
    </row>
    <row r="372" spans="1:2" x14ac:dyDescent="0.3">
      <c r="A372" s="37" t="s">
        <v>228</v>
      </c>
      <c r="B372" s="37">
        <v>354</v>
      </c>
    </row>
    <row r="373" spans="1:2" x14ac:dyDescent="0.3">
      <c r="A373" s="37" t="s">
        <v>228</v>
      </c>
      <c r="B373" s="37">
        <v>355</v>
      </c>
    </row>
    <row r="374" spans="1:2" x14ac:dyDescent="0.3">
      <c r="A374" s="37" t="s">
        <v>228</v>
      </c>
      <c r="B374" s="37">
        <v>356</v>
      </c>
    </row>
    <row r="375" spans="1:2" x14ac:dyDescent="0.3">
      <c r="A375" s="37" t="s">
        <v>228</v>
      </c>
      <c r="B375" s="37">
        <v>357</v>
      </c>
    </row>
    <row r="376" spans="1:2" x14ac:dyDescent="0.3">
      <c r="A376" s="37" t="s">
        <v>228</v>
      </c>
      <c r="B376" s="37">
        <v>358</v>
      </c>
    </row>
    <row r="377" spans="1:2" x14ac:dyDescent="0.3">
      <c r="A377" s="37" t="s">
        <v>228</v>
      </c>
      <c r="B377" s="37">
        <v>359</v>
      </c>
    </row>
    <row r="378" spans="1:2" x14ac:dyDescent="0.3">
      <c r="A378" s="37" t="s">
        <v>228</v>
      </c>
      <c r="B378" s="37">
        <v>360</v>
      </c>
    </row>
    <row r="379" spans="1:2" x14ac:dyDescent="0.3">
      <c r="A379" s="37" t="s">
        <v>228</v>
      </c>
      <c r="B379" s="37">
        <v>361</v>
      </c>
    </row>
    <row r="380" spans="1:2" x14ac:dyDescent="0.3">
      <c r="A380" s="37" t="s">
        <v>228</v>
      </c>
      <c r="B380" s="37">
        <v>362</v>
      </c>
    </row>
    <row r="381" spans="1:2" x14ac:dyDescent="0.3">
      <c r="A381" s="37" t="s">
        <v>228</v>
      </c>
      <c r="B381" s="37">
        <v>363</v>
      </c>
    </row>
    <row r="382" spans="1:2" x14ac:dyDescent="0.3">
      <c r="A382" s="37" t="s">
        <v>228</v>
      </c>
      <c r="B382" s="37">
        <v>364</v>
      </c>
    </row>
    <row r="383" spans="1:2" x14ac:dyDescent="0.3">
      <c r="A383" s="37" t="s">
        <v>228</v>
      </c>
      <c r="B383" s="37">
        <v>365</v>
      </c>
    </row>
    <row r="384" spans="1:2" x14ac:dyDescent="0.3">
      <c r="A384" s="37" t="s">
        <v>228</v>
      </c>
      <c r="B384" s="37">
        <v>366</v>
      </c>
    </row>
    <row r="385" spans="1:2" x14ac:dyDescent="0.3">
      <c r="A385" s="37" t="s">
        <v>228</v>
      </c>
      <c r="B385" s="37">
        <v>367</v>
      </c>
    </row>
    <row r="386" spans="1:2" x14ac:dyDescent="0.3">
      <c r="A386" s="37" t="s">
        <v>228</v>
      </c>
      <c r="B386" s="37">
        <v>368</v>
      </c>
    </row>
    <row r="387" spans="1:2" x14ac:dyDescent="0.3">
      <c r="A387" s="37" t="s">
        <v>228</v>
      </c>
      <c r="B387" s="37">
        <v>369</v>
      </c>
    </row>
    <row r="388" spans="1:2" x14ac:dyDescent="0.3">
      <c r="A388" s="37" t="s">
        <v>228</v>
      </c>
      <c r="B388" s="37">
        <v>370</v>
      </c>
    </row>
    <row r="389" spans="1:2" x14ac:dyDescent="0.3">
      <c r="A389" s="37" t="s">
        <v>228</v>
      </c>
      <c r="B389" s="37">
        <v>371</v>
      </c>
    </row>
    <row r="390" spans="1:2" x14ac:dyDescent="0.3">
      <c r="A390" s="37" t="s">
        <v>228</v>
      </c>
      <c r="B390" s="37">
        <v>372</v>
      </c>
    </row>
    <row r="391" spans="1:2" x14ac:dyDescent="0.3">
      <c r="A391" s="37" t="s">
        <v>228</v>
      </c>
      <c r="B391" s="37">
        <v>373</v>
      </c>
    </row>
    <row r="392" spans="1:2" x14ac:dyDescent="0.3">
      <c r="A392" s="37" t="s">
        <v>228</v>
      </c>
      <c r="B392" s="37">
        <v>374</v>
      </c>
    </row>
    <row r="393" spans="1:2" x14ac:dyDescent="0.3">
      <c r="A393" s="37" t="s">
        <v>228</v>
      </c>
      <c r="B393" s="37">
        <v>375</v>
      </c>
    </row>
    <row r="394" spans="1:2" x14ac:dyDescent="0.3">
      <c r="A394" s="37" t="s">
        <v>228</v>
      </c>
      <c r="B394" s="37">
        <v>376</v>
      </c>
    </row>
    <row r="395" spans="1:2" x14ac:dyDescent="0.3">
      <c r="A395" s="37" t="s">
        <v>228</v>
      </c>
      <c r="B395" s="37">
        <v>377</v>
      </c>
    </row>
    <row r="396" spans="1:2" x14ac:dyDescent="0.3">
      <c r="A396" s="37" t="s">
        <v>228</v>
      </c>
      <c r="B396" s="37">
        <v>378</v>
      </c>
    </row>
    <row r="397" spans="1:2" x14ac:dyDescent="0.3">
      <c r="A397" s="37" t="s">
        <v>228</v>
      </c>
      <c r="B397" s="37">
        <v>379</v>
      </c>
    </row>
    <row r="398" spans="1:2" x14ac:dyDescent="0.3">
      <c r="A398" s="37" t="s">
        <v>228</v>
      </c>
      <c r="B398" s="37">
        <v>380</v>
      </c>
    </row>
    <row r="399" spans="1:2" x14ac:dyDescent="0.3">
      <c r="A399" s="37" t="s">
        <v>228</v>
      </c>
      <c r="B399" s="37">
        <v>381</v>
      </c>
    </row>
    <row r="400" spans="1:2" x14ac:dyDescent="0.3">
      <c r="A400" s="37" t="s">
        <v>228</v>
      </c>
      <c r="B400" s="37">
        <v>382</v>
      </c>
    </row>
    <row r="401" spans="1:2" x14ac:dyDescent="0.3">
      <c r="A401" s="37" t="s">
        <v>228</v>
      </c>
      <c r="B401" s="37">
        <v>383</v>
      </c>
    </row>
    <row r="402" spans="1:2" x14ac:dyDescent="0.3">
      <c r="A402" s="37" t="s">
        <v>228</v>
      </c>
      <c r="B402" s="37">
        <v>384</v>
      </c>
    </row>
    <row r="403" spans="1:2" x14ac:dyDescent="0.3">
      <c r="A403" s="37" t="s">
        <v>228</v>
      </c>
      <c r="B403" s="37">
        <v>385</v>
      </c>
    </row>
    <row r="404" spans="1:2" x14ac:dyDescent="0.3">
      <c r="A404" s="37" t="s">
        <v>228</v>
      </c>
      <c r="B404" s="37">
        <v>386</v>
      </c>
    </row>
    <row r="405" spans="1:2" x14ac:dyDescent="0.3">
      <c r="A405" s="37" t="s">
        <v>228</v>
      </c>
      <c r="B405" s="37">
        <v>387</v>
      </c>
    </row>
    <row r="406" spans="1:2" x14ac:dyDescent="0.3">
      <c r="A406" s="37" t="s">
        <v>228</v>
      </c>
      <c r="B406" s="37">
        <v>388</v>
      </c>
    </row>
    <row r="407" spans="1:2" x14ac:dyDescent="0.3">
      <c r="A407" s="37" t="s">
        <v>228</v>
      </c>
      <c r="B407" s="37">
        <v>389</v>
      </c>
    </row>
    <row r="408" spans="1:2" x14ac:dyDescent="0.3">
      <c r="A408" s="37" t="s">
        <v>228</v>
      </c>
      <c r="B408" s="37">
        <v>390</v>
      </c>
    </row>
    <row r="409" spans="1:2" x14ac:dyDescent="0.3">
      <c r="A409" s="37" t="s">
        <v>228</v>
      </c>
      <c r="B409" s="37">
        <v>391</v>
      </c>
    </row>
    <row r="410" spans="1:2" x14ac:dyDescent="0.3">
      <c r="A410" s="37" t="s">
        <v>228</v>
      </c>
      <c r="B410" s="37">
        <v>392</v>
      </c>
    </row>
    <row r="411" spans="1:2" x14ac:dyDescent="0.3">
      <c r="A411" s="37" t="s">
        <v>228</v>
      </c>
      <c r="B411" s="37">
        <v>393</v>
      </c>
    </row>
    <row r="412" spans="1:2" x14ac:dyDescent="0.3">
      <c r="A412" s="37" t="s">
        <v>228</v>
      </c>
      <c r="B412" s="37">
        <v>394</v>
      </c>
    </row>
    <row r="413" spans="1:2" x14ac:dyDescent="0.3">
      <c r="A413" s="37" t="s">
        <v>228</v>
      </c>
      <c r="B413" s="37">
        <v>395</v>
      </c>
    </row>
    <row r="414" spans="1:2" x14ac:dyDescent="0.3">
      <c r="A414" s="37" t="s">
        <v>228</v>
      </c>
      <c r="B414" s="37" t="s">
        <v>391</v>
      </c>
    </row>
    <row r="415" spans="1:2" x14ac:dyDescent="0.3">
      <c r="A415" s="37" t="s">
        <v>228</v>
      </c>
      <c r="B415" s="37" t="s">
        <v>392</v>
      </c>
    </row>
    <row r="416" spans="1:2" x14ac:dyDescent="0.3">
      <c r="A416" s="37" t="s">
        <v>228</v>
      </c>
      <c r="B416" s="37" t="s">
        <v>393</v>
      </c>
    </row>
    <row r="417" spans="1:2" x14ac:dyDescent="0.3">
      <c r="A417" s="37" t="s">
        <v>228</v>
      </c>
      <c r="B417" s="37" t="s">
        <v>394</v>
      </c>
    </row>
    <row r="418" spans="1:2" x14ac:dyDescent="0.3">
      <c r="A418" s="37" t="s">
        <v>228</v>
      </c>
      <c r="B418" s="37">
        <v>396</v>
      </c>
    </row>
    <row r="419" spans="1:2" x14ac:dyDescent="0.3">
      <c r="A419" s="37" t="s">
        <v>228</v>
      </c>
      <c r="B419" s="37">
        <v>397</v>
      </c>
    </row>
    <row r="420" spans="1:2" x14ac:dyDescent="0.3">
      <c r="A420" s="37" t="s">
        <v>228</v>
      </c>
      <c r="B420" s="37">
        <v>398</v>
      </c>
    </row>
    <row r="421" spans="1:2" x14ac:dyDescent="0.3">
      <c r="A421" s="37" t="s">
        <v>228</v>
      </c>
      <c r="B421" s="37">
        <v>399</v>
      </c>
    </row>
    <row r="422" spans="1:2" x14ac:dyDescent="0.3">
      <c r="A422" s="37" t="s">
        <v>228</v>
      </c>
      <c r="B422" s="37">
        <v>400</v>
      </c>
    </row>
    <row r="423" spans="1:2" x14ac:dyDescent="0.3">
      <c r="A423" s="37" t="s">
        <v>228</v>
      </c>
      <c r="B423" s="37">
        <v>401</v>
      </c>
    </row>
    <row r="424" spans="1:2" x14ac:dyDescent="0.3">
      <c r="A424" s="37" t="s">
        <v>228</v>
      </c>
      <c r="B424" s="37">
        <v>402</v>
      </c>
    </row>
    <row r="425" spans="1:2" x14ac:dyDescent="0.3">
      <c r="A425" s="37" t="s">
        <v>228</v>
      </c>
      <c r="B425" s="37">
        <v>403</v>
      </c>
    </row>
    <row r="426" spans="1:2" x14ac:dyDescent="0.3">
      <c r="A426" s="37" t="s">
        <v>228</v>
      </c>
      <c r="B426" s="37">
        <v>404</v>
      </c>
    </row>
    <row r="427" spans="1:2" x14ac:dyDescent="0.3">
      <c r="A427" s="37" t="s">
        <v>228</v>
      </c>
      <c r="B427" s="37">
        <v>405</v>
      </c>
    </row>
    <row r="428" spans="1:2" x14ac:dyDescent="0.3">
      <c r="A428" s="37" t="s">
        <v>228</v>
      </c>
      <c r="B428" s="37">
        <v>406</v>
      </c>
    </row>
    <row r="429" spans="1:2" x14ac:dyDescent="0.3">
      <c r="A429" s="37" t="s">
        <v>228</v>
      </c>
      <c r="B429" s="37">
        <v>407</v>
      </c>
    </row>
    <row r="430" spans="1:2" x14ac:dyDescent="0.3">
      <c r="A430" s="37" t="s">
        <v>228</v>
      </c>
      <c r="B430" s="37">
        <v>408</v>
      </c>
    </row>
    <row r="431" spans="1:2" x14ac:dyDescent="0.3">
      <c r="A431" s="37" t="s">
        <v>228</v>
      </c>
      <c r="B431" s="37">
        <v>409</v>
      </c>
    </row>
    <row r="432" spans="1:2" x14ac:dyDescent="0.3">
      <c r="A432" s="37" t="s">
        <v>228</v>
      </c>
      <c r="B432" s="37">
        <v>410</v>
      </c>
    </row>
    <row r="433" spans="1:2" x14ac:dyDescent="0.3">
      <c r="A433" s="37" t="s">
        <v>228</v>
      </c>
      <c r="B433" s="37">
        <v>411</v>
      </c>
    </row>
    <row r="434" spans="1:2" x14ac:dyDescent="0.3">
      <c r="A434" s="37" t="s">
        <v>228</v>
      </c>
      <c r="B434" s="37">
        <v>412</v>
      </c>
    </row>
    <row r="435" spans="1:2" x14ac:dyDescent="0.3">
      <c r="A435" s="37" t="s">
        <v>228</v>
      </c>
      <c r="B435" s="37">
        <v>413</v>
      </c>
    </row>
    <row r="436" spans="1:2" x14ac:dyDescent="0.3">
      <c r="A436" s="37" t="s">
        <v>228</v>
      </c>
      <c r="B436" s="37">
        <v>414</v>
      </c>
    </row>
    <row r="437" spans="1:2" x14ac:dyDescent="0.3">
      <c r="A437" s="37" t="s">
        <v>228</v>
      </c>
      <c r="B437" s="37">
        <v>415</v>
      </c>
    </row>
    <row r="438" spans="1:2" x14ac:dyDescent="0.3">
      <c r="A438" s="37" t="s">
        <v>228</v>
      </c>
      <c r="B438" s="37">
        <v>416</v>
      </c>
    </row>
    <row r="439" spans="1:2" x14ac:dyDescent="0.3">
      <c r="A439" s="37" t="s">
        <v>228</v>
      </c>
      <c r="B439" s="37">
        <v>417</v>
      </c>
    </row>
    <row r="440" spans="1:2" x14ac:dyDescent="0.3">
      <c r="A440" s="37" t="s">
        <v>228</v>
      </c>
      <c r="B440" s="37">
        <v>418</v>
      </c>
    </row>
    <row r="441" spans="1:2" x14ac:dyDescent="0.3">
      <c r="A441" s="37" t="s">
        <v>228</v>
      </c>
      <c r="B441" s="37">
        <v>419</v>
      </c>
    </row>
    <row r="442" spans="1:2" x14ac:dyDescent="0.3">
      <c r="A442" s="37" t="s">
        <v>228</v>
      </c>
      <c r="B442" s="37">
        <v>420</v>
      </c>
    </row>
    <row r="443" spans="1:2" x14ac:dyDescent="0.3">
      <c r="A443" s="37" t="s">
        <v>228</v>
      </c>
      <c r="B443" s="37">
        <v>421</v>
      </c>
    </row>
    <row r="444" spans="1:2" x14ac:dyDescent="0.3">
      <c r="A444" s="37" t="s">
        <v>228</v>
      </c>
      <c r="B444" s="37">
        <v>422</v>
      </c>
    </row>
    <row r="445" spans="1:2" x14ac:dyDescent="0.3">
      <c r="A445" s="37" t="s">
        <v>228</v>
      </c>
      <c r="B445" s="37">
        <v>423</v>
      </c>
    </row>
    <row r="446" spans="1:2" x14ac:dyDescent="0.3">
      <c r="A446" s="37" t="s">
        <v>228</v>
      </c>
      <c r="B446" s="37">
        <v>424</v>
      </c>
    </row>
    <row r="447" spans="1:2" x14ac:dyDescent="0.3">
      <c r="A447" s="37" t="s">
        <v>228</v>
      </c>
      <c r="B447" s="37">
        <v>425</v>
      </c>
    </row>
    <row r="448" spans="1:2" x14ac:dyDescent="0.3">
      <c r="A448" s="59" t="s">
        <v>228</v>
      </c>
      <c r="B448" s="59">
        <v>426</v>
      </c>
    </row>
    <row r="449" spans="1:2" x14ac:dyDescent="0.3">
      <c r="A449" s="59" t="s">
        <v>228</v>
      </c>
      <c r="B449" s="59">
        <v>427</v>
      </c>
    </row>
    <row r="450" spans="1:2" x14ac:dyDescent="0.3">
      <c r="A450" s="59" t="s">
        <v>228</v>
      </c>
      <c r="B450" s="59">
        <v>428</v>
      </c>
    </row>
    <row r="451" spans="1:2" x14ac:dyDescent="0.3">
      <c r="A451" s="59" t="s">
        <v>228</v>
      </c>
      <c r="B451" s="59">
        <v>429</v>
      </c>
    </row>
    <row r="452" spans="1:2" x14ac:dyDescent="0.3">
      <c r="A452" s="37" t="s">
        <v>228</v>
      </c>
      <c r="B452" s="37">
        <v>430</v>
      </c>
    </row>
    <row r="453" spans="1:2" x14ac:dyDescent="0.3">
      <c r="A453" s="37" t="s">
        <v>228</v>
      </c>
      <c r="B453" s="37">
        <v>431</v>
      </c>
    </row>
    <row r="454" spans="1:2" x14ac:dyDescent="0.3">
      <c r="A454" s="37" t="s">
        <v>228</v>
      </c>
      <c r="B454" s="37">
        <v>432</v>
      </c>
    </row>
    <row r="455" spans="1:2" x14ac:dyDescent="0.3">
      <c r="A455" s="37" t="s">
        <v>228</v>
      </c>
      <c r="B455" s="37">
        <v>433</v>
      </c>
    </row>
    <row r="456" spans="1:2" x14ac:dyDescent="0.3">
      <c r="A456" s="37" t="s">
        <v>228</v>
      </c>
      <c r="B456" s="37">
        <v>434</v>
      </c>
    </row>
    <row r="457" spans="1:2" x14ac:dyDescent="0.3">
      <c r="A457" s="37" t="s">
        <v>228</v>
      </c>
      <c r="B457" s="37">
        <v>435</v>
      </c>
    </row>
    <row r="458" spans="1:2" x14ac:dyDescent="0.3">
      <c r="A458" s="37" t="s">
        <v>228</v>
      </c>
      <c r="B458" s="37">
        <v>436</v>
      </c>
    </row>
    <row r="459" spans="1:2" x14ac:dyDescent="0.3">
      <c r="A459" s="37" t="s">
        <v>228</v>
      </c>
      <c r="B459" s="37">
        <v>437</v>
      </c>
    </row>
    <row r="460" spans="1:2" x14ac:dyDescent="0.3">
      <c r="A460" s="37" t="s">
        <v>228</v>
      </c>
      <c r="B460" s="37">
        <v>438</v>
      </c>
    </row>
    <row r="461" spans="1:2" x14ac:dyDescent="0.3">
      <c r="A461" s="37" t="s">
        <v>228</v>
      </c>
      <c r="B461" s="37">
        <v>439</v>
      </c>
    </row>
    <row r="462" spans="1:2" x14ac:dyDescent="0.3">
      <c r="A462" s="37" t="s">
        <v>228</v>
      </c>
      <c r="B462" s="37">
        <v>440</v>
      </c>
    </row>
    <row r="463" spans="1:2" x14ac:dyDescent="0.3">
      <c r="A463" s="37" t="s">
        <v>228</v>
      </c>
      <c r="B463" s="37">
        <v>441</v>
      </c>
    </row>
    <row r="464" spans="1:2" x14ac:dyDescent="0.3">
      <c r="A464" s="37" t="s">
        <v>228</v>
      </c>
      <c r="B464" s="37">
        <v>442</v>
      </c>
    </row>
    <row r="465" spans="1:2" x14ac:dyDescent="0.3">
      <c r="A465" s="37" t="s">
        <v>228</v>
      </c>
      <c r="B465" s="37">
        <v>443</v>
      </c>
    </row>
    <row r="466" spans="1:2" x14ac:dyDescent="0.3">
      <c r="A466" s="37" t="s">
        <v>228</v>
      </c>
      <c r="B466" s="37">
        <v>444</v>
      </c>
    </row>
    <row r="467" spans="1:2" x14ac:dyDescent="0.3">
      <c r="A467" s="37" t="s">
        <v>228</v>
      </c>
      <c r="B467" s="37">
        <v>445</v>
      </c>
    </row>
    <row r="468" spans="1:2" x14ac:dyDescent="0.3">
      <c r="A468" s="37" t="s">
        <v>228</v>
      </c>
      <c r="B468" s="37">
        <v>446</v>
      </c>
    </row>
    <row r="469" spans="1:2" x14ac:dyDescent="0.3">
      <c r="A469" s="37" t="s">
        <v>228</v>
      </c>
      <c r="B469" s="37">
        <v>447</v>
      </c>
    </row>
    <row r="470" spans="1:2" x14ac:dyDescent="0.3">
      <c r="A470" s="37" t="s">
        <v>228</v>
      </c>
      <c r="B470" s="37">
        <v>448</v>
      </c>
    </row>
    <row r="471" spans="1:2" x14ac:dyDescent="0.3">
      <c r="A471" s="37" t="s">
        <v>228</v>
      </c>
      <c r="B471" s="37">
        <v>449</v>
      </c>
    </row>
    <row r="472" spans="1:2" x14ac:dyDescent="0.3">
      <c r="A472" s="37" t="s">
        <v>228</v>
      </c>
      <c r="B472" s="37">
        <v>450</v>
      </c>
    </row>
    <row r="473" spans="1:2" x14ac:dyDescent="0.3">
      <c r="A473" s="37" t="s">
        <v>228</v>
      </c>
      <c r="B473" s="37">
        <v>451</v>
      </c>
    </row>
    <row r="474" spans="1:2" x14ac:dyDescent="0.3">
      <c r="A474" s="37" t="s">
        <v>228</v>
      </c>
      <c r="B474" s="37">
        <v>452</v>
      </c>
    </row>
    <row r="475" spans="1:2" x14ac:dyDescent="0.3">
      <c r="A475" s="37" t="s">
        <v>228</v>
      </c>
      <c r="B475" s="37">
        <v>453</v>
      </c>
    </row>
    <row r="476" spans="1:2" x14ac:dyDescent="0.3">
      <c r="A476" s="37" t="s">
        <v>228</v>
      </c>
      <c r="B476" s="37">
        <v>454</v>
      </c>
    </row>
    <row r="477" spans="1:2" x14ac:dyDescent="0.3">
      <c r="A477" s="37" t="s">
        <v>228</v>
      </c>
      <c r="B477" s="37">
        <v>455</v>
      </c>
    </row>
    <row r="478" spans="1:2" x14ac:dyDescent="0.3">
      <c r="A478" s="37" t="s">
        <v>228</v>
      </c>
      <c r="B478" s="37">
        <v>456</v>
      </c>
    </row>
    <row r="479" spans="1:2" x14ac:dyDescent="0.3">
      <c r="A479" s="37" t="s">
        <v>228</v>
      </c>
      <c r="B479" s="37">
        <v>457</v>
      </c>
    </row>
    <row r="480" spans="1:2" x14ac:dyDescent="0.3">
      <c r="A480" s="37" t="s">
        <v>228</v>
      </c>
      <c r="B480" s="37">
        <v>458</v>
      </c>
    </row>
    <row r="481" spans="1:2" x14ac:dyDescent="0.3">
      <c r="A481" s="37" t="s">
        <v>228</v>
      </c>
      <c r="B481" s="37">
        <v>459</v>
      </c>
    </row>
    <row r="482" spans="1:2" x14ac:dyDescent="0.3">
      <c r="A482" s="37" t="s">
        <v>228</v>
      </c>
      <c r="B482" s="37">
        <v>460</v>
      </c>
    </row>
    <row r="483" spans="1:2" x14ac:dyDescent="0.3">
      <c r="A483" s="37" t="s">
        <v>228</v>
      </c>
      <c r="B483" s="37">
        <v>461</v>
      </c>
    </row>
    <row r="484" spans="1:2" x14ac:dyDescent="0.3">
      <c r="A484" s="37" t="s">
        <v>228</v>
      </c>
      <c r="B484" s="37">
        <v>462</v>
      </c>
    </row>
    <row r="485" spans="1:2" x14ac:dyDescent="0.3">
      <c r="A485" s="37" t="s">
        <v>228</v>
      </c>
      <c r="B485" s="37">
        <v>463</v>
      </c>
    </row>
    <row r="486" spans="1:2" x14ac:dyDescent="0.3">
      <c r="A486" s="37" t="s">
        <v>228</v>
      </c>
      <c r="B486" s="37">
        <v>464</v>
      </c>
    </row>
    <row r="487" spans="1:2" x14ac:dyDescent="0.3">
      <c r="A487" s="37" t="s">
        <v>228</v>
      </c>
      <c r="B487" s="37">
        <v>465</v>
      </c>
    </row>
    <row r="488" spans="1:2" x14ac:dyDescent="0.3">
      <c r="A488" s="37" t="s">
        <v>228</v>
      </c>
      <c r="B488" s="37">
        <v>466</v>
      </c>
    </row>
    <row r="489" spans="1:2" x14ac:dyDescent="0.3">
      <c r="A489" s="37" t="s">
        <v>228</v>
      </c>
      <c r="B489" s="37">
        <v>467</v>
      </c>
    </row>
    <row r="490" spans="1:2" x14ac:dyDescent="0.3">
      <c r="A490" s="37" t="s">
        <v>228</v>
      </c>
      <c r="B490" s="37">
        <v>468</v>
      </c>
    </row>
    <row r="491" spans="1:2" x14ac:dyDescent="0.3">
      <c r="A491" s="37" t="s">
        <v>228</v>
      </c>
      <c r="B491" s="37">
        <v>469</v>
      </c>
    </row>
    <row r="492" spans="1:2" x14ac:dyDescent="0.3">
      <c r="A492" s="37" t="s">
        <v>228</v>
      </c>
      <c r="B492" s="37">
        <v>470</v>
      </c>
    </row>
    <row r="493" spans="1:2" x14ac:dyDescent="0.3">
      <c r="A493" s="37" t="s">
        <v>228</v>
      </c>
      <c r="B493" s="37">
        <v>471</v>
      </c>
    </row>
    <row r="494" spans="1:2" x14ac:dyDescent="0.3">
      <c r="A494" s="37" t="s">
        <v>228</v>
      </c>
      <c r="B494" s="37">
        <v>472</v>
      </c>
    </row>
    <row r="495" spans="1:2" x14ac:dyDescent="0.3">
      <c r="A495" s="37" t="s">
        <v>228</v>
      </c>
      <c r="B495" s="37">
        <v>473</v>
      </c>
    </row>
    <row r="496" spans="1:2" x14ac:dyDescent="0.3">
      <c r="A496" s="37" t="s">
        <v>228</v>
      </c>
      <c r="B496" s="37">
        <v>474</v>
      </c>
    </row>
    <row r="497" spans="1:2" x14ac:dyDescent="0.3">
      <c r="A497" s="37" t="s">
        <v>228</v>
      </c>
      <c r="B497" s="37">
        <v>475</v>
      </c>
    </row>
    <row r="498" spans="1:2" x14ac:dyDescent="0.3">
      <c r="A498" s="37" t="s">
        <v>228</v>
      </c>
      <c r="B498" s="37">
        <v>476</v>
      </c>
    </row>
    <row r="499" spans="1:2" x14ac:dyDescent="0.3">
      <c r="A499" s="37" t="s">
        <v>228</v>
      </c>
      <c r="B499" s="37">
        <v>477</v>
      </c>
    </row>
    <row r="500" spans="1:2" x14ac:dyDescent="0.3">
      <c r="A500" s="37" t="s">
        <v>396</v>
      </c>
      <c r="B500" s="37" t="s">
        <v>398</v>
      </c>
    </row>
    <row r="501" spans="1:2" x14ac:dyDescent="0.3">
      <c r="A501" s="37" t="s">
        <v>396</v>
      </c>
      <c r="B501" s="37" t="s">
        <v>399</v>
      </c>
    </row>
    <row r="502" spans="1:2" x14ac:dyDescent="0.3">
      <c r="A502" s="37" t="s">
        <v>396</v>
      </c>
      <c r="B502" s="37" t="s">
        <v>400</v>
      </c>
    </row>
    <row r="503" spans="1:2" x14ac:dyDescent="0.3">
      <c r="A503" s="37" t="s">
        <v>397</v>
      </c>
      <c r="B503" s="37" t="s">
        <v>401</v>
      </c>
    </row>
    <row r="504" spans="1:2" x14ac:dyDescent="0.3">
      <c r="A504" s="37" t="s">
        <v>397</v>
      </c>
      <c r="B504" s="37" t="s">
        <v>402</v>
      </c>
    </row>
    <row r="505" spans="1:2" x14ac:dyDescent="0.3">
      <c r="A505" s="37" t="s">
        <v>397</v>
      </c>
      <c r="B505" s="37" t="s">
        <v>403</v>
      </c>
    </row>
    <row r="506" spans="1:2" x14ac:dyDescent="0.3">
      <c r="A506" s="37"/>
      <c r="B506" s="37"/>
    </row>
    <row r="507" spans="1:2" x14ac:dyDescent="0.3">
      <c r="A507" s="37"/>
      <c r="B507" s="37"/>
    </row>
    <row r="508" spans="1:2" x14ac:dyDescent="0.3">
      <c r="A508" s="37"/>
      <c r="B508" s="37"/>
    </row>
    <row r="509" spans="1:2" x14ac:dyDescent="0.3">
      <c r="A509" s="37"/>
      <c r="B509" s="37"/>
    </row>
    <row r="510" spans="1:2" x14ac:dyDescent="0.3">
      <c r="A510" s="37"/>
      <c r="B510" s="37"/>
    </row>
    <row r="511" spans="1:2" x14ac:dyDescent="0.3">
      <c r="A511" s="37"/>
      <c r="B511" s="37"/>
    </row>
    <row r="512" spans="1:2" x14ac:dyDescent="0.3">
      <c r="A512" s="37"/>
      <c r="B512" s="37"/>
    </row>
    <row r="513" spans="1:2" x14ac:dyDescent="0.3">
      <c r="A513" s="37"/>
      <c r="B513" s="37"/>
    </row>
    <row r="514" spans="1:2" x14ac:dyDescent="0.3">
      <c r="A514" s="37"/>
      <c r="B514" s="37"/>
    </row>
    <row r="515" spans="1:2" x14ac:dyDescent="0.3">
      <c r="A515" s="37"/>
      <c r="B515" s="37"/>
    </row>
    <row r="516" spans="1:2" x14ac:dyDescent="0.3">
      <c r="A516" s="37"/>
      <c r="B516" s="37"/>
    </row>
    <row r="517" spans="1:2" x14ac:dyDescent="0.3">
      <c r="A517" s="37"/>
      <c r="B517" s="37"/>
    </row>
    <row r="518" spans="1:2" x14ac:dyDescent="0.3">
      <c r="A518" s="37"/>
      <c r="B518" s="3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85"/>
  <sheetViews>
    <sheetView workbookViewId="0">
      <selection activeCell="H30" sqref="H30:H32"/>
    </sheetView>
  </sheetViews>
  <sheetFormatPr defaultRowHeight="14.4" x14ac:dyDescent="0.3"/>
  <cols>
    <col min="1" max="1" width="11.44140625" customWidth="1"/>
    <col min="3" max="3" width="12.5546875" bestFit="1" customWidth="1"/>
    <col min="4" max="4" width="9.5546875" customWidth="1"/>
    <col min="5" max="5" width="16.44140625" customWidth="1"/>
    <col min="6" max="6" width="17.33203125" customWidth="1"/>
    <col min="7" max="7" width="14.5546875" customWidth="1"/>
    <col min="8" max="8" width="15.88671875" customWidth="1"/>
    <col min="9" max="9" width="10.88671875" customWidth="1"/>
    <col min="10" max="10" width="14.6640625" customWidth="1"/>
    <col min="11" max="11" width="11.44140625" customWidth="1"/>
  </cols>
  <sheetData>
    <row r="1" spans="1:14" ht="15" thickTop="1" x14ac:dyDescent="0.3">
      <c r="A1" s="66"/>
      <c r="B1" s="67" t="s">
        <v>358</v>
      </c>
      <c r="C1" s="68" t="s">
        <v>365</v>
      </c>
      <c r="D1" s="72"/>
      <c r="E1" s="80"/>
      <c r="F1" s="81" t="s">
        <v>272</v>
      </c>
      <c r="G1" s="81" t="s">
        <v>273</v>
      </c>
      <c r="H1" s="82" t="s">
        <v>274</v>
      </c>
      <c r="J1" s="73" t="s">
        <v>367</v>
      </c>
      <c r="K1" s="74" t="s">
        <v>368</v>
      </c>
      <c r="M1" s="66" t="s">
        <v>369</v>
      </c>
      <c r="N1" s="75">
        <f>SLOPE(J2:J19,K2:K19)</f>
        <v>-0.28623456559990007</v>
      </c>
    </row>
    <row r="2" spans="1:14" ht="15" thickBot="1" x14ac:dyDescent="0.35">
      <c r="A2" s="69">
        <f>qPCR!B169</f>
        <v>159</v>
      </c>
      <c r="B2" s="65">
        <f>qPCR!V169</f>
        <v>30.206666666666667</v>
      </c>
      <c r="C2" s="78">
        <f>10^(($N$1*B2)+$N$2)*L$23</f>
        <v>3.4476975465180062E-3</v>
      </c>
      <c r="D2" s="72"/>
      <c r="E2" s="83" t="s">
        <v>359</v>
      </c>
      <c r="F2" s="65">
        <v>12.06</v>
      </c>
      <c r="G2" s="97">
        <v>11.87</v>
      </c>
      <c r="H2" s="99">
        <v>11.79</v>
      </c>
      <c r="J2" s="69">
        <v>3</v>
      </c>
      <c r="K2" s="78">
        <f>IFERROR(AVERAGE(F2:F3),"")</f>
        <v>12.08</v>
      </c>
      <c r="M2" s="76" t="s">
        <v>370</v>
      </c>
      <c r="N2" s="77">
        <f>INTERCEPT(J2:J19,K2:K19)</f>
        <v>6.3928541192879429</v>
      </c>
    </row>
    <row r="3" spans="1:14" ht="15" thickTop="1" x14ac:dyDescent="0.3">
      <c r="A3" s="69">
        <f>qPCR!B170</f>
        <v>160</v>
      </c>
      <c r="B3" s="65">
        <f>qPCR!V170</f>
        <v>24.72</v>
      </c>
      <c r="C3" s="78">
        <f t="shared" ref="C3:C66" si="0">10^(($N$1*B3)+$N$2)*L$23</f>
        <v>0.1282338878915483</v>
      </c>
      <c r="D3" s="72"/>
      <c r="E3" s="83" t="s">
        <v>359</v>
      </c>
      <c r="F3" s="65">
        <v>12.1</v>
      </c>
      <c r="G3" s="97">
        <v>12.06</v>
      </c>
      <c r="H3" s="99">
        <v>11.63</v>
      </c>
      <c r="J3" s="69">
        <v>2</v>
      </c>
      <c r="K3" s="78">
        <f>IFERROR(AVERAGE(F4:F5),"")</f>
        <v>15.600000000000001</v>
      </c>
    </row>
    <row r="4" spans="1:14" x14ac:dyDescent="0.3">
      <c r="A4" s="69">
        <f>qPCR!B171</f>
        <v>161</v>
      </c>
      <c r="B4" s="65">
        <f>qPCR!V171</f>
        <v>23.376666666666665</v>
      </c>
      <c r="C4" s="78">
        <f t="shared" si="0"/>
        <v>0.31082163660663792</v>
      </c>
      <c r="D4" s="72"/>
      <c r="E4" s="83" t="s">
        <v>360</v>
      </c>
      <c r="F4" s="65">
        <v>15.63</v>
      </c>
      <c r="G4" s="97">
        <v>15.27</v>
      </c>
      <c r="H4" s="99">
        <v>15.22</v>
      </c>
      <c r="J4" s="69">
        <v>1</v>
      </c>
      <c r="K4" s="78">
        <f>IFERROR(AVERAGE(F6:F7),"")</f>
        <v>19.004999999999999</v>
      </c>
    </row>
    <row r="5" spans="1:14" x14ac:dyDescent="0.3">
      <c r="A5" s="69">
        <f>qPCR!B172</f>
        <v>162</v>
      </c>
      <c r="B5" s="65">
        <f>qPCR!V172</f>
        <v>27.02333333333333</v>
      </c>
      <c r="C5" s="78">
        <f t="shared" si="0"/>
        <v>2.8100185938578034E-2</v>
      </c>
      <c r="D5" s="72"/>
      <c r="E5" s="83" t="s">
        <v>360</v>
      </c>
      <c r="F5" s="65">
        <v>15.57</v>
      </c>
      <c r="G5" s="97">
        <v>15.21</v>
      </c>
      <c r="H5" s="99">
        <v>15.04</v>
      </c>
      <c r="J5" s="69">
        <v>0</v>
      </c>
      <c r="K5" s="78">
        <f>IFERROR(AVERAGE(F8:F9),"")</f>
        <v>22.164999999999999</v>
      </c>
    </row>
    <row r="6" spans="1:14" x14ac:dyDescent="0.3">
      <c r="A6" s="69">
        <f>qPCR!B173</f>
        <v>163</v>
      </c>
      <c r="B6" s="65">
        <f>qPCR!V173</f>
        <v>23.453333333333333</v>
      </c>
      <c r="C6" s="78">
        <f t="shared" si="0"/>
        <v>0.29550619700943948</v>
      </c>
      <c r="D6" s="72"/>
      <c r="E6" s="83" t="s">
        <v>361</v>
      </c>
      <c r="F6" s="65">
        <v>19.04</v>
      </c>
      <c r="G6" s="97">
        <v>18.8</v>
      </c>
      <c r="H6" s="99">
        <v>18.78</v>
      </c>
      <c r="J6" s="69">
        <v>-1</v>
      </c>
      <c r="K6" s="78">
        <f>IFERROR(AVERAGE(F10:F11),"")</f>
        <v>25.594999999999999</v>
      </c>
    </row>
    <row r="7" spans="1:14" x14ac:dyDescent="0.3">
      <c r="A7" s="69">
        <f>qPCR!B174</f>
        <v>164</v>
      </c>
      <c r="B7" s="65">
        <f>qPCR!V174</f>
        <v>22.926666666666666</v>
      </c>
      <c r="C7" s="78">
        <f t="shared" si="0"/>
        <v>0.41813526541750395</v>
      </c>
      <c r="D7" s="72"/>
      <c r="E7" s="83" t="s">
        <v>361</v>
      </c>
      <c r="F7" s="65">
        <v>18.97</v>
      </c>
      <c r="G7" s="97">
        <v>18.93</v>
      </c>
      <c r="H7" s="99">
        <v>18.66</v>
      </c>
      <c r="J7" s="69">
        <v>-2</v>
      </c>
      <c r="K7" s="78">
        <f>IFERROR(AVERAGE(F12:F13),"")</f>
        <v>29.265000000000001</v>
      </c>
    </row>
    <row r="8" spans="1:14" x14ac:dyDescent="0.3">
      <c r="A8" s="69">
        <f>qPCR!B175</f>
        <v>165</v>
      </c>
      <c r="B8" s="65">
        <f>qPCR!V175</f>
        <v>22.200000000000003</v>
      </c>
      <c r="C8" s="78">
        <f t="shared" si="0"/>
        <v>0.67501576367021288</v>
      </c>
      <c r="D8" s="72"/>
      <c r="E8" s="83" t="s">
        <v>362</v>
      </c>
      <c r="F8" s="65">
        <v>22.07</v>
      </c>
      <c r="G8" s="97">
        <v>22.49</v>
      </c>
      <c r="H8" s="99">
        <v>22.36</v>
      </c>
      <c r="J8" s="69">
        <v>3</v>
      </c>
      <c r="K8" s="78">
        <f>IFERROR(AVERAGE(G2:G3),"")</f>
        <v>11.965</v>
      </c>
    </row>
    <row r="9" spans="1:14" x14ac:dyDescent="0.3">
      <c r="A9" s="69">
        <f>qPCR!B176</f>
        <v>166</v>
      </c>
      <c r="B9" s="65">
        <f>qPCR!V176</f>
        <v>23.696666666666669</v>
      </c>
      <c r="C9" s="78">
        <f t="shared" si="0"/>
        <v>0.2517191067054958</v>
      </c>
      <c r="D9" s="72"/>
      <c r="E9" s="83" t="s">
        <v>362</v>
      </c>
      <c r="F9" s="65">
        <v>22.26</v>
      </c>
      <c r="G9" s="97">
        <v>22.22</v>
      </c>
      <c r="H9" s="99">
        <v>22.12</v>
      </c>
      <c r="J9" s="69">
        <v>2</v>
      </c>
      <c r="K9" s="78">
        <f>IFERROR(AVERAGE(G4:G5),"")</f>
        <v>15.24</v>
      </c>
    </row>
    <row r="10" spans="1:14" x14ac:dyDescent="0.3">
      <c r="A10" s="69">
        <f>qPCR!B177</f>
        <v>167</v>
      </c>
      <c r="B10" s="65">
        <f>qPCR!V177</f>
        <v>21.366666666666664</v>
      </c>
      <c r="C10" s="78">
        <f t="shared" si="0"/>
        <v>1.1690759320416164</v>
      </c>
      <c r="D10" s="72"/>
      <c r="E10" s="83" t="s">
        <v>363</v>
      </c>
      <c r="F10" s="65">
        <v>25.53</v>
      </c>
      <c r="G10" s="97">
        <v>26.01</v>
      </c>
      <c r="H10" s="99">
        <v>25.78</v>
      </c>
      <c r="J10" s="69">
        <v>1</v>
      </c>
      <c r="K10" s="78">
        <f>IFERROR(AVERAGE(G6:G7),"")</f>
        <v>18.865000000000002</v>
      </c>
    </row>
    <row r="11" spans="1:14" x14ac:dyDescent="0.3">
      <c r="A11" s="69">
        <f>qPCR!B178</f>
        <v>168</v>
      </c>
      <c r="B11" s="65">
        <f>qPCR!V178</f>
        <v>28.350000000000005</v>
      </c>
      <c r="C11" s="78">
        <f t="shared" si="0"/>
        <v>1.1721180033212372E-2</v>
      </c>
      <c r="D11" s="72"/>
      <c r="E11" s="83" t="s">
        <v>363</v>
      </c>
      <c r="F11" s="65">
        <v>25.66</v>
      </c>
      <c r="G11" s="97">
        <v>25.67</v>
      </c>
      <c r="H11" s="99">
        <v>25.92</v>
      </c>
      <c r="J11" s="69">
        <v>0</v>
      </c>
      <c r="K11" s="78">
        <f>IFERROR(AVERAGE(G8:G9),"")</f>
        <v>22.354999999999997</v>
      </c>
    </row>
    <row r="12" spans="1:14" x14ac:dyDescent="0.3">
      <c r="A12" s="69">
        <f>qPCR!B179</f>
        <v>169</v>
      </c>
      <c r="B12" s="65">
        <f>qPCR!V179</f>
        <v>23.310000000000002</v>
      </c>
      <c r="C12" s="78">
        <f t="shared" si="0"/>
        <v>0.32478319308213</v>
      </c>
      <c r="D12" s="72"/>
      <c r="E12" s="83" t="s">
        <v>364</v>
      </c>
      <c r="F12" s="65">
        <v>29.3</v>
      </c>
      <c r="G12" s="97">
        <v>29.24</v>
      </c>
      <c r="H12" s="99">
        <v>29.05</v>
      </c>
      <c r="J12" s="69">
        <v>-1</v>
      </c>
      <c r="K12" s="78">
        <f>IFERROR(AVERAGE(G10:G11),"")</f>
        <v>25.840000000000003</v>
      </c>
    </row>
    <row r="13" spans="1:14" ht="15" thickBot="1" x14ac:dyDescent="0.35">
      <c r="A13" s="69">
        <f>qPCR!B180</f>
        <v>170</v>
      </c>
      <c r="B13" s="65">
        <f>qPCR!V180</f>
        <v>25.133333333333336</v>
      </c>
      <c r="C13" s="78">
        <f t="shared" si="0"/>
        <v>9.7654558887171297E-2</v>
      </c>
      <c r="D13" s="72"/>
      <c r="E13" s="85" t="s">
        <v>364</v>
      </c>
      <c r="F13" s="71">
        <v>29.23</v>
      </c>
      <c r="G13" s="98">
        <v>28.89</v>
      </c>
      <c r="H13" s="100">
        <v>30.72</v>
      </c>
      <c r="J13" s="69">
        <v>-2</v>
      </c>
      <c r="K13" s="78">
        <f>IFERROR(AVERAGE(G12:G13),"")</f>
        <v>29.064999999999998</v>
      </c>
    </row>
    <row r="14" spans="1:14" ht="15" thickTop="1" x14ac:dyDescent="0.3">
      <c r="A14" s="69">
        <f>qPCR!B181</f>
        <v>171</v>
      </c>
      <c r="B14" s="65">
        <f>qPCR!V181</f>
        <v>23.349999999999998</v>
      </c>
      <c r="C14" s="78">
        <f t="shared" si="0"/>
        <v>0.31633275565101243</v>
      </c>
      <c r="J14" s="69">
        <v>3</v>
      </c>
      <c r="K14" s="78">
        <f>IFERROR(AVERAGE(H2:H3),"")</f>
        <v>11.71</v>
      </c>
    </row>
    <row r="15" spans="1:14" x14ac:dyDescent="0.3">
      <c r="A15" s="69">
        <f>qPCR!B182</f>
        <v>172</v>
      </c>
      <c r="B15" s="65">
        <f>qPCR!V182</f>
        <v>25.430000000000003</v>
      </c>
      <c r="C15" s="78">
        <f t="shared" si="0"/>
        <v>8.0311228298610107E-2</v>
      </c>
      <c r="J15" s="69">
        <v>2</v>
      </c>
      <c r="K15" s="78">
        <f>IFERROR(AVERAGE(H4:H5),"")</f>
        <v>15.129999999999999</v>
      </c>
    </row>
    <row r="16" spans="1:14" x14ac:dyDescent="0.3">
      <c r="A16" s="69">
        <f>qPCR!B183</f>
        <v>173</v>
      </c>
      <c r="B16" s="65">
        <f>qPCR!V183</f>
        <v>26.483333333333334</v>
      </c>
      <c r="C16" s="78">
        <f t="shared" si="0"/>
        <v>4.0112142462517195E-2</v>
      </c>
      <c r="J16" s="69">
        <v>1</v>
      </c>
      <c r="K16" s="78">
        <f>IFERROR(AVERAGE(H6:H7),"")</f>
        <v>18.72</v>
      </c>
    </row>
    <row r="17" spans="1:12" x14ac:dyDescent="0.3">
      <c r="A17" s="69">
        <f>qPCR!B184</f>
        <v>174</v>
      </c>
      <c r="B17" s="65">
        <f>qPCR!V184</f>
        <v>23.886666666666667</v>
      </c>
      <c r="C17" s="78">
        <f t="shared" si="0"/>
        <v>0.22209133486158691</v>
      </c>
      <c r="J17" s="69">
        <v>0</v>
      </c>
      <c r="K17" s="78">
        <f>IFERROR(AVERAGE(H8:H9),"")</f>
        <v>22.240000000000002</v>
      </c>
    </row>
    <row r="18" spans="1:12" x14ac:dyDescent="0.3">
      <c r="A18" s="69">
        <f>qPCR!B185</f>
        <v>175</v>
      </c>
      <c r="B18" s="65">
        <f>qPCR!V185</f>
        <v>24.290000000000003</v>
      </c>
      <c r="C18" s="78">
        <f t="shared" si="0"/>
        <v>0.17024864847732443</v>
      </c>
      <c r="J18" s="69">
        <v>-1</v>
      </c>
      <c r="K18" s="78">
        <f>IFERROR(AVERAGE(H10:H11),"")</f>
        <v>25.85</v>
      </c>
    </row>
    <row r="19" spans="1:12" ht="15" thickBot="1" x14ac:dyDescent="0.35">
      <c r="A19" s="69">
        <f>qPCR!B186</f>
        <v>176</v>
      </c>
      <c r="B19" s="65">
        <f>qPCR!V186</f>
        <v>25.37</v>
      </c>
      <c r="C19" s="78">
        <f t="shared" si="0"/>
        <v>8.3550747954609525E-2</v>
      </c>
      <c r="J19" s="70">
        <v>-2</v>
      </c>
      <c r="K19" s="79">
        <f>IFERROR(AVERAGE(H12:H13),"")</f>
        <v>29.884999999999998</v>
      </c>
    </row>
    <row r="20" spans="1:12" ht="15" thickTop="1" x14ac:dyDescent="0.3">
      <c r="A20" s="69">
        <f>qPCR!B187</f>
        <v>177</v>
      </c>
      <c r="B20" s="65">
        <f>qPCR!V187</f>
        <v>24.293333333333333</v>
      </c>
      <c r="C20" s="78">
        <f t="shared" si="0"/>
        <v>0.16987503441466145</v>
      </c>
    </row>
    <row r="21" spans="1:12" ht="15" thickBot="1" x14ac:dyDescent="0.35">
      <c r="A21" s="69">
        <f>qPCR!B188</f>
        <v>178</v>
      </c>
      <c r="B21" s="65">
        <f>qPCR!V188</f>
        <v>26.723333333333329</v>
      </c>
      <c r="C21" s="78">
        <f t="shared" si="0"/>
        <v>3.4243611662359501E-2</v>
      </c>
    </row>
    <row r="22" spans="1:12" x14ac:dyDescent="0.3">
      <c r="A22" s="69">
        <f>qPCR!B189</f>
        <v>179</v>
      </c>
      <c r="B22" s="65">
        <f>qPCR!V189</f>
        <v>26.936666666666667</v>
      </c>
      <c r="C22" s="78">
        <f t="shared" si="0"/>
        <v>2.9752001642110473E-2</v>
      </c>
      <c r="E22" s="127"/>
      <c r="F22" s="128" t="s">
        <v>272</v>
      </c>
      <c r="G22" s="128" t="s">
        <v>273</v>
      </c>
      <c r="H22" s="128" t="s">
        <v>274</v>
      </c>
      <c r="I22" s="129" t="s">
        <v>421</v>
      </c>
      <c r="J22" s="129" t="s">
        <v>423</v>
      </c>
      <c r="K22" s="129" t="s">
        <v>424</v>
      </c>
      <c r="L22" s="130" t="s">
        <v>422</v>
      </c>
    </row>
    <row r="23" spans="1:12" ht="15" thickBot="1" x14ac:dyDescent="0.35">
      <c r="A23" s="69">
        <f>qPCR!B190</f>
        <v>180</v>
      </c>
      <c r="B23" s="65">
        <f>qPCR!V190</f>
        <v>25.823333333333334</v>
      </c>
      <c r="C23" s="78">
        <f t="shared" si="0"/>
        <v>6.1971309377652058E-2</v>
      </c>
      <c r="E23" s="131" t="s">
        <v>357</v>
      </c>
      <c r="F23" s="132">
        <v>15.92</v>
      </c>
      <c r="G23" s="132">
        <v>15.45</v>
      </c>
      <c r="H23" s="132">
        <v>16.649999999999999</v>
      </c>
      <c r="I23" s="133">
        <f>AVERAGE(F23:H23)</f>
        <v>16.006666666666664</v>
      </c>
      <c r="J23" s="134">
        <f>10^(($N$1*I23)+$N$2)</f>
        <v>64.743002950485163</v>
      </c>
      <c r="K23" s="134">
        <v>40</v>
      </c>
      <c r="L23" s="135">
        <f>K23/J23</f>
        <v>0.6178273817572475</v>
      </c>
    </row>
    <row r="24" spans="1:12" x14ac:dyDescent="0.3">
      <c r="A24" s="69">
        <f>qPCR!B191</f>
        <v>181</v>
      </c>
      <c r="B24" s="65">
        <f>qPCR!V191</f>
        <v>24.813333333333333</v>
      </c>
      <c r="C24" s="78">
        <f t="shared" si="0"/>
        <v>0.12058341622402999</v>
      </c>
    </row>
    <row r="25" spans="1:12" x14ac:dyDescent="0.3">
      <c r="A25" s="69">
        <f>qPCR!B192</f>
        <v>182</v>
      </c>
      <c r="B25" s="65">
        <f>qPCR!V192</f>
        <v>24.833333333333332</v>
      </c>
      <c r="C25" s="78">
        <f t="shared" si="0"/>
        <v>0.11900436527006597</v>
      </c>
    </row>
    <row r="26" spans="1:12" x14ac:dyDescent="0.3">
      <c r="A26" s="69">
        <f>qPCR!B193</f>
        <v>183</v>
      </c>
      <c r="B26" s="65">
        <f>qPCR!V193</f>
        <v>25.223333333333333</v>
      </c>
      <c r="C26" s="78">
        <f t="shared" si="0"/>
        <v>9.2030421629803877E-2</v>
      </c>
    </row>
    <row r="27" spans="1:12" x14ac:dyDescent="0.3">
      <c r="A27" s="69">
        <f>qPCR!B194</f>
        <v>184</v>
      </c>
      <c r="B27" s="65">
        <f>qPCR!V194</f>
        <v>26.493333333333336</v>
      </c>
      <c r="C27" s="78">
        <f t="shared" si="0"/>
        <v>3.9848640873306952E-2</v>
      </c>
    </row>
    <row r="28" spans="1:12" x14ac:dyDescent="0.3">
      <c r="A28" s="69">
        <f>qPCR!B195</f>
        <v>185</v>
      </c>
      <c r="B28" s="65">
        <f>qPCR!V195</f>
        <v>20.793333333333333</v>
      </c>
      <c r="C28" s="78">
        <f t="shared" si="0"/>
        <v>1.7058880908940419</v>
      </c>
    </row>
    <row r="29" spans="1:12" x14ac:dyDescent="0.3">
      <c r="A29" s="69">
        <f>qPCR!B196</f>
        <v>186</v>
      </c>
      <c r="B29" s="65">
        <f>qPCR!V196</f>
        <v>25.413333333333338</v>
      </c>
      <c r="C29" s="78">
        <f t="shared" si="0"/>
        <v>8.1198282701483437E-2</v>
      </c>
    </row>
    <row r="30" spans="1:12" x14ac:dyDescent="0.3">
      <c r="A30" s="69">
        <f>qPCR!B197</f>
        <v>187</v>
      </c>
      <c r="B30" s="65">
        <f>qPCR!V197</f>
        <v>24.709999999999997</v>
      </c>
      <c r="C30" s="78">
        <f t="shared" si="0"/>
        <v>0.12908184236400977</v>
      </c>
    </row>
    <row r="31" spans="1:12" x14ac:dyDescent="0.3">
      <c r="A31" s="69">
        <f>qPCR!B198</f>
        <v>188</v>
      </c>
      <c r="B31" s="65">
        <f>qPCR!V198</f>
        <v>23.87</v>
      </c>
      <c r="C31" s="78">
        <f t="shared" si="0"/>
        <v>0.22454438035226831</v>
      </c>
    </row>
    <row r="32" spans="1:12" x14ac:dyDescent="0.3">
      <c r="A32" s="69">
        <f>qPCR!B199</f>
        <v>189</v>
      </c>
      <c r="B32" s="65">
        <f>qPCR!V199</f>
        <v>25.01</v>
      </c>
      <c r="C32" s="78">
        <f t="shared" si="0"/>
        <v>0.1059241007486932</v>
      </c>
    </row>
    <row r="33" spans="1:3" x14ac:dyDescent="0.3">
      <c r="A33" s="69">
        <f>qPCR!B200</f>
        <v>190</v>
      </c>
      <c r="B33" s="65">
        <f>qPCR!V200</f>
        <v>26.256666666666664</v>
      </c>
      <c r="C33" s="78">
        <f t="shared" si="0"/>
        <v>4.6575303537081253E-2</v>
      </c>
    </row>
    <row r="34" spans="1:3" x14ac:dyDescent="0.3">
      <c r="A34" s="69">
        <f>qPCR!B201</f>
        <v>191</v>
      </c>
      <c r="B34" s="65">
        <f>qPCR!V201</f>
        <v>25.256666666666671</v>
      </c>
      <c r="C34" s="78">
        <f t="shared" si="0"/>
        <v>9.003062385276521E-2</v>
      </c>
    </row>
    <row r="35" spans="1:3" x14ac:dyDescent="0.3">
      <c r="A35" s="69">
        <f>qPCR!B202</f>
        <v>192</v>
      </c>
      <c r="B35" s="65">
        <f>qPCR!V202</f>
        <v>24.139999999999997</v>
      </c>
      <c r="C35" s="78">
        <f t="shared" si="0"/>
        <v>0.18793984216082038</v>
      </c>
    </row>
    <row r="36" spans="1:3" x14ac:dyDescent="0.3">
      <c r="A36" s="69">
        <f>qPCR!B203</f>
        <v>193</v>
      </c>
      <c r="B36" s="65">
        <f>qPCR!V203</f>
        <v>24.929999999999996</v>
      </c>
      <c r="C36" s="78">
        <f t="shared" si="0"/>
        <v>0.11165895292361584</v>
      </c>
    </row>
    <row r="37" spans="1:3" x14ac:dyDescent="0.3">
      <c r="A37" s="69">
        <f>qPCR!B204</f>
        <v>194</v>
      </c>
      <c r="B37" s="65">
        <f>qPCR!V204</f>
        <v>26.47</v>
      </c>
      <c r="C37" s="78">
        <f t="shared" si="0"/>
        <v>4.0466190335881204E-2</v>
      </c>
    </row>
    <row r="38" spans="1:3" x14ac:dyDescent="0.3">
      <c r="A38" s="69">
        <f>qPCR!B205</f>
        <v>195</v>
      </c>
      <c r="B38" s="65">
        <f>qPCR!V205</f>
        <v>24.01</v>
      </c>
      <c r="C38" s="78">
        <f t="shared" si="0"/>
        <v>0.20475256514121401</v>
      </c>
    </row>
    <row r="39" spans="1:3" x14ac:dyDescent="0.3">
      <c r="A39" s="69">
        <f>qPCR!B206</f>
        <v>196</v>
      </c>
      <c r="B39" s="65">
        <f>qPCR!V206</f>
        <v>25.013333333333332</v>
      </c>
      <c r="C39" s="78">
        <f t="shared" si="0"/>
        <v>0.10569164819198497</v>
      </c>
    </row>
    <row r="40" spans="1:3" x14ac:dyDescent="0.3">
      <c r="A40" s="69">
        <f>qPCR!B207</f>
        <v>197</v>
      </c>
      <c r="B40" s="65">
        <f>qPCR!V207</f>
        <v>28.286666666666665</v>
      </c>
      <c r="C40" s="78">
        <f t="shared" si="0"/>
        <v>1.2220796878435931E-2</v>
      </c>
    </row>
    <row r="41" spans="1:3" x14ac:dyDescent="0.3">
      <c r="A41" s="69">
        <f>qPCR!B208</f>
        <v>198</v>
      </c>
      <c r="B41" s="65">
        <f>qPCR!V208</f>
        <v>27.16333333333333</v>
      </c>
      <c r="C41" s="78">
        <f t="shared" si="0"/>
        <v>2.5623376291326608E-2</v>
      </c>
    </row>
    <row r="42" spans="1:3" x14ac:dyDescent="0.3">
      <c r="A42" s="69">
        <f>qPCR!B209</f>
        <v>199</v>
      </c>
      <c r="B42" s="65">
        <f>qPCR!V209</f>
        <v>21.556666666666668</v>
      </c>
      <c r="C42" s="78">
        <f t="shared" si="0"/>
        <v>1.0314736839005583</v>
      </c>
    </row>
    <row r="43" spans="1:3" x14ac:dyDescent="0.3">
      <c r="A43" s="69">
        <f>qPCR!B210</f>
        <v>200</v>
      </c>
      <c r="B43" s="65">
        <f>qPCR!V210</f>
        <v>29.99666666666667</v>
      </c>
      <c r="C43" s="78">
        <f t="shared" si="0"/>
        <v>3.9594824157682951E-3</v>
      </c>
    </row>
    <row r="44" spans="1:3" x14ac:dyDescent="0.3">
      <c r="A44" s="69">
        <f>qPCR!B211</f>
        <v>201</v>
      </c>
      <c r="B44" s="65">
        <f>qPCR!V211</f>
        <v>25.99</v>
      </c>
      <c r="C44" s="78">
        <f t="shared" si="0"/>
        <v>5.5524532604372817E-2</v>
      </c>
    </row>
    <row r="45" spans="1:3" x14ac:dyDescent="0.3">
      <c r="A45" s="69">
        <f>qPCR!B212</f>
        <v>202</v>
      </c>
      <c r="B45" s="65">
        <f>qPCR!V212</f>
        <v>25.026666666666667</v>
      </c>
      <c r="C45" s="78">
        <f t="shared" si="0"/>
        <v>0.10476692800053346</v>
      </c>
    </row>
    <row r="46" spans="1:3" x14ac:dyDescent="0.3">
      <c r="A46" s="69">
        <f>qPCR!B213</f>
        <v>203</v>
      </c>
      <c r="B46" s="65">
        <f>qPCR!V213</f>
        <v>26.136666666666667</v>
      </c>
      <c r="C46" s="78">
        <f t="shared" si="0"/>
        <v>5.0408507825667546E-2</v>
      </c>
    </row>
    <row r="47" spans="1:3" x14ac:dyDescent="0.3">
      <c r="A47" s="69">
        <f>qPCR!B214</f>
        <v>204</v>
      </c>
      <c r="B47" s="65">
        <f>qPCR!V214</f>
        <v>27.326666666666664</v>
      </c>
      <c r="C47" s="78">
        <f t="shared" si="0"/>
        <v>2.3008309394704097E-2</v>
      </c>
    </row>
    <row r="48" spans="1:3" x14ac:dyDescent="0.3">
      <c r="A48" s="69">
        <f>qPCR!B215</f>
        <v>205</v>
      </c>
      <c r="B48" s="65">
        <f>qPCR!V215</f>
        <v>24.866666666666664</v>
      </c>
      <c r="C48" s="78">
        <f t="shared" si="0"/>
        <v>0.11641843052250787</v>
      </c>
    </row>
    <row r="49" spans="1:3" x14ac:dyDescent="0.3">
      <c r="A49" s="69">
        <f>qPCR!B216</f>
        <v>206</v>
      </c>
      <c r="B49" s="65">
        <f>qPCR!V216</f>
        <v>25.543333333333333</v>
      </c>
      <c r="C49" s="78">
        <f t="shared" si="0"/>
        <v>7.4530897447471128E-2</v>
      </c>
    </row>
    <row r="50" spans="1:3" x14ac:dyDescent="0.3">
      <c r="A50" s="69">
        <f>qPCR!B217</f>
        <v>207</v>
      </c>
      <c r="B50" s="65">
        <f>qPCR!V217</f>
        <v>24.873333333333335</v>
      </c>
      <c r="C50" s="78">
        <f t="shared" si="0"/>
        <v>0.11590802603772665</v>
      </c>
    </row>
    <row r="51" spans="1:3" x14ac:dyDescent="0.3">
      <c r="A51" s="69">
        <f>qPCR!B218</f>
        <v>208</v>
      </c>
      <c r="B51" s="65">
        <f>qPCR!V218</f>
        <v>25.266666666666666</v>
      </c>
      <c r="C51" s="78">
        <f t="shared" si="0"/>
        <v>8.9439201629807508E-2</v>
      </c>
    </row>
    <row r="52" spans="1:3" x14ac:dyDescent="0.3">
      <c r="A52" s="69">
        <f>qPCR!B219</f>
        <v>209</v>
      </c>
      <c r="B52" s="65">
        <f>qPCR!V219</f>
        <v>26.346666666666664</v>
      </c>
      <c r="C52" s="78">
        <f t="shared" si="0"/>
        <v>4.3892931071513604E-2</v>
      </c>
    </row>
    <row r="53" spans="1:3" x14ac:dyDescent="0.3">
      <c r="A53" s="69">
        <f>qPCR!B220</f>
        <v>210</v>
      </c>
      <c r="B53" s="65">
        <f>qPCR!V220</f>
        <v>26.266666666666666</v>
      </c>
      <c r="C53" s="78">
        <f t="shared" si="0"/>
        <v>4.6269344649159994E-2</v>
      </c>
    </row>
    <row r="54" spans="1:3" x14ac:dyDescent="0.3">
      <c r="A54" s="69">
        <f>qPCR!B221</f>
        <v>211</v>
      </c>
      <c r="B54" s="65">
        <f>qPCR!V221</f>
        <v>25</v>
      </c>
      <c r="C54" s="78">
        <f t="shared" si="0"/>
        <v>0.10662453038120404</v>
      </c>
    </row>
    <row r="55" spans="1:3" x14ac:dyDescent="0.3">
      <c r="A55" s="69">
        <f>qPCR!B222</f>
        <v>212</v>
      </c>
      <c r="B55" s="65">
        <f>qPCR!V222</f>
        <v>26.463333333333335</v>
      </c>
      <c r="C55" s="78">
        <f t="shared" si="0"/>
        <v>4.0644384424206904E-2</v>
      </c>
    </row>
    <row r="56" spans="1:3" x14ac:dyDescent="0.3">
      <c r="A56" s="69">
        <f>qPCR!B223</f>
        <v>213</v>
      </c>
      <c r="B56" s="65">
        <f>qPCR!V223</f>
        <v>25.649999999999995</v>
      </c>
      <c r="C56" s="78">
        <f t="shared" si="0"/>
        <v>6.9471178096018493E-2</v>
      </c>
    </row>
    <row r="57" spans="1:3" x14ac:dyDescent="0.3">
      <c r="A57" s="69">
        <f>qPCR!B224</f>
        <v>214</v>
      </c>
      <c r="B57" s="65">
        <f>qPCR!V224</f>
        <v>22.830000000000002</v>
      </c>
      <c r="C57" s="78">
        <f t="shared" si="0"/>
        <v>0.44564202471145065</v>
      </c>
    </row>
    <row r="58" spans="1:3" x14ac:dyDescent="0.3">
      <c r="A58" s="69">
        <f>qPCR!B225</f>
        <v>215</v>
      </c>
      <c r="B58" s="65">
        <f>qPCR!V225</f>
        <v>22.213333333333335</v>
      </c>
      <c r="C58" s="78">
        <f t="shared" si="0"/>
        <v>0.66910989772061658</v>
      </c>
    </row>
    <row r="59" spans="1:3" x14ac:dyDescent="0.3">
      <c r="A59" s="69">
        <f>qPCR!B226</f>
        <v>216</v>
      </c>
      <c r="B59" s="65">
        <f>qPCR!V226</f>
        <v>23.263333333333335</v>
      </c>
      <c r="C59" s="78">
        <f t="shared" si="0"/>
        <v>0.33492777187148071</v>
      </c>
    </row>
    <row r="60" spans="1:3" x14ac:dyDescent="0.3">
      <c r="A60" s="69">
        <f>qPCR!B227</f>
        <v>217</v>
      </c>
      <c r="B60" s="65">
        <f>qPCR!V227</f>
        <v>22.906666666666666</v>
      </c>
      <c r="C60" s="78">
        <f t="shared" si="0"/>
        <v>0.42368343911890766</v>
      </c>
    </row>
    <row r="61" spans="1:3" x14ac:dyDescent="0.3">
      <c r="A61" s="69">
        <f>qPCR!B228</f>
        <v>218</v>
      </c>
      <c r="B61" s="65">
        <f>qPCR!V228</f>
        <v>20.66</v>
      </c>
      <c r="C61" s="78">
        <f t="shared" si="0"/>
        <v>1.8625809040274115</v>
      </c>
    </row>
    <row r="62" spans="1:3" x14ac:dyDescent="0.3">
      <c r="A62" s="69">
        <f>qPCR!B229</f>
        <v>219</v>
      </c>
      <c r="B62" s="65">
        <f>qPCR!V229</f>
        <v>22.943333333333332</v>
      </c>
      <c r="C62" s="78">
        <f t="shared" si="0"/>
        <v>0.41356732733008467</v>
      </c>
    </row>
    <row r="63" spans="1:3" x14ac:dyDescent="0.3">
      <c r="A63" s="69">
        <f>qPCR!B230</f>
        <v>220</v>
      </c>
      <c r="B63" s="65">
        <f>qPCR!V230</f>
        <v>23.703333333333333</v>
      </c>
      <c r="C63" s="78">
        <f t="shared" si="0"/>
        <v>0.25061551374009633</v>
      </c>
    </row>
    <row r="64" spans="1:3" x14ac:dyDescent="0.3">
      <c r="A64" s="69">
        <f>qPCR!B231</f>
        <v>221</v>
      </c>
      <c r="B64" s="65">
        <f>qPCR!V231</f>
        <v>22.02333333333333</v>
      </c>
      <c r="C64" s="78">
        <f t="shared" si="0"/>
        <v>0.75837153145578062</v>
      </c>
    </row>
    <row r="65" spans="1:3" x14ac:dyDescent="0.3">
      <c r="A65" s="69">
        <f>qPCR!B232</f>
        <v>222</v>
      </c>
      <c r="B65" s="65">
        <f>qPCR!V232</f>
        <v>23.853333333333335</v>
      </c>
      <c r="C65" s="78">
        <f t="shared" si="0"/>
        <v>0.22702452024617348</v>
      </c>
    </row>
    <row r="66" spans="1:3" x14ac:dyDescent="0.3">
      <c r="A66" s="69">
        <f>qPCR!B233</f>
        <v>223</v>
      </c>
      <c r="B66" s="65">
        <f>qPCR!V233</f>
        <v>23.906666666666666</v>
      </c>
      <c r="C66" s="78">
        <f t="shared" si="0"/>
        <v>0.21918302835342843</v>
      </c>
    </row>
    <row r="67" spans="1:3" x14ac:dyDescent="0.3">
      <c r="A67" s="69">
        <f>qPCR!B234</f>
        <v>224</v>
      </c>
      <c r="B67" s="65">
        <f>qPCR!V234</f>
        <v>23.713333333333335</v>
      </c>
      <c r="C67" s="78">
        <f t="shared" ref="C67:C84" si="1">10^(($N$1*B67)+$N$2)*L$23</f>
        <v>0.24896918965723369</v>
      </c>
    </row>
    <row r="68" spans="1:3" x14ac:dyDescent="0.3">
      <c r="A68" s="69">
        <f>qPCR!B235</f>
        <v>225</v>
      </c>
      <c r="B68" s="65">
        <f>qPCR!V235</f>
        <v>23.91333333333333</v>
      </c>
      <c r="C68" s="78">
        <f t="shared" si="1"/>
        <v>0.21822208084574163</v>
      </c>
    </row>
    <row r="69" spans="1:3" x14ac:dyDescent="0.3">
      <c r="A69" s="69">
        <f>qPCR!B236</f>
        <v>226</v>
      </c>
      <c r="B69" s="65">
        <f>qPCR!V236</f>
        <v>22.603333333333335</v>
      </c>
      <c r="C69" s="78">
        <f t="shared" si="1"/>
        <v>0.51744711939060761</v>
      </c>
    </row>
    <row r="70" spans="1:3" x14ac:dyDescent="0.3">
      <c r="A70" s="69">
        <f>qPCR!B237</f>
        <v>227</v>
      </c>
      <c r="B70" s="65">
        <f>qPCR!V237</f>
        <v>23.866666666666664</v>
      </c>
      <c r="C70" s="78">
        <f t="shared" si="1"/>
        <v>0.22503823124966976</v>
      </c>
    </row>
    <row r="71" spans="1:3" x14ac:dyDescent="0.3">
      <c r="A71" s="69">
        <f>qPCR!B238</f>
        <v>228</v>
      </c>
      <c r="B71" s="65">
        <f>qPCR!V238</f>
        <v>21.606666666666666</v>
      </c>
      <c r="C71" s="78">
        <f t="shared" si="1"/>
        <v>0.99803649874980049</v>
      </c>
    </row>
    <row r="72" spans="1:3" x14ac:dyDescent="0.3">
      <c r="A72" s="69">
        <f>qPCR!B239</f>
        <v>229</v>
      </c>
      <c r="B72" s="65">
        <f>qPCR!V239</f>
        <v>24.463333333333335</v>
      </c>
      <c r="C72" s="78">
        <f t="shared" si="1"/>
        <v>0.15186919172916843</v>
      </c>
    </row>
    <row r="73" spans="1:3" x14ac:dyDescent="0.3">
      <c r="A73" s="69">
        <f>qPCR!B240</f>
        <v>230</v>
      </c>
      <c r="B73" s="65">
        <f>qPCR!V240</f>
        <v>25.72</v>
      </c>
      <c r="C73" s="78">
        <f t="shared" si="1"/>
        <v>6.6338896663165184E-2</v>
      </c>
    </row>
    <row r="74" spans="1:3" x14ac:dyDescent="0.3">
      <c r="A74" s="69">
        <f>qPCR!B241</f>
        <v>231</v>
      </c>
      <c r="B74" s="65">
        <f>qPCR!V241</f>
        <v>26.036666666666665</v>
      </c>
      <c r="C74" s="78">
        <f t="shared" si="1"/>
        <v>5.3842758075495857E-2</v>
      </c>
    </row>
    <row r="75" spans="1:3" x14ac:dyDescent="0.3">
      <c r="A75" s="69">
        <f>qPCR!B242</f>
        <v>232</v>
      </c>
      <c r="B75" s="65">
        <f>qPCR!V242</f>
        <v>24.77</v>
      </c>
      <c r="C75" s="78">
        <f t="shared" si="1"/>
        <v>0.12407694203926338</v>
      </c>
    </row>
    <row r="76" spans="1:3" x14ac:dyDescent="0.3">
      <c r="A76" s="69">
        <f>qPCR!B243</f>
        <v>233</v>
      </c>
      <c r="B76" s="65">
        <f>qPCR!V243</f>
        <v>24.566666666666666</v>
      </c>
      <c r="C76" s="78">
        <f t="shared" si="1"/>
        <v>0.14187050341474927</v>
      </c>
    </row>
    <row r="77" spans="1:3" x14ac:dyDescent="0.3">
      <c r="A77" s="69">
        <f>qPCR!B244</f>
        <v>234</v>
      </c>
      <c r="B77" s="65">
        <f>qPCR!V244</f>
        <v>24.136666666666667</v>
      </c>
      <c r="C77" s="78">
        <f t="shared" si="1"/>
        <v>0.18835318699520376</v>
      </c>
    </row>
    <row r="78" spans="1:3" x14ac:dyDescent="0.3">
      <c r="A78" s="69">
        <f>qPCR!B245</f>
        <v>235</v>
      </c>
      <c r="B78" s="65">
        <f>qPCR!V245</f>
        <v>22.709999999999997</v>
      </c>
      <c r="C78" s="78">
        <f t="shared" si="1"/>
        <v>0.48231890689082868</v>
      </c>
    </row>
    <row r="79" spans="1:3" x14ac:dyDescent="0.3">
      <c r="A79" s="69">
        <f>qPCR!B246</f>
        <v>236</v>
      </c>
      <c r="B79" s="65">
        <f>qPCR!V246</f>
        <v>23.570000000000004</v>
      </c>
      <c r="C79" s="78">
        <f t="shared" si="1"/>
        <v>0.27363557588392573</v>
      </c>
    </row>
    <row r="80" spans="1:3" x14ac:dyDescent="0.3">
      <c r="A80" s="69">
        <f>qPCR!B247</f>
        <v>237</v>
      </c>
      <c r="B80" s="65">
        <f>qPCR!V247</f>
        <v>23.103333333333335</v>
      </c>
      <c r="C80" s="78">
        <f t="shared" si="1"/>
        <v>0.37217628008983639</v>
      </c>
    </row>
    <row r="81" spans="1:3" x14ac:dyDescent="0.3">
      <c r="A81" s="69" t="str">
        <f>qPCR!B248</f>
        <v>PlateC_H2O_1</v>
      </c>
      <c r="B81" s="65">
        <f>qPCR!V248</f>
        <v>32.229999999999997</v>
      </c>
      <c r="C81" s="78">
        <f t="shared" si="1"/>
        <v>9.0861776151103957E-4</v>
      </c>
    </row>
    <row r="82" spans="1:3" x14ac:dyDescent="0.3">
      <c r="A82" s="69" t="str">
        <f>qPCR!B249</f>
        <v>PlateC_H2O_2</v>
      </c>
      <c r="B82" s="65">
        <f>qPCR!V249</f>
        <v>31.24</v>
      </c>
      <c r="C82" s="78">
        <f t="shared" si="1"/>
        <v>1.7448312947978869E-3</v>
      </c>
    </row>
    <row r="83" spans="1:3" x14ac:dyDescent="0.3">
      <c r="A83" s="69" t="str">
        <f>qPCR!B250</f>
        <v>PlateC_Cal</v>
      </c>
      <c r="B83" s="65">
        <f>qPCR!V250</f>
        <v>20.866666666666664</v>
      </c>
      <c r="C83" s="78">
        <f t="shared" si="1"/>
        <v>1.6253990534748863</v>
      </c>
    </row>
    <row r="84" spans="1:3" ht="15" thickBot="1" x14ac:dyDescent="0.35">
      <c r="A84" s="70" t="str">
        <f>qPCR!B251</f>
        <v>PlateC_Zymo</v>
      </c>
      <c r="B84" s="71">
        <f>qPCR!V251</f>
        <v>16.006666666666664</v>
      </c>
      <c r="C84" s="78">
        <f t="shared" si="1"/>
        <v>40</v>
      </c>
    </row>
    <row r="85" spans="1:3" ht="15" thickTop="1" x14ac:dyDescent="0.3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85"/>
  <sheetViews>
    <sheetView topLeftCell="C1" workbookViewId="0">
      <selection activeCell="I25" sqref="I25:I28"/>
    </sheetView>
  </sheetViews>
  <sheetFormatPr defaultRowHeight="14.4" x14ac:dyDescent="0.3"/>
  <cols>
    <col min="1" max="1" width="11.44140625" customWidth="1"/>
    <col min="3" max="3" width="12.5546875" bestFit="1" customWidth="1"/>
    <col min="4" max="4" width="9.5546875" customWidth="1"/>
    <col min="5" max="5" width="16.44140625" customWidth="1"/>
    <col min="6" max="6" width="17.33203125" customWidth="1"/>
    <col min="7" max="7" width="14.5546875" customWidth="1"/>
    <col min="8" max="8" width="15.88671875" customWidth="1"/>
    <col min="9" max="9" width="10.88671875" customWidth="1"/>
    <col min="10" max="10" width="14.6640625" customWidth="1"/>
    <col min="11" max="11" width="11.44140625" customWidth="1"/>
  </cols>
  <sheetData>
    <row r="1" spans="1:14" ht="15" thickTop="1" x14ac:dyDescent="0.3">
      <c r="A1" s="66"/>
      <c r="B1" s="67" t="s">
        <v>358</v>
      </c>
      <c r="C1" s="68" t="s">
        <v>365</v>
      </c>
      <c r="D1" s="72"/>
      <c r="E1" s="80"/>
      <c r="F1" s="81" t="s">
        <v>272</v>
      </c>
      <c r="G1" s="81" t="s">
        <v>273</v>
      </c>
      <c r="H1" s="82" t="s">
        <v>274</v>
      </c>
      <c r="J1" s="73" t="s">
        <v>367</v>
      </c>
      <c r="K1" s="74" t="s">
        <v>368</v>
      </c>
      <c r="M1" s="66" t="s">
        <v>369</v>
      </c>
      <c r="N1" s="75">
        <f>SLOPE(J2:J19,K2:K19)</f>
        <v>-0.28772573827312192</v>
      </c>
    </row>
    <row r="2" spans="1:14" ht="15" thickBot="1" x14ac:dyDescent="0.35">
      <c r="A2" s="69">
        <f>qPCR!B252</f>
        <v>238</v>
      </c>
      <c r="B2" s="65">
        <f>qPCR!V252</f>
        <v>22.100000000000005</v>
      </c>
      <c r="C2" s="78">
        <f>10^(($N$1*B2)+$N$2)*L$23</f>
        <v>0.75610623450847758</v>
      </c>
      <c r="D2" s="72"/>
      <c r="E2" s="83" t="s">
        <v>359</v>
      </c>
      <c r="F2" s="97">
        <v>11.76</v>
      </c>
      <c r="G2" s="97">
        <v>11.53</v>
      </c>
      <c r="H2" s="101">
        <v>12.21</v>
      </c>
      <c r="J2" s="69">
        <v>3</v>
      </c>
      <c r="K2" s="78">
        <f>IFERROR(AVERAGE(F2:F3),"")</f>
        <v>11.754999999999999</v>
      </c>
      <c r="M2" s="76" t="s">
        <v>370</v>
      </c>
      <c r="N2" s="77">
        <f>INTERCEPT(J2:J19,K2:K19)</f>
        <v>6.3439495157756669</v>
      </c>
    </row>
    <row r="3" spans="1:14" ht="15" thickTop="1" x14ac:dyDescent="0.3">
      <c r="A3" s="69">
        <f>qPCR!B253</f>
        <v>239</v>
      </c>
      <c r="B3" s="65">
        <f>qPCR!V253</f>
        <v>24.306666666666668</v>
      </c>
      <c r="C3" s="78">
        <f t="shared" ref="C3:C66" si="0">10^(($N$1*B3)+$N$2)*L$23</f>
        <v>0.17525403397252637</v>
      </c>
      <c r="D3" s="72"/>
      <c r="E3" s="83" t="s">
        <v>359</v>
      </c>
      <c r="F3" s="97">
        <v>11.75</v>
      </c>
      <c r="G3" s="97">
        <v>11.57</v>
      </c>
      <c r="H3" s="101">
        <v>11.81</v>
      </c>
      <c r="J3" s="69">
        <v>2</v>
      </c>
      <c r="K3" s="78">
        <f>IFERROR(AVERAGE(F4:F5),"")</f>
        <v>15</v>
      </c>
    </row>
    <row r="4" spans="1:14" x14ac:dyDescent="0.3">
      <c r="A4" s="69">
        <f>qPCR!B254</f>
        <v>240</v>
      </c>
      <c r="B4" s="65">
        <f>qPCR!V254</f>
        <v>22.966666666666665</v>
      </c>
      <c r="C4" s="78">
        <f t="shared" si="0"/>
        <v>0.42581456515335586</v>
      </c>
      <c r="D4" s="72"/>
      <c r="E4" s="83" t="s">
        <v>360</v>
      </c>
      <c r="F4" s="97">
        <v>14.93</v>
      </c>
      <c r="G4" s="97">
        <v>14.79</v>
      </c>
      <c r="H4" s="101">
        <v>15.39</v>
      </c>
      <c r="J4" s="69">
        <v>1</v>
      </c>
      <c r="K4" s="78">
        <f>IFERROR(AVERAGE(F6:F7),"")</f>
        <v>18.115000000000002</v>
      </c>
    </row>
    <row r="5" spans="1:14" x14ac:dyDescent="0.3">
      <c r="A5" s="69">
        <f>qPCR!B255</f>
        <v>241</v>
      </c>
      <c r="B5" s="65">
        <f>qPCR!V255</f>
        <v>22.956666666666667</v>
      </c>
      <c r="C5" s="78">
        <f t="shared" si="0"/>
        <v>0.42864500765740887</v>
      </c>
      <c r="D5" s="72"/>
      <c r="E5" s="83" t="s">
        <v>360</v>
      </c>
      <c r="F5" s="97">
        <v>15.07</v>
      </c>
      <c r="G5" s="97">
        <v>15.09</v>
      </c>
      <c r="H5" s="101">
        <v>15.29</v>
      </c>
      <c r="J5" s="69">
        <v>0</v>
      </c>
      <c r="K5" s="78">
        <f>IFERROR(AVERAGE(F8:F9),"")</f>
        <v>21.79</v>
      </c>
    </row>
    <row r="6" spans="1:14" x14ac:dyDescent="0.3">
      <c r="A6" s="69">
        <f>qPCR!B256</f>
        <v>242</v>
      </c>
      <c r="B6" s="65">
        <f>qPCR!V256</f>
        <v>24.306666666666668</v>
      </c>
      <c r="C6" s="78">
        <f t="shared" si="0"/>
        <v>0.17525403397252637</v>
      </c>
      <c r="D6" s="72"/>
      <c r="E6" s="83" t="s">
        <v>361</v>
      </c>
      <c r="F6" s="97">
        <v>18.09</v>
      </c>
      <c r="G6" s="97">
        <v>18.39</v>
      </c>
      <c r="H6" s="101">
        <v>18.84</v>
      </c>
      <c r="J6" s="69">
        <v>-1</v>
      </c>
      <c r="K6" s="78">
        <f>IFERROR(AVERAGE(F10:F11),"")</f>
        <v>25.344999999999999</v>
      </c>
    </row>
    <row r="7" spans="1:14" x14ac:dyDescent="0.3">
      <c r="A7" s="69">
        <f>qPCR!B257</f>
        <v>243</v>
      </c>
      <c r="B7" s="65">
        <f>qPCR!V257</f>
        <v>24.743333333333329</v>
      </c>
      <c r="C7" s="78">
        <f t="shared" si="0"/>
        <v>0.1312283850440033</v>
      </c>
      <c r="D7" s="72"/>
      <c r="E7" s="83" t="s">
        <v>361</v>
      </c>
      <c r="F7" s="97">
        <v>18.14</v>
      </c>
      <c r="G7" s="97">
        <v>18.43</v>
      </c>
      <c r="H7" s="101">
        <v>18.86</v>
      </c>
      <c r="J7" s="69">
        <v>-2</v>
      </c>
      <c r="K7" s="78">
        <f>IFERROR(AVERAGE(F12:F13),"")</f>
        <v>28.674999999999997</v>
      </c>
    </row>
    <row r="8" spans="1:14" x14ac:dyDescent="0.3">
      <c r="A8" s="69">
        <f>qPCR!B258</f>
        <v>244</v>
      </c>
      <c r="B8" s="65">
        <f>qPCR!V258</f>
        <v>22.95</v>
      </c>
      <c r="C8" s="78">
        <f t="shared" si="0"/>
        <v>0.43054241401524568</v>
      </c>
      <c r="D8" s="72"/>
      <c r="E8" s="83" t="s">
        <v>362</v>
      </c>
      <c r="F8" s="97">
        <v>21.81</v>
      </c>
      <c r="G8" s="97">
        <v>21.88</v>
      </c>
      <c r="H8" s="101">
        <v>22.38</v>
      </c>
      <c r="J8" s="69">
        <v>3</v>
      </c>
      <c r="K8" s="78">
        <f>IFERROR(AVERAGE(G2:G3),"")</f>
        <v>11.55</v>
      </c>
    </row>
    <row r="9" spans="1:14" x14ac:dyDescent="0.3">
      <c r="A9" s="69">
        <f>qPCR!B259</f>
        <v>245</v>
      </c>
      <c r="B9" s="65">
        <f>qPCR!V259</f>
        <v>24.366666666666664</v>
      </c>
      <c r="C9" s="78">
        <f t="shared" si="0"/>
        <v>0.16842419449961574</v>
      </c>
      <c r="D9" s="72"/>
      <c r="E9" s="83" t="s">
        <v>362</v>
      </c>
      <c r="F9" s="97">
        <v>21.77</v>
      </c>
      <c r="G9" s="97">
        <v>21.83</v>
      </c>
      <c r="H9" s="101">
        <v>22.47</v>
      </c>
      <c r="J9" s="69">
        <v>2</v>
      </c>
      <c r="K9" s="78">
        <f>IFERROR(AVERAGE(G4:G5),"")</f>
        <v>14.94</v>
      </c>
    </row>
    <row r="10" spans="1:14" x14ac:dyDescent="0.3">
      <c r="A10" s="69">
        <f>qPCR!B260</f>
        <v>246</v>
      </c>
      <c r="B10" s="65">
        <f>qPCR!V260</f>
        <v>24.043333333333333</v>
      </c>
      <c r="C10" s="78">
        <f t="shared" si="0"/>
        <v>0.20865836548157041</v>
      </c>
      <c r="D10" s="72"/>
      <c r="E10" s="83" t="s">
        <v>363</v>
      </c>
      <c r="F10" s="97">
        <v>25.21</v>
      </c>
      <c r="G10" s="97">
        <v>25.28</v>
      </c>
      <c r="H10" s="101">
        <v>25.8</v>
      </c>
      <c r="J10" s="69">
        <v>1</v>
      </c>
      <c r="K10" s="78">
        <f>IFERROR(AVERAGE(G6:G7),"")</f>
        <v>18.41</v>
      </c>
    </row>
    <row r="11" spans="1:14" x14ac:dyDescent="0.3">
      <c r="A11" s="69">
        <f>qPCR!B261</f>
        <v>247</v>
      </c>
      <c r="B11" s="65">
        <f>qPCR!V261</f>
        <v>25.83</v>
      </c>
      <c r="C11" s="78">
        <f t="shared" si="0"/>
        <v>6.3880133534536809E-2</v>
      </c>
      <c r="D11" s="72"/>
      <c r="E11" s="83" t="s">
        <v>363</v>
      </c>
      <c r="F11" s="97">
        <v>25.48</v>
      </c>
      <c r="G11" s="97">
        <v>24.97</v>
      </c>
      <c r="H11" s="101">
        <v>25.85</v>
      </c>
      <c r="J11" s="69">
        <v>0</v>
      </c>
      <c r="K11" s="78">
        <f>IFERROR(AVERAGE(G8:G9),"")</f>
        <v>21.854999999999997</v>
      </c>
    </row>
    <row r="12" spans="1:14" x14ac:dyDescent="0.3">
      <c r="A12" s="69">
        <f>qPCR!B262</f>
        <v>248</v>
      </c>
      <c r="B12" s="65">
        <f>qPCR!V262</f>
        <v>23.83666666666667</v>
      </c>
      <c r="C12" s="78">
        <f t="shared" si="0"/>
        <v>0.239275989162651</v>
      </c>
      <c r="D12" s="72"/>
      <c r="E12" s="83" t="s">
        <v>364</v>
      </c>
      <c r="F12" s="97">
        <v>29.06</v>
      </c>
      <c r="G12" s="97">
        <v>28.75</v>
      </c>
      <c r="H12" s="101">
        <v>29.44</v>
      </c>
      <c r="J12" s="69">
        <v>-1</v>
      </c>
      <c r="K12" s="78">
        <f>IFERROR(AVERAGE(G10:G11),"")</f>
        <v>25.125</v>
      </c>
    </row>
    <row r="13" spans="1:14" ht="15" thickBot="1" x14ac:dyDescent="0.35">
      <c r="A13" s="69">
        <f>qPCR!B263</f>
        <v>249</v>
      </c>
      <c r="B13" s="65">
        <f>qPCR!V263</f>
        <v>23.906666666666666</v>
      </c>
      <c r="C13" s="78">
        <f t="shared" si="0"/>
        <v>0.22843272397489814</v>
      </c>
      <c r="D13" s="72"/>
      <c r="E13" s="85" t="s">
        <v>364</v>
      </c>
      <c r="F13" s="98">
        <v>28.29</v>
      </c>
      <c r="G13" s="98">
        <v>28.31</v>
      </c>
      <c r="H13" s="102">
        <v>30.67</v>
      </c>
      <c r="J13" s="69">
        <v>-2</v>
      </c>
      <c r="K13" s="78">
        <f>IFERROR(AVERAGE(G12:G13),"")</f>
        <v>28.53</v>
      </c>
    </row>
    <row r="14" spans="1:14" ht="15" thickTop="1" x14ac:dyDescent="0.3">
      <c r="A14" s="69">
        <f>qPCR!B264</f>
        <v>250</v>
      </c>
      <c r="B14" s="65">
        <f>qPCR!V264</f>
        <v>23.886666666666667</v>
      </c>
      <c r="C14" s="78">
        <f t="shared" si="0"/>
        <v>0.23147965870059264</v>
      </c>
      <c r="J14" s="69">
        <v>3</v>
      </c>
      <c r="K14" s="78">
        <f>IFERROR(AVERAGE(H2:H3),"")</f>
        <v>12.010000000000002</v>
      </c>
    </row>
    <row r="15" spans="1:14" x14ac:dyDescent="0.3">
      <c r="A15" s="69">
        <f>qPCR!B265</f>
        <v>251</v>
      </c>
      <c r="B15" s="65">
        <f>qPCR!V265</f>
        <v>24.786666666666665</v>
      </c>
      <c r="C15" s="78">
        <f t="shared" si="0"/>
        <v>0.12751452836212204</v>
      </c>
      <c r="J15" s="69">
        <v>2</v>
      </c>
      <c r="K15" s="78">
        <f>IFERROR(AVERAGE(H4:H5),"")</f>
        <v>15.34</v>
      </c>
    </row>
    <row r="16" spans="1:14" x14ac:dyDescent="0.3">
      <c r="A16" s="69">
        <f>qPCR!B266</f>
        <v>252</v>
      </c>
      <c r="B16" s="65">
        <f>qPCR!V266</f>
        <v>22.043333333333333</v>
      </c>
      <c r="C16" s="78">
        <f t="shared" si="0"/>
        <v>0.78503185081055404</v>
      </c>
      <c r="J16" s="69">
        <v>1</v>
      </c>
      <c r="K16" s="78">
        <f>IFERROR(AVERAGE(H6:H7),"")</f>
        <v>18.850000000000001</v>
      </c>
    </row>
    <row r="17" spans="1:12" x14ac:dyDescent="0.3">
      <c r="A17" s="69">
        <f>qPCR!B267</f>
        <v>253</v>
      </c>
      <c r="B17" s="65">
        <f>qPCR!V267</f>
        <v>23.303333333333331</v>
      </c>
      <c r="C17" s="78">
        <f t="shared" si="0"/>
        <v>0.34068487047656143</v>
      </c>
      <c r="J17" s="69">
        <v>0</v>
      </c>
      <c r="K17" s="78">
        <f>IFERROR(AVERAGE(H8:H9),"")</f>
        <v>22.424999999999997</v>
      </c>
    </row>
    <row r="18" spans="1:12" x14ac:dyDescent="0.3">
      <c r="A18" s="69">
        <f>qPCR!B268</f>
        <v>254</v>
      </c>
      <c r="B18" s="65">
        <f>qPCR!V268</f>
        <v>24.403333333333336</v>
      </c>
      <c r="C18" s="78">
        <f t="shared" si="0"/>
        <v>0.16438210414132537</v>
      </c>
      <c r="J18" s="69">
        <v>-1</v>
      </c>
      <c r="K18" s="78">
        <f>IFERROR(AVERAGE(H10:H11),"")</f>
        <v>25.825000000000003</v>
      </c>
    </row>
    <row r="19" spans="1:12" ht="15" thickBot="1" x14ac:dyDescent="0.35">
      <c r="A19" s="69">
        <f>qPCR!B269</f>
        <v>255</v>
      </c>
      <c r="B19" s="65">
        <f>qPCR!V269</f>
        <v>21.993333333333336</v>
      </c>
      <c r="C19" s="78">
        <f t="shared" si="0"/>
        <v>0.81147204761452629</v>
      </c>
      <c r="J19" s="70">
        <v>-2</v>
      </c>
      <c r="K19" s="79">
        <f>IFERROR(AVERAGE(H12:H13),"")</f>
        <v>30.055</v>
      </c>
    </row>
    <row r="20" spans="1:12" ht="15" thickTop="1" x14ac:dyDescent="0.3">
      <c r="A20" s="69">
        <f>qPCR!B270</f>
        <v>256</v>
      </c>
      <c r="B20" s="65">
        <f>qPCR!V270</f>
        <v>22.636666666666667</v>
      </c>
      <c r="C20" s="78">
        <f t="shared" si="0"/>
        <v>0.529870823214181</v>
      </c>
    </row>
    <row r="21" spans="1:12" ht="15" thickBot="1" x14ac:dyDescent="0.35">
      <c r="A21" s="69">
        <f>qPCR!B271</f>
        <v>257</v>
      </c>
      <c r="B21" s="65">
        <f>qPCR!V271</f>
        <v>22.183333333333334</v>
      </c>
      <c r="C21" s="78">
        <f t="shared" si="0"/>
        <v>0.71549346953907589</v>
      </c>
    </row>
    <row r="22" spans="1:12" x14ac:dyDescent="0.3">
      <c r="A22" s="69">
        <f>qPCR!B272</f>
        <v>258</v>
      </c>
      <c r="B22" s="65">
        <f>qPCR!V272</f>
        <v>21.936666666666667</v>
      </c>
      <c r="C22" s="78">
        <f t="shared" si="0"/>
        <v>0.84251573964864301</v>
      </c>
      <c r="E22" s="127"/>
      <c r="F22" s="128" t="s">
        <v>272</v>
      </c>
      <c r="G22" s="128" t="s">
        <v>273</v>
      </c>
      <c r="H22" s="128" t="s">
        <v>274</v>
      </c>
      <c r="I22" s="129" t="s">
        <v>421</v>
      </c>
      <c r="J22" s="129" t="s">
        <v>423</v>
      </c>
      <c r="K22" s="129" t="s">
        <v>424</v>
      </c>
      <c r="L22" s="130" t="s">
        <v>422</v>
      </c>
    </row>
    <row r="23" spans="1:12" ht="15" thickBot="1" x14ac:dyDescent="0.35">
      <c r="A23" s="69">
        <f>qPCR!B273</f>
        <v>259</v>
      </c>
      <c r="B23" s="65">
        <f>qPCR!V273</f>
        <v>22.456666666666667</v>
      </c>
      <c r="C23" s="78">
        <f t="shared" si="0"/>
        <v>0.59698117862359412</v>
      </c>
      <c r="E23" s="131" t="s">
        <v>357</v>
      </c>
      <c r="F23" s="132">
        <v>16.54</v>
      </c>
      <c r="G23" s="132">
        <v>16.05</v>
      </c>
      <c r="H23" s="132">
        <v>15.74</v>
      </c>
      <c r="I23" s="133">
        <f>AVERAGE(F23:H23)</f>
        <v>16.110000000000003</v>
      </c>
      <c r="J23" s="134">
        <f>10^(($N$1*I23)+$N$2)</f>
        <v>51.131422149882084</v>
      </c>
      <c r="K23" s="134">
        <v>40</v>
      </c>
      <c r="L23" s="135">
        <f>K23/J23</f>
        <v>0.78229781840895352</v>
      </c>
    </row>
    <row r="24" spans="1:12" x14ac:dyDescent="0.3">
      <c r="A24" s="69">
        <f>qPCR!B274</f>
        <v>260</v>
      </c>
      <c r="B24" s="65">
        <f>qPCR!V274</f>
        <v>24.383333333333336</v>
      </c>
      <c r="C24" s="78">
        <f t="shared" si="0"/>
        <v>0.16657470392596072</v>
      </c>
    </row>
    <row r="25" spans="1:12" x14ac:dyDescent="0.3">
      <c r="A25" s="69">
        <f>qPCR!B275</f>
        <v>261</v>
      </c>
      <c r="B25" s="65">
        <f>qPCR!V275</f>
        <v>23</v>
      </c>
      <c r="C25" s="78">
        <f t="shared" si="0"/>
        <v>0.41651404890706228</v>
      </c>
    </row>
    <row r="26" spans="1:12" x14ac:dyDescent="0.3">
      <c r="A26" s="69">
        <f>qPCR!B276</f>
        <v>262</v>
      </c>
      <c r="B26" s="65">
        <f>qPCR!V276</f>
        <v>23.540000000000003</v>
      </c>
      <c r="C26" s="78">
        <f t="shared" si="0"/>
        <v>0.29124451560603215</v>
      </c>
    </row>
    <row r="27" spans="1:12" x14ac:dyDescent="0.3">
      <c r="A27" s="69">
        <f>qPCR!B277</f>
        <v>263</v>
      </c>
      <c r="B27" s="65">
        <f>qPCR!V277</f>
        <v>23.813333333333333</v>
      </c>
      <c r="C27" s="78">
        <f t="shared" si="0"/>
        <v>0.24300360743495458</v>
      </c>
    </row>
    <row r="28" spans="1:12" x14ac:dyDescent="0.3">
      <c r="A28" s="69">
        <f>qPCR!B278</f>
        <v>264</v>
      </c>
      <c r="B28" s="65">
        <f>qPCR!V278</f>
        <v>27.040000000000003</v>
      </c>
      <c r="C28" s="78">
        <f t="shared" si="0"/>
        <v>2.8656138795174656E-2</v>
      </c>
    </row>
    <row r="29" spans="1:12" x14ac:dyDescent="0.3">
      <c r="A29" s="69">
        <f>qPCR!B279</f>
        <v>265</v>
      </c>
      <c r="B29" s="65">
        <f>qPCR!V279</f>
        <v>27.706666666666667</v>
      </c>
      <c r="C29" s="78">
        <f t="shared" si="0"/>
        <v>1.8424703731698439E-2</v>
      </c>
    </row>
    <row r="30" spans="1:12" x14ac:dyDescent="0.3">
      <c r="A30" s="69">
        <f>qPCR!B280</f>
        <v>266</v>
      </c>
      <c r="B30" s="65">
        <f>qPCR!V280</f>
        <v>27.406666666666666</v>
      </c>
      <c r="C30" s="78">
        <f t="shared" si="0"/>
        <v>2.2475959178023818E-2</v>
      </c>
    </row>
    <row r="31" spans="1:12" x14ac:dyDescent="0.3">
      <c r="A31" s="69">
        <f>qPCR!B281</f>
        <v>267</v>
      </c>
      <c r="B31" s="65">
        <f>qPCR!V281</f>
        <v>26.103333333333335</v>
      </c>
      <c r="C31" s="78">
        <f t="shared" si="0"/>
        <v>5.3299211008378845E-2</v>
      </c>
    </row>
    <row r="32" spans="1:12" x14ac:dyDescent="0.3">
      <c r="A32" s="69">
        <f>qPCR!B282</f>
        <v>268</v>
      </c>
      <c r="B32" s="65">
        <f>qPCR!V282</f>
        <v>25.393333333333334</v>
      </c>
      <c r="C32" s="78">
        <f t="shared" si="0"/>
        <v>8.531120068937284E-2</v>
      </c>
    </row>
    <row r="33" spans="1:3" x14ac:dyDescent="0.3">
      <c r="A33" s="69">
        <f>qPCR!B283</f>
        <v>269</v>
      </c>
      <c r="B33" s="65">
        <f>qPCR!V283</f>
        <v>25.080000000000002</v>
      </c>
      <c r="C33" s="78">
        <f t="shared" si="0"/>
        <v>0.10499294533399331</v>
      </c>
    </row>
    <row r="34" spans="1:3" x14ac:dyDescent="0.3">
      <c r="A34" s="69">
        <f>qPCR!B284</f>
        <v>270</v>
      </c>
      <c r="B34" s="65">
        <f>qPCR!V284</f>
        <v>25.42</v>
      </c>
      <c r="C34" s="78">
        <f t="shared" si="0"/>
        <v>8.381724232795866E-2</v>
      </c>
    </row>
    <row r="35" spans="1:3" x14ac:dyDescent="0.3">
      <c r="A35" s="69">
        <f>qPCR!B285</f>
        <v>271</v>
      </c>
      <c r="B35" s="65">
        <f>qPCR!V285</f>
        <v>25.429999999999996</v>
      </c>
      <c r="C35" s="78">
        <f t="shared" si="0"/>
        <v>8.3263777617022125E-2</v>
      </c>
    </row>
    <row r="36" spans="1:3" x14ac:dyDescent="0.3">
      <c r="A36" s="69">
        <f>qPCR!B286</f>
        <v>272</v>
      </c>
      <c r="B36" s="65">
        <f>qPCR!V286</f>
        <v>25.216666666666665</v>
      </c>
      <c r="C36" s="78">
        <f t="shared" si="0"/>
        <v>9.5904194369692747E-2</v>
      </c>
    </row>
    <row r="37" spans="1:3" x14ac:dyDescent="0.3">
      <c r="A37" s="69">
        <f>qPCR!B287</f>
        <v>273</v>
      </c>
      <c r="B37" s="65">
        <f>qPCR!V287</f>
        <v>25.596666666666668</v>
      </c>
      <c r="C37" s="78">
        <f t="shared" si="0"/>
        <v>7.4559299814419569E-2</v>
      </c>
    </row>
    <row r="38" spans="1:3" x14ac:dyDescent="0.3">
      <c r="A38" s="69">
        <f>qPCR!B288</f>
        <v>274</v>
      </c>
      <c r="B38" s="65">
        <f>qPCR!V288</f>
        <v>24.936666666666667</v>
      </c>
      <c r="C38" s="78">
        <f t="shared" si="0"/>
        <v>0.11545182653410414</v>
      </c>
    </row>
    <row r="39" spans="1:3" x14ac:dyDescent="0.3">
      <c r="A39" s="69">
        <f>qPCR!B289</f>
        <v>275</v>
      </c>
      <c r="B39" s="65">
        <f>qPCR!V289</f>
        <v>24.58666666666667</v>
      </c>
      <c r="C39" s="78">
        <f t="shared" si="0"/>
        <v>0.14558103966600239</v>
      </c>
    </row>
    <row r="40" spans="1:3" x14ac:dyDescent="0.3">
      <c r="A40" s="69">
        <f>qPCR!B290</f>
        <v>276</v>
      </c>
      <c r="B40" s="65">
        <f>qPCR!V290</f>
        <v>26.346666666666668</v>
      </c>
      <c r="C40" s="78">
        <f t="shared" si="0"/>
        <v>4.5363600508925045E-2</v>
      </c>
    </row>
    <row r="41" spans="1:3" x14ac:dyDescent="0.3">
      <c r="A41" s="69">
        <f>qPCR!B291</f>
        <v>277</v>
      </c>
      <c r="B41" s="65">
        <f>qPCR!V291</f>
        <v>23.310000000000002</v>
      </c>
      <c r="C41" s="78">
        <f t="shared" si="0"/>
        <v>0.3391834675526717</v>
      </c>
    </row>
    <row r="42" spans="1:3" x14ac:dyDescent="0.3">
      <c r="A42" s="69">
        <f>qPCR!B292</f>
        <v>278</v>
      </c>
      <c r="B42" s="65">
        <f>qPCR!V292</f>
        <v>25.553333333333331</v>
      </c>
      <c r="C42" s="78">
        <f t="shared" si="0"/>
        <v>7.6730837108004116E-2</v>
      </c>
    </row>
    <row r="43" spans="1:3" x14ac:dyDescent="0.3">
      <c r="A43" s="69">
        <f>qPCR!B293</f>
        <v>279</v>
      </c>
      <c r="B43" s="65">
        <f>qPCR!V293</f>
        <v>27.333333333333332</v>
      </c>
      <c r="C43" s="78">
        <f t="shared" si="0"/>
        <v>2.3594898970734357E-2</v>
      </c>
    </row>
    <row r="44" spans="1:3" x14ac:dyDescent="0.3">
      <c r="A44" s="69">
        <f>qPCR!B294</f>
        <v>280</v>
      </c>
      <c r="B44" s="65">
        <f>qPCR!V294</f>
        <v>25.8</v>
      </c>
      <c r="C44" s="78">
        <f t="shared" si="0"/>
        <v>6.516247742260424E-2</v>
      </c>
    </row>
    <row r="45" spans="1:3" x14ac:dyDescent="0.3">
      <c r="A45" s="69">
        <f>qPCR!B295</f>
        <v>281</v>
      </c>
      <c r="B45" s="65">
        <f>qPCR!V295</f>
        <v>26.263333333333332</v>
      </c>
      <c r="C45" s="78">
        <f t="shared" si="0"/>
        <v>4.7938524423774824E-2</v>
      </c>
    </row>
    <row r="46" spans="1:3" x14ac:dyDescent="0.3">
      <c r="A46" s="69">
        <f>qPCR!B296</f>
        <v>282</v>
      </c>
      <c r="B46" s="65">
        <f>qPCR!V296</f>
        <v>24.946666666666669</v>
      </c>
      <c r="C46" s="78">
        <f t="shared" si="0"/>
        <v>0.1146894713190541</v>
      </c>
    </row>
    <row r="47" spans="1:3" x14ac:dyDescent="0.3">
      <c r="A47" s="69">
        <f>qPCR!B297</f>
        <v>283</v>
      </c>
      <c r="B47" s="65">
        <f>qPCR!V297</f>
        <v>26.946666666666669</v>
      </c>
      <c r="C47" s="78">
        <f t="shared" si="0"/>
        <v>3.0484008513374825E-2</v>
      </c>
    </row>
    <row r="48" spans="1:3" x14ac:dyDescent="0.3">
      <c r="A48" s="69">
        <f>qPCR!B298</f>
        <v>284</v>
      </c>
      <c r="B48" s="65">
        <f>qPCR!V298</f>
        <v>25.736666666666665</v>
      </c>
      <c r="C48" s="78">
        <f t="shared" si="0"/>
        <v>6.7954812350024263E-2</v>
      </c>
    </row>
    <row r="49" spans="1:3" x14ac:dyDescent="0.3">
      <c r="A49" s="69">
        <f>qPCR!B299</f>
        <v>285</v>
      </c>
      <c r="B49" s="65">
        <f>qPCR!V299</f>
        <v>23.376666666666665</v>
      </c>
      <c r="C49" s="78">
        <f t="shared" si="0"/>
        <v>0.32452858776378174</v>
      </c>
    </row>
    <row r="50" spans="1:3" x14ac:dyDescent="0.3">
      <c r="A50" s="69">
        <f>qPCR!B300</f>
        <v>286</v>
      </c>
      <c r="B50" s="65">
        <f>qPCR!V300</f>
        <v>25.816666666666663</v>
      </c>
      <c r="C50" s="78">
        <f t="shared" si="0"/>
        <v>6.4446918781477153E-2</v>
      </c>
    </row>
    <row r="51" spans="1:3" x14ac:dyDescent="0.3">
      <c r="A51" s="69">
        <f>qPCR!B301</f>
        <v>287</v>
      </c>
      <c r="B51" s="65">
        <f>qPCR!V301</f>
        <v>27.26</v>
      </c>
      <c r="C51" s="78">
        <f t="shared" si="0"/>
        <v>2.4769543894860826E-2</v>
      </c>
    </row>
    <row r="52" spans="1:3" x14ac:dyDescent="0.3">
      <c r="A52" s="69">
        <f>qPCR!B302</f>
        <v>288</v>
      </c>
      <c r="B52" s="65">
        <f>qPCR!V302</f>
        <v>26.649999999999995</v>
      </c>
      <c r="C52" s="78">
        <f t="shared" si="0"/>
        <v>3.710485253567547E-2</v>
      </c>
    </row>
    <row r="53" spans="1:3" x14ac:dyDescent="0.3">
      <c r="A53" s="69">
        <f>qPCR!B303</f>
        <v>289</v>
      </c>
      <c r="B53" s="65">
        <f>qPCR!V303</f>
        <v>25.956666666666667</v>
      </c>
      <c r="C53" s="78">
        <f t="shared" si="0"/>
        <v>5.8738189377222784E-2</v>
      </c>
    </row>
    <row r="54" spans="1:3" x14ac:dyDescent="0.3">
      <c r="A54" s="69">
        <f>qPCR!B304</f>
        <v>290</v>
      </c>
      <c r="B54" s="65">
        <f>qPCR!V304</f>
        <v>26.84</v>
      </c>
      <c r="C54" s="78">
        <f t="shared" si="0"/>
        <v>3.2716197379231586E-2</v>
      </c>
    </row>
    <row r="55" spans="1:3" x14ac:dyDescent="0.3">
      <c r="A55" s="69">
        <f>qPCR!B305</f>
        <v>291</v>
      </c>
      <c r="B55" s="65">
        <f>qPCR!V305</f>
        <v>24.349999999999998</v>
      </c>
      <c r="C55" s="78">
        <f t="shared" si="0"/>
        <v>0.17029422009630463</v>
      </c>
    </row>
    <row r="56" spans="1:3" x14ac:dyDescent="0.3">
      <c r="A56" s="69">
        <f>qPCR!B306</f>
        <v>292</v>
      </c>
      <c r="B56" s="65">
        <f>qPCR!V306</f>
        <v>25.353333333333335</v>
      </c>
      <c r="C56" s="78">
        <f t="shared" si="0"/>
        <v>8.760221430536308E-2</v>
      </c>
    </row>
    <row r="57" spans="1:3" x14ac:dyDescent="0.3">
      <c r="A57" s="69">
        <f>qPCR!B307</f>
        <v>293</v>
      </c>
      <c r="B57" s="65">
        <f>qPCR!V307</f>
        <v>23.98</v>
      </c>
      <c r="C57" s="78">
        <f t="shared" si="0"/>
        <v>0.21759976956683652</v>
      </c>
    </row>
    <row r="58" spans="1:3" x14ac:dyDescent="0.3">
      <c r="A58" s="69">
        <f>qPCR!B308</f>
        <v>294</v>
      </c>
      <c r="B58" s="65">
        <f>qPCR!V308</f>
        <v>25.040000000000003</v>
      </c>
      <c r="C58" s="78">
        <f t="shared" si="0"/>
        <v>0.10781250789318092</v>
      </c>
    </row>
    <row r="59" spans="1:3" x14ac:dyDescent="0.3">
      <c r="A59" s="69">
        <f>qPCR!B309</f>
        <v>295</v>
      </c>
      <c r="B59" s="65">
        <f>qPCR!V309</f>
        <v>23.776666666666667</v>
      </c>
      <c r="C59" s="78">
        <f t="shared" si="0"/>
        <v>0.24897896919208332</v>
      </c>
    </row>
    <row r="60" spans="1:3" x14ac:dyDescent="0.3">
      <c r="A60" s="69">
        <f>qPCR!B310</f>
        <v>296</v>
      </c>
      <c r="B60" s="65">
        <f>qPCR!V310</f>
        <v>25.486666666666668</v>
      </c>
      <c r="C60" s="78">
        <f t="shared" si="0"/>
        <v>8.0195805176509649E-2</v>
      </c>
    </row>
    <row r="61" spans="1:3" x14ac:dyDescent="0.3">
      <c r="A61" s="69">
        <f>qPCR!B311</f>
        <v>297</v>
      </c>
      <c r="B61" s="65">
        <f>qPCR!V311</f>
        <v>23.493333333333329</v>
      </c>
      <c r="C61" s="78">
        <f t="shared" si="0"/>
        <v>0.30038964461353557</v>
      </c>
    </row>
    <row r="62" spans="1:3" x14ac:dyDescent="0.3">
      <c r="A62" s="69">
        <f>qPCR!B312</f>
        <v>298</v>
      </c>
      <c r="B62" s="65">
        <f>qPCR!V312</f>
        <v>25.41333333333333</v>
      </c>
      <c r="C62" s="78">
        <f t="shared" si="0"/>
        <v>8.418826115623948E-2</v>
      </c>
    </row>
    <row r="63" spans="1:3" x14ac:dyDescent="0.3">
      <c r="A63" s="69">
        <f>qPCR!B313</f>
        <v>299</v>
      </c>
      <c r="B63" s="65">
        <f>qPCR!V313</f>
        <v>25.56</v>
      </c>
      <c r="C63" s="78">
        <f t="shared" si="0"/>
        <v>7.6392683250378124E-2</v>
      </c>
    </row>
    <row r="64" spans="1:3" x14ac:dyDescent="0.3">
      <c r="A64" s="69">
        <f>qPCR!B314</f>
        <v>300</v>
      </c>
      <c r="B64" s="65">
        <f>qPCR!V314</f>
        <v>20.643333333333334</v>
      </c>
      <c r="C64" s="78">
        <f t="shared" si="0"/>
        <v>1.9847385773615371</v>
      </c>
    </row>
    <row r="65" spans="1:3" x14ac:dyDescent="0.3">
      <c r="A65" s="69">
        <f>qPCR!B315</f>
        <v>301</v>
      </c>
      <c r="B65" s="65">
        <f>qPCR!V315</f>
        <v>23.893333333333331</v>
      </c>
      <c r="C65" s="78">
        <f t="shared" si="0"/>
        <v>0.23045952465147107</v>
      </c>
    </row>
    <row r="66" spans="1:3" x14ac:dyDescent="0.3">
      <c r="A66" s="69">
        <f>qPCR!B316</f>
        <v>302</v>
      </c>
      <c r="B66" s="65">
        <f>qPCR!V316</f>
        <v>24.413333333333338</v>
      </c>
      <c r="C66" s="78">
        <f t="shared" si="0"/>
        <v>0.16329665094309451</v>
      </c>
    </row>
    <row r="67" spans="1:3" x14ac:dyDescent="0.3">
      <c r="A67" s="69">
        <f>qPCR!B317</f>
        <v>303</v>
      </c>
      <c r="B67" s="65">
        <f>qPCR!V317</f>
        <v>24.116666666666664</v>
      </c>
      <c r="C67" s="78">
        <f t="shared" ref="C67:C84" si="1">10^(($N$1*B67)+$N$2)*L$23</f>
        <v>0.19876316955346546</v>
      </c>
    </row>
    <row r="68" spans="1:3" x14ac:dyDescent="0.3">
      <c r="A68" s="69">
        <f>qPCR!B318</f>
        <v>304</v>
      </c>
      <c r="B68" s="65">
        <f>qPCR!V318</f>
        <v>23.893333333333334</v>
      </c>
      <c r="C68" s="78">
        <f t="shared" si="1"/>
        <v>0.23045952465147054</v>
      </c>
    </row>
    <row r="69" spans="1:3" x14ac:dyDescent="0.3">
      <c r="A69" s="69">
        <f>qPCR!B319</f>
        <v>305</v>
      </c>
      <c r="B69" s="65">
        <f>qPCR!V319</f>
        <v>27.306666666666668</v>
      </c>
      <c r="C69" s="78">
        <f t="shared" si="1"/>
        <v>2.4015454403304212E-2</v>
      </c>
    </row>
    <row r="70" spans="1:3" x14ac:dyDescent="0.3">
      <c r="A70" s="69">
        <f>qPCR!B320</f>
        <v>306</v>
      </c>
      <c r="B70" s="65">
        <f>qPCR!V320</f>
        <v>27.040000000000003</v>
      </c>
      <c r="C70" s="78">
        <f t="shared" si="1"/>
        <v>2.8656138795174656E-2</v>
      </c>
    </row>
    <row r="71" spans="1:3" x14ac:dyDescent="0.3">
      <c r="A71" s="69">
        <f>qPCR!B321</f>
        <v>307</v>
      </c>
      <c r="B71" s="65">
        <f>qPCR!V321</f>
        <v>27.696666666666669</v>
      </c>
      <c r="C71" s="78">
        <f t="shared" si="1"/>
        <v>1.8547175034548318E-2</v>
      </c>
    </row>
    <row r="72" spans="1:3" x14ac:dyDescent="0.3">
      <c r="A72" s="69">
        <f>qPCR!B322</f>
        <v>308</v>
      </c>
      <c r="B72" s="65">
        <f>qPCR!V322</f>
        <v>27.656666666666666</v>
      </c>
      <c r="C72" s="78">
        <f t="shared" si="1"/>
        <v>1.9045255359276429E-2</v>
      </c>
    </row>
    <row r="73" spans="1:3" x14ac:dyDescent="0.3">
      <c r="A73" s="69">
        <f>qPCR!B323</f>
        <v>309</v>
      </c>
      <c r="B73" s="65">
        <f>qPCR!V323</f>
        <v>28.666666666666668</v>
      </c>
      <c r="C73" s="78">
        <f t="shared" si="1"/>
        <v>9.7540236533018975E-3</v>
      </c>
    </row>
    <row r="74" spans="1:3" x14ac:dyDescent="0.3">
      <c r="A74" s="69">
        <f>qPCR!B324</f>
        <v>310</v>
      </c>
      <c r="B74" s="65">
        <f>qPCR!V324</f>
        <v>28.093333333333334</v>
      </c>
      <c r="C74" s="78">
        <f t="shared" si="1"/>
        <v>1.4260887734774122E-2</v>
      </c>
    </row>
    <row r="75" spans="1:3" x14ac:dyDescent="0.3">
      <c r="A75" s="69">
        <f>qPCR!B325</f>
        <v>311</v>
      </c>
      <c r="B75" s="65">
        <f>qPCR!V325</f>
        <v>26.03</v>
      </c>
      <c r="C75" s="78">
        <f t="shared" si="1"/>
        <v>5.5952650963709646E-2</v>
      </c>
    </row>
    <row r="76" spans="1:3" x14ac:dyDescent="0.3">
      <c r="A76" s="69">
        <f>qPCR!B326</f>
        <v>312</v>
      </c>
      <c r="B76" s="65">
        <f>qPCR!V326</f>
        <v>27.043333333333333</v>
      </c>
      <c r="C76" s="78">
        <f t="shared" si="1"/>
        <v>2.8592925072847119E-2</v>
      </c>
    </row>
    <row r="77" spans="1:3" x14ac:dyDescent="0.3">
      <c r="A77" s="69">
        <f>qPCR!B327</f>
        <v>313</v>
      </c>
      <c r="B77" s="65">
        <f>qPCR!V327</f>
        <v>27.483333333333334</v>
      </c>
      <c r="C77" s="78">
        <f t="shared" si="1"/>
        <v>2.1362853457160432E-2</v>
      </c>
    </row>
    <row r="78" spans="1:3" x14ac:dyDescent="0.3">
      <c r="A78" s="69">
        <f>qPCR!B328</f>
        <v>314</v>
      </c>
      <c r="B78" s="65">
        <f>qPCR!V328</f>
        <v>26.790000000000003</v>
      </c>
      <c r="C78" s="78">
        <f t="shared" si="1"/>
        <v>3.3818092412524044E-2</v>
      </c>
    </row>
    <row r="79" spans="1:3" x14ac:dyDescent="0.3">
      <c r="A79" s="69">
        <f>qPCR!B329</f>
        <v>315</v>
      </c>
      <c r="B79" s="65">
        <f>qPCR!V329</f>
        <v>25.796666666666663</v>
      </c>
      <c r="C79" s="78">
        <f t="shared" si="1"/>
        <v>6.5306539729747717E-2</v>
      </c>
    </row>
    <row r="80" spans="1:3" x14ac:dyDescent="0.3">
      <c r="A80" s="69">
        <f>qPCR!B330</f>
        <v>316</v>
      </c>
      <c r="B80" s="65">
        <f>qPCR!V330</f>
        <v>23.473333333333333</v>
      </c>
      <c r="C80" s="78">
        <f t="shared" si="1"/>
        <v>0.30439637194876829</v>
      </c>
    </row>
    <row r="81" spans="1:3" x14ac:dyDescent="0.3">
      <c r="A81" s="69" t="str">
        <f>qPCR!B331</f>
        <v>PlateD_H2O_1</v>
      </c>
      <c r="B81" s="65">
        <f>qPCR!V331</f>
        <v>30.795000000000002</v>
      </c>
      <c r="C81" s="78">
        <f t="shared" si="1"/>
        <v>2.3812638817993703E-3</v>
      </c>
    </row>
    <row r="82" spans="1:3" x14ac:dyDescent="0.3">
      <c r="A82" s="69" t="str">
        <f>qPCR!B332</f>
        <v>PlateD_H2O_2</v>
      </c>
      <c r="B82" s="65">
        <f>qPCR!V332</f>
        <v>29.13</v>
      </c>
      <c r="C82" s="78">
        <f t="shared" si="1"/>
        <v>7.1758091409165267E-3</v>
      </c>
    </row>
    <row r="83" spans="1:3" x14ac:dyDescent="0.3">
      <c r="A83" s="69" t="str">
        <f>qPCR!B333</f>
        <v>PlateD_Cal</v>
      </c>
      <c r="B83" s="65">
        <f>qPCR!V333</f>
        <v>22.106666666666669</v>
      </c>
      <c r="C83" s="78">
        <f t="shared" si="1"/>
        <v>0.75277406390262347</v>
      </c>
    </row>
    <row r="84" spans="1:3" ht="15" thickBot="1" x14ac:dyDescent="0.35">
      <c r="A84" s="70" t="str">
        <f>qPCR!B334</f>
        <v>PlateD_Zymo</v>
      </c>
      <c r="B84" s="71">
        <f>qPCR!V334</f>
        <v>16.110000000000003</v>
      </c>
      <c r="C84" s="78">
        <f t="shared" si="1"/>
        <v>40</v>
      </c>
    </row>
    <row r="85" spans="1:3" ht="15" thickTop="1" x14ac:dyDescent="0.3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84"/>
  <sheetViews>
    <sheetView topLeftCell="C1" workbookViewId="0">
      <selection activeCell="I27" sqref="I27:I31"/>
    </sheetView>
  </sheetViews>
  <sheetFormatPr defaultRowHeight="14.4" x14ac:dyDescent="0.3"/>
  <cols>
    <col min="1" max="1" width="11.44140625" customWidth="1"/>
    <col min="3" max="3" width="12.5546875" bestFit="1" customWidth="1"/>
    <col min="4" max="4" width="9.5546875" customWidth="1"/>
    <col min="5" max="5" width="16.44140625" customWidth="1"/>
    <col min="6" max="6" width="17.33203125" customWidth="1"/>
    <col min="7" max="7" width="14.5546875" customWidth="1"/>
    <col min="8" max="8" width="15.88671875" customWidth="1"/>
    <col min="9" max="9" width="10.88671875" customWidth="1"/>
    <col min="10" max="10" width="14.6640625" customWidth="1"/>
    <col min="11" max="11" width="11.44140625" customWidth="1"/>
  </cols>
  <sheetData>
    <row r="1" spans="1:14" ht="15" thickTop="1" x14ac:dyDescent="0.3">
      <c r="A1" s="66"/>
      <c r="B1" s="67" t="s">
        <v>358</v>
      </c>
      <c r="C1" s="68" t="s">
        <v>365</v>
      </c>
      <c r="D1" s="72"/>
      <c r="E1" s="80"/>
      <c r="F1" s="81" t="s">
        <v>272</v>
      </c>
      <c r="G1" s="81" t="s">
        <v>273</v>
      </c>
      <c r="H1" s="82" t="s">
        <v>274</v>
      </c>
      <c r="J1" s="73" t="s">
        <v>367</v>
      </c>
      <c r="K1" s="74" t="s">
        <v>368</v>
      </c>
      <c r="M1" s="66" t="s">
        <v>369</v>
      </c>
      <c r="N1" s="75">
        <f>SLOPE(J2:J19,K2:K19)</f>
        <v>-0.24163021343404123</v>
      </c>
    </row>
    <row r="2" spans="1:14" ht="15" thickBot="1" x14ac:dyDescent="0.35">
      <c r="A2" s="69">
        <f>qPCR!B335</f>
        <v>317</v>
      </c>
      <c r="B2" s="65">
        <f>qPCR!V335</f>
        <v>24.573333333333334</v>
      </c>
      <c r="C2" s="78">
        <f>10^(($N$1*B2)+$N$2)*L$23</f>
        <v>0.40457576352041724</v>
      </c>
      <c r="D2" s="72"/>
      <c r="E2" s="83" t="s">
        <v>359</v>
      </c>
      <c r="F2" s="97">
        <v>12.03</v>
      </c>
      <c r="G2" s="97">
        <v>11.78</v>
      </c>
      <c r="H2" s="97">
        <v>11.55</v>
      </c>
      <c r="J2" s="69">
        <v>3</v>
      </c>
      <c r="K2" s="78">
        <f>IFERROR(AVERAGE(F2:F3),"")</f>
        <v>12.01</v>
      </c>
      <c r="M2" s="76" t="s">
        <v>370</v>
      </c>
      <c r="N2" s="77">
        <f>INTERCEPT(J2:J19,K2:K19)</f>
        <v>5.7837144532614317</v>
      </c>
    </row>
    <row r="3" spans="1:14" ht="15" thickTop="1" x14ac:dyDescent="0.3">
      <c r="A3" s="69">
        <f>qPCR!B336</f>
        <v>318</v>
      </c>
      <c r="B3" s="65">
        <f>qPCR!V336</f>
        <v>24.99</v>
      </c>
      <c r="C3" s="78">
        <f t="shared" ref="C3:C66" si="0">10^(($N$1*B3)+$N$2)*L$23</f>
        <v>0.32086371448349543</v>
      </c>
      <c r="D3" s="72"/>
      <c r="E3" s="83" t="s">
        <v>359</v>
      </c>
      <c r="F3" s="97">
        <v>11.99</v>
      </c>
      <c r="G3" s="97">
        <v>11.91</v>
      </c>
      <c r="H3" s="97">
        <v>11.92</v>
      </c>
      <c r="J3" s="69">
        <v>2</v>
      </c>
      <c r="K3" s="78">
        <f>IFERROR(AVERAGE(F4:F5),"")</f>
        <v>18.695</v>
      </c>
    </row>
    <row r="4" spans="1:14" x14ac:dyDescent="0.3">
      <c r="A4" s="69">
        <f>qPCR!B337</f>
        <v>319</v>
      </c>
      <c r="B4" s="65">
        <f>qPCR!V337</f>
        <v>26.77</v>
      </c>
      <c r="C4" s="78">
        <f t="shared" si="0"/>
        <v>0.11918423874649767</v>
      </c>
      <c r="D4" s="72"/>
      <c r="E4" s="83" t="s">
        <v>360</v>
      </c>
      <c r="F4" s="97">
        <v>18.399999999999999</v>
      </c>
      <c r="G4" s="97">
        <v>15.05</v>
      </c>
      <c r="H4" s="97">
        <v>15.42</v>
      </c>
      <c r="J4" s="69">
        <v>1</v>
      </c>
      <c r="K4" s="78">
        <f>IFERROR(AVERAGE(F6:F7),"")</f>
        <v>24.475000000000001</v>
      </c>
    </row>
    <row r="5" spans="1:14" x14ac:dyDescent="0.3">
      <c r="A5" s="69">
        <f>qPCR!B338</f>
        <v>320</v>
      </c>
      <c r="B5" s="65">
        <f>qPCR!V338</f>
        <v>25.74666666666667</v>
      </c>
      <c r="C5" s="78">
        <f t="shared" si="0"/>
        <v>0.21061392351103539</v>
      </c>
      <c r="D5" s="72"/>
      <c r="E5" s="83" t="s">
        <v>360</v>
      </c>
      <c r="F5" s="97">
        <v>18.989999999999998</v>
      </c>
      <c r="G5" s="97">
        <v>15.17</v>
      </c>
      <c r="H5" s="97">
        <v>15.12</v>
      </c>
      <c r="J5" s="69">
        <v>0</v>
      </c>
      <c r="K5" s="78">
        <f>IFERROR(AVERAGE(F8:F9),"")</f>
        <v>28.189999999999998</v>
      </c>
    </row>
    <row r="6" spans="1:14" x14ac:dyDescent="0.3">
      <c r="A6" s="69">
        <f>qPCR!B339</f>
        <v>321</v>
      </c>
      <c r="B6" s="65">
        <f>qPCR!V339</f>
        <v>24.900000000000002</v>
      </c>
      <c r="C6" s="78">
        <f t="shared" si="0"/>
        <v>0.33733960030194143</v>
      </c>
      <c r="D6" s="72"/>
      <c r="E6" s="83" t="s">
        <v>361</v>
      </c>
      <c r="F6" s="97">
        <v>24.53</v>
      </c>
      <c r="G6" s="97">
        <v>18.57</v>
      </c>
      <c r="H6" s="97">
        <v>18.66</v>
      </c>
      <c r="J6" s="69">
        <v>-1</v>
      </c>
      <c r="K6" s="78">
        <f>IFERROR(AVERAGE(F10:F11),"")</f>
        <v>30.17</v>
      </c>
    </row>
    <row r="7" spans="1:14" x14ac:dyDescent="0.3">
      <c r="A7" s="69">
        <f>qPCR!B340</f>
        <v>322</v>
      </c>
      <c r="B7" s="65">
        <f>qPCR!V340</f>
        <v>27.47</v>
      </c>
      <c r="C7" s="78">
        <f t="shared" si="0"/>
        <v>8.0737942444321462E-2</v>
      </c>
      <c r="D7" s="72"/>
      <c r="E7" s="83" t="s">
        <v>361</v>
      </c>
      <c r="F7" s="97">
        <v>24.42</v>
      </c>
      <c r="G7" s="97">
        <v>18.82</v>
      </c>
      <c r="H7" s="97">
        <v>18.63</v>
      </c>
      <c r="J7" s="69">
        <v>-2</v>
      </c>
      <c r="K7" s="78">
        <f>IFERROR(AVERAGE(F12:F13),"")</f>
        <v>32.745000000000005</v>
      </c>
    </row>
    <row r="8" spans="1:14" x14ac:dyDescent="0.3">
      <c r="A8" s="69">
        <f>qPCR!B341</f>
        <v>323</v>
      </c>
      <c r="B8" s="65">
        <f>qPCR!V341</f>
        <v>24.443333333333332</v>
      </c>
      <c r="C8" s="78">
        <f t="shared" si="0"/>
        <v>0.43492241427317491</v>
      </c>
      <c r="D8" s="72"/>
      <c r="E8" s="83" t="s">
        <v>362</v>
      </c>
      <c r="F8" s="97">
        <v>28.2</v>
      </c>
      <c r="G8" s="97">
        <v>22.33</v>
      </c>
      <c r="H8" s="97">
        <v>21.93</v>
      </c>
      <c r="J8" s="69">
        <v>3</v>
      </c>
      <c r="K8" s="78">
        <f>IFERROR(AVERAGE(G2:G3),"")</f>
        <v>11.844999999999999</v>
      </c>
    </row>
    <row r="9" spans="1:14" x14ac:dyDescent="0.3">
      <c r="A9" s="69">
        <f>qPCR!B342</f>
        <v>324</v>
      </c>
      <c r="B9" s="65">
        <f>qPCR!V342</f>
        <v>28.676666666666666</v>
      </c>
      <c r="C9" s="78">
        <f t="shared" si="0"/>
        <v>4.125822626748292E-2</v>
      </c>
      <c r="D9" s="72"/>
      <c r="E9" s="83" t="s">
        <v>362</v>
      </c>
      <c r="F9" s="97">
        <v>28.18</v>
      </c>
      <c r="G9" s="97">
        <v>22.2</v>
      </c>
      <c r="H9" s="97">
        <v>22</v>
      </c>
      <c r="J9" s="69">
        <v>2</v>
      </c>
      <c r="K9" s="78">
        <f>IFERROR(AVERAGE(G4:G5),"")</f>
        <v>15.11</v>
      </c>
    </row>
    <row r="10" spans="1:14" x14ac:dyDescent="0.3">
      <c r="A10" s="69">
        <f>qPCR!B343</f>
        <v>325</v>
      </c>
      <c r="B10" s="65">
        <f>qPCR!V343</f>
        <v>27.196666666666669</v>
      </c>
      <c r="C10" s="78">
        <f t="shared" si="0"/>
        <v>9.3999007736571771E-2</v>
      </c>
      <c r="D10" s="72"/>
      <c r="E10" s="83" t="s">
        <v>363</v>
      </c>
      <c r="F10" s="97">
        <v>29.87</v>
      </c>
      <c r="G10" s="97">
        <v>27.29</v>
      </c>
      <c r="H10" s="97">
        <v>25.94</v>
      </c>
      <c r="J10" s="69">
        <v>1</v>
      </c>
      <c r="K10" s="78">
        <f>IFERROR(AVERAGE(G6:G7),"")</f>
        <v>18.695</v>
      </c>
    </row>
    <row r="11" spans="1:14" x14ac:dyDescent="0.3">
      <c r="A11" s="69">
        <f>qPCR!B344</f>
        <v>326</v>
      </c>
      <c r="B11" s="65">
        <f>qPCR!V344</f>
        <v>27.293333333333333</v>
      </c>
      <c r="C11" s="78">
        <f t="shared" si="0"/>
        <v>8.9077020458260464E-2</v>
      </c>
      <c r="D11" s="72"/>
      <c r="E11" s="83" t="s">
        <v>363</v>
      </c>
      <c r="F11" s="97">
        <v>30.47</v>
      </c>
      <c r="G11" s="97">
        <v>26.61</v>
      </c>
      <c r="H11" s="97">
        <v>25.97</v>
      </c>
      <c r="J11" s="69">
        <v>0</v>
      </c>
      <c r="K11" s="78">
        <f>IFERROR(AVERAGE(G8:G9),"")</f>
        <v>22.265000000000001</v>
      </c>
    </row>
    <row r="12" spans="1:14" x14ac:dyDescent="0.3">
      <c r="A12" s="69">
        <f>qPCR!B345</f>
        <v>327</v>
      </c>
      <c r="B12" s="65">
        <f>qPCR!V345</f>
        <v>29.436666666666667</v>
      </c>
      <c r="C12" s="78">
        <f t="shared" si="0"/>
        <v>2.7031589962139804E-2</v>
      </c>
      <c r="D12" s="72"/>
      <c r="E12" s="83" t="s">
        <v>364</v>
      </c>
      <c r="F12" s="97">
        <v>32.07</v>
      </c>
      <c r="G12" s="97">
        <v>29.01</v>
      </c>
      <c r="H12" s="97">
        <v>30.14</v>
      </c>
      <c r="J12" s="69">
        <v>-1</v>
      </c>
      <c r="K12" s="78">
        <f>IFERROR(AVERAGE(G10:G11),"")</f>
        <v>26.95</v>
      </c>
    </row>
    <row r="13" spans="1:14" ht="15" thickBot="1" x14ac:dyDescent="0.35">
      <c r="A13" s="69">
        <f>qPCR!B346</f>
        <v>328</v>
      </c>
      <c r="B13" s="65">
        <f>qPCR!V346</f>
        <v>26.150000000000002</v>
      </c>
      <c r="C13" s="78">
        <f t="shared" si="0"/>
        <v>0.1682788592197548</v>
      </c>
      <c r="D13" s="72"/>
      <c r="E13" s="85" t="s">
        <v>364</v>
      </c>
      <c r="F13" s="97">
        <v>33.42</v>
      </c>
      <c r="G13" s="97">
        <v>28.24</v>
      </c>
      <c r="H13" s="97">
        <v>30.38</v>
      </c>
      <c r="J13" s="69">
        <v>-2</v>
      </c>
      <c r="K13" s="78">
        <f>IFERROR(AVERAGE(G12:G13),"")</f>
        <v>28.625</v>
      </c>
    </row>
    <row r="14" spans="1:14" ht="15" thickTop="1" x14ac:dyDescent="0.3">
      <c r="A14" s="69">
        <f>qPCR!B347</f>
        <v>329</v>
      </c>
      <c r="B14" s="65">
        <f>qPCR!V347</f>
        <v>29.01</v>
      </c>
      <c r="C14" s="78">
        <f t="shared" si="0"/>
        <v>3.4274185965599502E-2</v>
      </c>
      <c r="J14" s="69">
        <v>3</v>
      </c>
      <c r="K14" s="78">
        <f>IFERROR(AVERAGE(H2:H3),"")</f>
        <v>11.734999999999999</v>
      </c>
    </row>
    <row r="15" spans="1:14" x14ac:dyDescent="0.3">
      <c r="A15" s="69">
        <f>qPCR!B348</f>
        <v>330</v>
      </c>
      <c r="B15" s="65">
        <f>qPCR!V348</f>
        <v>26.213333333333335</v>
      </c>
      <c r="C15" s="78">
        <f t="shared" si="0"/>
        <v>0.16245246754504739</v>
      </c>
      <c r="J15" s="69">
        <v>2</v>
      </c>
      <c r="K15" s="78">
        <f>IFERROR(AVERAGE(H4:H5),"")</f>
        <v>15.27</v>
      </c>
    </row>
    <row r="16" spans="1:14" x14ac:dyDescent="0.3">
      <c r="A16" s="69">
        <f>qPCR!B349</f>
        <v>331</v>
      </c>
      <c r="B16" s="65">
        <f>qPCR!V349</f>
        <v>30.150000000000002</v>
      </c>
      <c r="C16" s="78">
        <f t="shared" si="0"/>
        <v>1.8176434906347599E-2</v>
      </c>
      <c r="J16" s="69">
        <v>1</v>
      </c>
      <c r="K16" s="78">
        <f>IFERROR(AVERAGE(H6:H7),"")</f>
        <v>18.645</v>
      </c>
    </row>
    <row r="17" spans="1:12" x14ac:dyDescent="0.3">
      <c r="A17" s="69">
        <f>qPCR!B350</f>
        <v>332</v>
      </c>
      <c r="B17" s="65">
        <f>qPCR!V350</f>
        <v>27.72666666666667</v>
      </c>
      <c r="C17" s="78">
        <f t="shared" si="0"/>
        <v>6.999374904194669E-2</v>
      </c>
      <c r="J17" s="69">
        <v>0</v>
      </c>
      <c r="K17" s="78">
        <f>IFERROR(AVERAGE(H8:H9),"")</f>
        <v>21.965</v>
      </c>
    </row>
    <row r="18" spans="1:12" x14ac:dyDescent="0.3">
      <c r="A18" s="69">
        <f>qPCR!B351</f>
        <v>333</v>
      </c>
      <c r="B18" s="65">
        <f>qPCR!V351</f>
        <v>25.666666666666668</v>
      </c>
      <c r="C18" s="78">
        <f t="shared" si="0"/>
        <v>0.22020009181487255</v>
      </c>
      <c r="J18" s="69">
        <v>-1</v>
      </c>
      <c r="K18" s="78">
        <f>IFERROR(AVERAGE(H10:H11),"")</f>
        <v>25.954999999999998</v>
      </c>
    </row>
    <row r="19" spans="1:12" ht="15" thickBot="1" x14ac:dyDescent="0.35">
      <c r="A19" s="69">
        <f>qPCR!B352</f>
        <v>334</v>
      </c>
      <c r="B19" s="65">
        <f>qPCR!V352</f>
        <v>30.056666666666668</v>
      </c>
      <c r="C19" s="78">
        <f t="shared" si="0"/>
        <v>1.9145241931654809E-2</v>
      </c>
      <c r="J19" s="70">
        <v>-2</v>
      </c>
      <c r="K19" s="79">
        <f>IFERROR(AVERAGE(H12:H13),"")</f>
        <v>30.259999999999998</v>
      </c>
    </row>
    <row r="20" spans="1:12" ht="15" thickTop="1" x14ac:dyDescent="0.3">
      <c r="A20" s="69">
        <f>qPCR!B353</f>
        <v>335</v>
      </c>
      <c r="B20" s="65">
        <f>qPCR!V353</f>
        <v>27.826666666666668</v>
      </c>
      <c r="C20" s="78">
        <f t="shared" si="0"/>
        <v>6.6205830025393639E-2</v>
      </c>
    </row>
    <row r="21" spans="1:12" ht="15" thickBot="1" x14ac:dyDescent="0.35">
      <c r="A21" s="69">
        <f>qPCR!B354</f>
        <v>336</v>
      </c>
      <c r="B21" s="65">
        <f>qPCR!V354</f>
        <v>28.76</v>
      </c>
      <c r="C21" s="78">
        <f t="shared" si="0"/>
        <v>3.9388977053374206E-2</v>
      </c>
    </row>
    <row r="22" spans="1:12" x14ac:dyDescent="0.3">
      <c r="A22" s="69">
        <f>qPCR!B355</f>
        <v>337</v>
      </c>
      <c r="B22" s="65">
        <f>qPCR!V355</f>
        <v>30.01</v>
      </c>
      <c r="C22" s="78">
        <f t="shared" si="0"/>
        <v>1.9648840866717431E-2</v>
      </c>
      <c r="E22" s="127"/>
      <c r="F22" s="128" t="s">
        <v>272</v>
      </c>
      <c r="G22" s="128" t="s">
        <v>273</v>
      </c>
      <c r="H22" s="128" t="s">
        <v>274</v>
      </c>
      <c r="I22" s="129" t="s">
        <v>421</v>
      </c>
      <c r="J22" s="129" t="s">
        <v>423</v>
      </c>
      <c r="K22" s="129" t="s">
        <v>424</v>
      </c>
      <c r="L22" s="130" t="s">
        <v>422</v>
      </c>
    </row>
    <row r="23" spans="1:12" ht="15" thickBot="1" x14ac:dyDescent="0.35">
      <c r="A23" s="69">
        <f>qPCR!B356</f>
        <v>338</v>
      </c>
      <c r="B23" s="65">
        <f>qPCR!V356</f>
        <v>25.026666666666667</v>
      </c>
      <c r="C23" s="78">
        <f t="shared" si="0"/>
        <v>0.31438428739610469</v>
      </c>
      <c r="E23" s="131" t="s">
        <v>357</v>
      </c>
      <c r="F23" s="132">
        <v>16.04</v>
      </c>
      <c r="G23" s="132">
        <v>16.399999999999999</v>
      </c>
      <c r="H23" s="132">
        <v>16.510000000000002</v>
      </c>
      <c r="I23" s="133">
        <f>AVERAGE(F23:H23)</f>
        <v>16.316666666666666</v>
      </c>
      <c r="J23" s="134">
        <f>10^(($N$1*I23)+$N$2)</f>
        <v>69.360913467022414</v>
      </c>
      <c r="K23" s="134">
        <v>40</v>
      </c>
      <c r="L23" s="135">
        <f>K23/J23</f>
        <v>0.57669367372184288</v>
      </c>
    </row>
    <row r="24" spans="1:12" x14ac:dyDescent="0.3">
      <c r="A24" s="69">
        <f>qPCR!B357</f>
        <v>339</v>
      </c>
      <c r="B24" s="65">
        <f>qPCR!V357</f>
        <v>26.959999999999997</v>
      </c>
      <c r="C24" s="78">
        <f t="shared" si="0"/>
        <v>0.10722821744005301</v>
      </c>
    </row>
    <row r="25" spans="1:12" x14ac:dyDescent="0.3">
      <c r="A25" s="69">
        <f>qPCR!B358</f>
        <v>340</v>
      </c>
      <c r="B25" s="65">
        <f>qPCR!V358</f>
        <v>26.713333333333335</v>
      </c>
      <c r="C25" s="78">
        <f t="shared" si="0"/>
        <v>0.12300172600451136</v>
      </c>
    </row>
    <row r="26" spans="1:12" x14ac:dyDescent="0.3">
      <c r="A26" s="69">
        <f>qPCR!B359</f>
        <v>341</v>
      </c>
      <c r="B26" s="65">
        <f>qPCR!V359</f>
        <v>27.656666666666666</v>
      </c>
      <c r="C26" s="78">
        <f t="shared" si="0"/>
        <v>7.2773518167072407E-2</v>
      </c>
    </row>
    <row r="27" spans="1:12" x14ac:dyDescent="0.3">
      <c r="A27" s="69">
        <f>qPCR!B360</f>
        <v>342</v>
      </c>
      <c r="B27" s="65">
        <f>qPCR!V360</f>
        <v>30.733333333333334</v>
      </c>
      <c r="C27" s="78">
        <f t="shared" si="0"/>
        <v>1.3138861893295221E-2</v>
      </c>
    </row>
    <row r="28" spans="1:12" x14ac:dyDescent="0.3">
      <c r="A28" s="69">
        <f>qPCR!B361</f>
        <v>343</v>
      </c>
      <c r="B28" s="65">
        <f>qPCR!V361</f>
        <v>26.303333333333331</v>
      </c>
      <c r="C28" s="78">
        <f t="shared" si="0"/>
        <v>0.15451818321020699</v>
      </c>
    </row>
    <row r="29" spans="1:12" x14ac:dyDescent="0.3">
      <c r="A29" s="69">
        <f>qPCR!B362</f>
        <v>344</v>
      </c>
      <c r="B29" s="65">
        <f>qPCR!V362</f>
        <v>25.693333333333339</v>
      </c>
      <c r="C29" s="78">
        <f t="shared" si="0"/>
        <v>0.21695717804100961</v>
      </c>
    </row>
    <row r="30" spans="1:12" x14ac:dyDescent="0.3">
      <c r="A30" s="69">
        <f>qPCR!B363</f>
        <v>345</v>
      </c>
      <c r="B30" s="65">
        <f>qPCR!V363</f>
        <v>30.056666666666668</v>
      </c>
      <c r="C30" s="78">
        <f t="shared" si="0"/>
        <v>1.9145241931654809E-2</v>
      </c>
    </row>
    <row r="31" spans="1:12" x14ac:dyDescent="0.3">
      <c r="A31" s="69">
        <f>qPCR!B364</f>
        <v>346</v>
      </c>
      <c r="B31" s="65">
        <f>qPCR!V364</f>
        <v>29.310000000000002</v>
      </c>
      <c r="C31" s="78">
        <f t="shared" si="0"/>
        <v>2.9005348291675451E-2</v>
      </c>
    </row>
    <row r="32" spans="1:12" x14ac:dyDescent="0.3">
      <c r="A32" s="69">
        <f>qPCR!B365</f>
        <v>347</v>
      </c>
      <c r="B32" s="65">
        <f>qPCR!V365</f>
        <v>26.790000000000003</v>
      </c>
      <c r="C32" s="78">
        <f t="shared" si="0"/>
        <v>0.11786536966462664</v>
      </c>
    </row>
    <row r="33" spans="1:3" x14ac:dyDescent="0.3">
      <c r="A33" s="69">
        <f>qPCR!B366</f>
        <v>348</v>
      </c>
      <c r="B33" s="65">
        <f>qPCR!V366</f>
        <v>28.540000000000003</v>
      </c>
      <c r="C33" s="78">
        <f t="shared" si="0"/>
        <v>4.4517764643616307E-2</v>
      </c>
    </row>
    <row r="34" spans="1:3" x14ac:dyDescent="0.3">
      <c r="A34" s="69">
        <f>qPCR!B367</f>
        <v>349</v>
      </c>
      <c r="B34" s="65">
        <f>qPCR!V367</f>
        <v>27.673333333333336</v>
      </c>
      <c r="C34" s="78">
        <f t="shared" si="0"/>
        <v>7.2101815585120771E-2</v>
      </c>
    </row>
    <row r="35" spans="1:3" x14ac:dyDescent="0.3">
      <c r="A35" s="69">
        <f>qPCR!B368</f>
        <v>350</v>
      </c>
      <c r="B35" s="65">
        <f>qPCR!V368</f>
        <v>30.91</v>
      </c>
      <c r="C35" s="78">
        <f t="shared" si="0"/>
        <v>1.1908847757450838E-2</v>
      </c>
    </row>
    <row r="36" spans="1:3" x14ac:dyDescent="0.3">
      <c r="A36" s="69">
        <f>qPCR!B369</f>
        <v>351</v>
      </c>
      <c r="B36" s="65">
        <f>qPCR!V369</f>
        <v>25.053333333333331</v>
      </c>
      <c r="C36" s="78">
        <f t="shared" si="0"/>
        <v>0.30975431141616772</v>
      </c>
    </row>
    <row r="37" spans="1:3" x14ac:dyDescent="0.3">
      <c r="A37" s="69">
        <f>qPCR!B370</f>
        <v>352</v>
      </c>
      <c r="B37" s="65">
        <f>qPCR!V370</f>
        <v>27.459999999999997</v>
      </c>
      <c r="C37" s="78">
        <f t="shared" si="0"/>
        <v>8.1188399418163429E-2</v>
      </c>
    </row>
    <row r="38" spans="1:3" x14ac:dyDescent="0.3">
      <c r="A38" s="69">
        <f>qPCR!B371</f>
        <v>353</v>
      </c>
      <c r="B38" s="65">
        <f>qPCR!V371</f>
        <v>27.88666666666667</v>
      </c>
      <c r="C38" s="78">
        <f t="shared" si="0"/>
        <v>6.4032199771482667E-2</v>
      </c>
    </row>
    <row r="39" spans="1:3" x14ac:dyDescent="0.3">
      <c r="A39" s="69">
        <f>qPCR!B372</f>
        <v>354</v>
      </c>
      <c r="B39" s="65">
        <f>qPCR!V372</f>
        <v>26.843333333333334</v>
      </c>
      <c r="C39" s="78">
        <f t="shared" si="0"/>
        <v>0.11441929774018952</v>
      </c>
    </row>
    <row r="40" spans="1:3" x14ac:dyDescent="0.3">
      <c r="A40" s="69">
        <f>qPCR!B373</f>
        <v>355</v>
      </c>
      <c r="B40" s="65">
        <f>qPCR!V373</f>
        <v>28.046666666666667</v>
      </c>
      <c r="C40" s="78">
        <f t="shared" si="0"/>
        <v>5.8578411125226361E-2</v>
      </c>
    </row>
    <row r="41" spans="1:3" x14ac:dyDescent="0.3">
      <c r="A41" s="69">
        <f>qPCR!B374</f>
        <v>356</v>
      </c>
      <c r="B41" s="65">
        <f>qPCR!V374</f>
        <v>26.799999999999997</v>
      </c>
      <c r="C41" s="78">
        <f t="shared" si="0"/>
        <v>0.11721141813804935</v>
      </c>
    </row>
    <row r="42" spans="1:3" x14ac:dyDescent="0.3">
      <c r="A42" s="69">
        <f>qPCR!B375</f>
        <v>357</v>
      </c>
      <c r="B42" s="65">
        <f>qPCR!V375</f>
        <v>30.19</v>
      </c>
      <c r="C42" s="78">
        <f t="shared" si="0"/>
        <v>1.7776387019060043E-2</v>
      </c>
    </row>
    <row r="43" spans="1:3" x14ac:dyDescent="0.3">
      <c r="A43" s="69">
        <f>qPCR!B376</f>
        <v>358</v>
      </c>
      <c r="B43" s="65">
        <f>qPCR!V376</f>
        <v>28.013333333333332</v>
      </c>
      <c r="C43" s="78">
        <f t="shared" si="0"/>
        <v>5.9674931367513048E-2</v>
      </c>
    </row>
    <row r="44" spans="1:3" x14ac:dyDescent="0.3">
      <c r="A44" s="69">
        <f>qPCR!B377</f>
        <v>359</v>
      </c>
      <c r="B44" s="65">
        <f>qPCR!V377</f>
        <v>30.093333333333334</v>
      </c>
      <c r="C44" s="78">
        <f t="shared" si="0"/>
        <v>1.8758628570383067E-2</v>
      </c>
    </row>
    <row r="45" spans="1:3" x14ac:dyDescent="0.3">
      <c r="A45" s="69">
        <f>qPCR!B378</f>
        <v>360</v>
      </c>
      <c r="B45" s="65">
        <f>qPCR!V378</f>
        <v>29.150000000000002</v>
      </c>
      <c r="C45" s="78">
        <f t="shared" si="0"/>
        <v>3.1705814831399171E-2</v>
      </c>
    </row>
    <row r="46" spans="1:3" x14ac:dyDescent="0.3">
      <c r="A46" s="69">
        <f>qPCR!B379</f>
        <v>361</v>
      </c>
      <c r="B46" s="65">
        <f>qPCR!V379</f>
        <v>26.576666666666664</v>
      </c>
      <c r="C46" s="78">
        <f t="shared" si="0"/>
        <v>0.13271927526712585</v>
      </c>
    </row>
    <row r="47" spans="1:3" x14ac:dyDescent="0.3">
      <c r="A47" s="69">
        <f>qPCR!B380</f>
        <v>362</v>
      </c>
      <c r="B47" s="65">
        <f>qPCR!V380</f>
        <v>24.783333333333331</v>
      </c>
      <c r="C47" s="78">
        <f t="shared" si="0"/>
        <v>0.35996271399441288</v>
      </c>
    </row>
    <row r="48" spans="1:3" x14ac:dyDescent="0.3">
      <c r="A48" s="69">
        <f>qPCR!B381</f>
        <v>363</v>
      </c>
      <c r="B48" s="65">
        <f>qPCR!V381</f>
        <v>25.113333333333333</v>
      </c>
      <c r="C48" s="78">
        <f t="shared" si="0"/>
        <v>0.29958464293961068</v>
      </c>
    </row>
    <row r="49" spans="1:3" x14ac:dyDescent="0.3">
      <c r="A49" s="69">
        <f>qPCR!B382</f>
        <v>364</v>
      </c>
      <c r="B49" s="65">
        <f>qPCR!V382</f>
        <v>24.753333333333334</v>
      </c>
      <c r="C49" s="78">
        <f t="shared" si="0"/>
        <v>0.366021354626205</v>
      </c>
    </row>
    <row r="50" spans="1:3" x14ac:dyDescent="0.3">
      <c r="A50" s="69">
        <f>qPCR!B383</f>
        <v>365</v>
      </c>
      <c r="B50" s="65">
        <f>qPCR!V383</f>
        <v>24.016666666666669</v>
      </c>
      <c r="C50" s="78">
        <f t="shared" si="0"/>
        <v>0.55145153238430911</v>
      </c>
    </row>
    <row r="51" spans="1:3" x14ac:dyDescent="0.3">
      <c r="A51" s="69">
        <f>qPCR!B384</f>
        <v>366</v>
      </c>
      <c r="B51" s="65">
        <f>qPCR!V384</f>
        <v>25.01</v>
      </c>
      <c r="C51" s="78">
        <f t="shared" si="0"/>
        <v>0.31731310043437883</v>
      </c>
    </row>
    <row r="52" spans="1:3" x14ac:dyDescent="0.3">
      <c r="A52" s="69">
        <f>qPCR!B385</f>
        <v>367</v>
      </c>
      <c r="B52" s="65">
        <f>qPCR!V385</f>
        <v>24.373333333333335</v>
      </c>
      <c r="C52" s="78">
        <f t="shared" si="0"/>
        <v>0.45219515527604703</v>
      </c>
    </row>
    <row r="53" spans="1:3" x14ac:dyDescent="0.3">
      <c r="A53" s="69">
        <f>qPCR!B386</f>
        <v>368</v>
      </c>
      <c r="B53" s="65">
        <f>qPCR!V386</f>
        <v>25.836666666666662</v>
      </c>
      <c r="C53" s="78">
        <f t="shared" si="0"/>
        <v>0.20032740229491722</v>
      </c>
    </row>
    <row r="54" spans="1:3" x14ac:dyDescent="0.3">
      <c r="A54" s="69">
        <f>qPCR!B387</f>
        <v>369</v>
      </c>
      <c r="B54" s="65">
        <f>qPCR!V387</f>
        <v>25.99</v>
      </c>
      <c r="C54" s="78">
        <f t="shared" si="0"/>
        <v>0.18394601908613911</v>
      </c>
    </row>
    <row r="55" spans="1:3" x14ac:dyDescent="0.3">
      <c r="A55" s="69">
        <f>qPCR!B388</f>
        <v>370</v>
      </c>
      <c r="B55" s="65">
        <f>qPCR!V388</f>
        <v>24.543333333333333</v>
      </c>
      <c r="C55" s="78">
        <f t="shared" si="0"/>
        <v>0.41138529979794808</v>
      </c>
    </row>
    <row r="56" spans="1:3" x14ac:dyDescent="0.3">
      <c r="A56" s="69">
        <f>qPCR!B389</f>
        <v>371</v>
      </c>
      <c r="B56" s="65">
        <f>qPCR!V389</f>
        <v>24.403333333333336</v>
      </c>
      <c r="C56" s="78">
        <f t="shared" si="0"/>
        <v>0.444710105820249</v>
      </c>
    </row>
    <row r="57" spans="1:3" x14ac:dyDescent="0.3">
      <c r="A57" s="69">
        <f>qPCR!B390</f>
        <v>372</v>
      </c>
      <c r="B57" s="65">
        <f>qPCR!V390</f>
        <v>21.75</v>
      </c>
      <c r="C57" s="78">
        <f t="shared" si="0"/>
        <v>1.9462673554889232</v>
      </c>
    </row>
    <row r="58" spans="1:3" x14ac:dyDescent="0.3">
      <c r="A58" s="69">
        <f>qPCR!B391</f>
        <v>373</v>
      </c>
      <c r="B58" s="65">
        <f>qPCR!V391</f>
        <v>21.923333333333332</v>
      </c>
      <c r="C58" s="78">
        <f t="shared" si="0"/>
        <v>1.7673392719939147</v>
      </c>
    </row>
    <row r="59" spans="1:3" x14ac:dyDescent="0.3">
      <c r="A59" s="69">
        <f>qPCR!B392</f>
        <v>374</v>
      </c>
      <c r="B59" s="65">
        <f>qPCR!V392</f>
        <v>23.266666666666666</v>
      </c>
      <c r="C59" s="78">
        <f t="shared" si="0"/>
        <v>0.83700876903442478</v>
      </c>
    </row>
    <row r="60" spans="1:3" x14ac:dyDescent="0.3">
      <c r="A60" s="69">
        <f>qPCR!B393</f>
        <v>375</v>
      </c>
      <c r="B60" s="65">
        <f>qPCR!V393</f>
        <v>24.950000000000003</v>
      </c>
      <c r="C60" s="78">
        <f t="shared" si="0"/>
        <v>0.32808457724648021</v>
      </c>
    </row>
    <row r="61" spans="1:3" x14ac:dyDescent="0.3">
      <c r="A61" s="69">
        <f>qPCR!B394</f>
        <v>376</v>
      </c>
      <c r="B61" s="65">
        <f>qPCR!V394</f>
        <v>23.473333333333333</v>
      </c>
      <c r="C61" s="78">
        <f t="shared" si="0"/>
        <v>0.74609322645514764</v>
      </c>
    </row>
    <row r="62" spans="1:3" x14ac:dyDescent="0.3">
      <c r="A62" s="69">
        <f>qPCR!B395</f>
        <v>377</v>
      </c>
      <c r="B62" s="65">
        <f>qPCR!V395</f>
        <v>26.156666666666666</v>
      </c>
      <c r="C62" s="78">
        <f t="shared" si="0"/>
        <v>0.16765584201308631</v>
      </c>
    </row>
    <row r="63" spans="1:3" x14ac:dyDescent="0.3">
      <c r="A63" s="69">
        <f>qPCR!B396</f>
        <v>378</v>
      </c>
      <c r="B63" s="65">
        <f>qPCR!V396</f>
        <v>25.586666666666662</v>
      </c>
      <c r="C63" s="78">
        <f t="shared" si="0"/>
        <v>0.23022257800889365</v>
      </c>
    </row>
    <row r="64" spans="1:3" x14ac:dyDescent="0.3">
      <c r="A64" s="69">
        <f>qPCR!B397</f>
        <v>379</v>
      </c>
      <c r="B64" s="65">
        <f>qPCR!V397</f>
        <v>24.256666666666671</v>
      </c>
      <c r="C64" s="78">
        <f t="shared" si="0"/>
        <v>0.48252086384935866</v>
      </c>
    </row>
    <row r="65" spans="1:3" x14ac:dyDescent="0.3">
      <c r="A65" s="69">
        <f>qPCR!B398</f>
        <v>380</v>
      </c>
      <c r="B65" s="65">
        <f>qPCR!V398</f>
        <v>26.093333333333334</v>
      </c>
      <c r="C65" s="78">
        <f t="shared" si="0"/>
        <v>0.17366885379975086</v>
      </c>
    </row>
    <row r="66" spans="1:3" x14ac:dyDescent="0.3">
      <c r="A66" s="69">
        <f>qPCR!B399</f>
        <v>381</v>
      </c>
      <c r="B66" s="65">
        <f>qPCR!V399</f>
        <v>26.646666666666665</v>
      </c>
      <c r="C66" s="78">
        <f t="shared" si="0"/>
        <v>0.12764972588998022</v>
      </c>
    </row>
    <row r="67" spans="1:3" x14ac:dyDescent="0.3">
      <c r="A67" s="69">
        <f>qPCR!B400</f>
        <v>382</v>
      </c>
      <c r="B67" s="65">
        <f>qPCR!V400</f>
        <v>25.213333333333335</v>
      </c>
      <c r="C67" s="78">
        <f t="shared" ref="C67:C84" si="1">10^(($N$1*B67)+$N$2)*L$23</f>
        <v>0.28337173276418665</v>
      </c>
    </row>
    <row r="68" spans="1:3" x14ac:dyDescent="0.3">
      <c r="A68" s="69">
        <f>qPCR!B401</f>
        <v>383</v>
      </c>
      <c r="B68" s="65">
        <f>qPCR!V401</f>
        <v>25.100000000000005</v>
      </c>
      <c r="C68" s="78">
        <f t="shared" si="1"/>
        <v>0.30181532191452787</v>
      </c>
    </row>
    <row r="69" spans="1:3" x14ac:dyDescent="0.3">
      <c r="A69" s="69">
        <f>qPCR!B402</f>
        <v>384</v>
      </c>
      <c r="B69" s="65">
        <f>qPCR!V402</f>
        <v>24.47666666666667</v>
      </c>
      <c r="C69" s="78">
        <f t="shared" si="1"/>
        <v>0.42693076317034079</v>
      </c>
    </row>
    <row r="70" spans="1:3" x14ac:dyDescent="0.3">
      <c r="A70" s="69">
        <f>qPCR!B403</f>
        <v>385</v>
      </c>
      <c r="B70" s="65">
        <f>qPCR!V403</f>
        <v>24.939999999999998</v>
      </c>
      <c r="C70" s="78">
        <f t="shared" si="1"/>
        <v>0.32991504234574504</v>
      </c>
    </row>
    <row r="71" spans="1:3" x14ac:dyDescent="0.3">
      <c r="A71" s="69">
        <f>qPCR!B404</f>
        <v>386</v>
      </c>
      <c r="B71" s="65">
        <f>qPCR!V404</f>
        <v>23.679999999999996</v>
      </c>
      <c r="C71" s="78">
        <f t="shared" si="1"/>
        <v>0.66505289210340313</v>
      </c>
    </row>
    <row r="72" spans="1:3" x14ac:dyDescent="0.3">
      <c r="A72" s="69">
        <f>qPCR!B405</f>
        <v>387</v>
      </c>
      <c r="B72" s="65">
        <f>qPCR!V405</f>
        <v>26.503333333333334</v>
      </c>
      <c r="C72" s="78">
        <f t="shared" si="1"/>
        <v>0.13824631073699717</v>
      </c>
    </row>
    <row r="73" spans="1:3" x14ac:dyDescent="0.3">
      <c r="A73" s="69">
        <f>qPCR!B406</f>
        <v>388</v>
      </c>
      <c r="B73" s="65">
        <f>qPCR!V406</f>
        <v>26.353333333333335</v>
      </c>
      <c r="C73" s="78">
        <f t="shared" si="1"/>
        <v>0.15027892595485207</v>
      </c>
    </row>
    <row r="74" spans="1:3" x14ac:dyDescent="0.3">
      <c r="A74" s="69">
        <f>qPCR!B407</f>
        <v>389</v>
      </c>
      <c r="B74" s="65">
        <f>qPCR!V407</f>
        <v>24.626666666666665</v>
      </c>
      <c r="C74" s="78">
        <f t="shared" si="1"/>
        <v>0.39274703737343808</v>
      </c>
    </row>
    <row r="75" spans="1:3" x14ac:dyDescent="0.3">
      <c r="A75" s="69">
        <f>qPCR!B408</f>
        <v>390</v>
      </c>
      <c r="B75" s="65">
        <f>qPCR!V408</f>
        <v>26.156666666666666</v>
      </c>
      <c r="C75" s="78">
        <f t="shared" si="1"/>
        <v>0.16765584201308631</v>
      </c>
    </row>
    <row r="76" spans="1:3" x14ac:dyDescent="0.3">
      <c r="A76" s="69">
        <f>qPCR!B409</f>
        <v>391</v>
      </c>
      <c r="B76" s="65">
        <f>qPCR!V409</f>
        <v>24.09</v>
      </c>
      <c r="C76" s="78">
        <f t="shared" si="1"/>
        <v>0.52940470767589998</v>
      </c>
    </row>
    <row r="77" spans="1:3" x14ac:dyDescent="0.3">
      <c r="A77" s="69">
        <f>qPCR!B410</f>
        <v>392</v>
      </c>
      <c r="B77" s="65">
        <f>qPCR!V410</f>
        <v>25.286666666666665</v>
      </c>
      <c r="C77" s="78">
        <f t="shared" si="1"/>
        <v>0.2720426375442343</v>
      </c>
    </row>
    <row r="78" spans="1:3" x14ac:dyDescent="0.3">
      <c r="A78" s="69">
        <f>qPCR!B411</f>
        <v>393</v>
      </c>
      <c r="B78" s="65">
        <f>qPCR!V411</f>
        <v>26.346666666666664</v>
      </c>
      <c r="C78" s="78">
        <f t="shared" si="1"/>
        <v>0.15083736970214673</v>
      </c>
    </row>
    <row r="79" spans="1:3" x14ac:dyDescent="0.3">
      <c r="A79" s="69">
        <f>qPCR!B412</f>
        <v>394</v>
      </c>
      <c r="B79" s="65">
        <f>qPCR!V412</f>
        <v>25.25</v>
      </c>
      <c r="C79" s="78">
        <f t="shared" si="1"/>
        <v>0.27764940768287122</v>
      </c>
    </row>
    <row r="80" spans="1:3" x14ac:dyDescent="0.3">
      <c r="A80" s="69">
        <f>qPCR!B413</f>
        <v>395</v>
      </c>
      <c r="B80" s="65">
        <f>qPCR!V413</f>
        <v>23.923333333333332</v>
      </c>
      <c r="C80" s="78">
        <f t="shared" si="1"/>
        <v>0.58084399143599119</v>
      </c>
    </row>
    <row r="81" spans="1:3" x14ac:dyDescent="0.3">
      <c r="A81" s="69" t="str">
        <f>qPCR!B414</f>
        <v>PlateE_H2O_1</v>
      </c>
      <c r="B81" s="65">
        <f>qPCR!V414</f>
        <v>31.1</v>
      </c>
      <c r="C81" s="78">
        <f t="shared" si="1"/>
        <v>1.0714206259373773E-2</v>
      </c>
    </row>
    <row r="82" spans="1:3" x14ac:dyDescent="0.3">
      <c r="A82" s="69" t="str">
        <f>qPCR!B415</f>
        <v>PlateE_H2O_2</v>
      </c>
      <c r="B82" s="65">
        <f>qPCR!V415</f>
        <v>28.77</v>
      </c>
      <c r="C82" s="78">
        <f t="shared" si="1"/>
        <v>3.9170435494070788E-2</v>
      </c>
    </row>
    <row r="83" spans="1:3" x14ac:dyDescent="0.3">
      <c r="A83" s="69" t="str">
        <f>qPCR!B416</f>
        <v>PlateE_Cal</v>
      </c>
      <c r="B83" s="65">
        <f>qPCR!V416</f>
        <v>21.533333333333335</v>
      </c>
      <c r="C83" s="78">
        <f t="shared" si="1"/>
        <v>2.1956125840095058</v>
      </c>
    </row>
    <row r="84" spans="1:3" x14ac:dyDescent="0.3">
      <c r="A84" s="69" t="str">
        <f>qPCR!B417</f>
        <v>PlateE_Zymo</v>
      </c>
      <c r="B84" s="65">
        <f>qPCR!V417</f>
        <v>16.316666666666666</v>
      </c>
      <c r="C84" s="78">
        <f t="shared" si="1"/>
        <v>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89"/>
  <sheetViews>
    <sheetView topLeftCell="A4" workbookViewId="0">
      <selection activeCell="H27" sqref="H27:H32"/>
    </sheetView>
  </sheetViews>
  <sheetFormatPr defaultRowHeight="14.4" x14ac:dyDescent="0.3"/>
  <cols>
    <col min="1" max="1" width="11.44140625" customWidth="1"/>
    <col min="3" max="3" width="12.5546875" bestFit="1" customWidth="1"/>
    <col min="4" max="4" width="9.5546875" customWidth="1"/>
    <col min="5" max="5" width="16.44140625" customWidth="1"/>
    <col min="6" max="6" width="17.33203125" customWidth="1"/>
    <col min="7" max="7" width="14.5546875" customWidth="1"/>
    <col min="8" max="8" width="15.88671875" customWidth="1"/>
    <col min="9" max="9" width="10.88671875" customWidth="1"/>
    <col min="10" max="10" width="14.6640625" customWidth="1"/>
    <col min="11" max="11" width="11.44140625" customWidth="1"/>
  </cols>
  <sheetData>
    <row r="1" spans="1:14" ht="15" thickTop="1" x14ac:dyDescent="0.3">
      <c r="A1" s="66"/>
      <c r="B1" s="67" t="s">
        <v>358</v>
      </c>
      <c r="C1" s="68" t="s">
        <v>365</v>
      </c>
      <c r="D1" s="72"/>
      <c r="E1" s="80"/>
      <c r="F1" s="81" t="s">
        <v>272</v>
      </c>
      <c r="G1" s="81" t="s">
        <v>273</v>
      </c>
      <c r="H1" s="82" t="s">
        <v>274</v>
      </c>
      <c r="J1" s="73" t="s">
        <v>367</v>
      </c>
      <c r="K1" s="74" t="s">
        <v>368</v>
      </c>
      <c r="M1" s="66" t="s">
        <v>369</v>
      </c>
      <c r="N1" s="75">
        <f>SLOPE(J2:J19,K2:K19)</f>
        <v>-0.28681802433615583</v>
      </c>
    </row>
    <row r="2" spans="1:14" ht="15" thickBot="1" x14ac:dyDescent="0.35">
      <c r="A2" s="69">
        <f>qPCR!B418</f>
        <v>396</v>
      </c>
      <c r="B2" s="65">
        <f>qPCR!V418</f>
        <v>25.599999999999998</v>
      </c>
      <c r="C2" s="78">
        <f>10^(($N$1*B2)+$N$2)*L$23</f>
        <v>8.0319924297022574E-2</v>
      </c>
      <c r="D2" s="72"/>
      <c r="E2" s="83" t="s">
        <v>359</v>
      </c>
      <c r="F2">
        <v>11.89</v>
      </c>
      <c r="G2">
        <v>11.73</v>
      </c>
      <c r="H2">
        <v>11.73</v>
      </c>
      <c r="J2" s="69">
        <v>3</v>
      </c>
      <c r="K2" s="78">
        <f>IFERROR(AVERAGE(F2:F3),"")</f>
        <v>11.984999999999999</v>
      </c>
      <c r="M2" s="76" t="s">
        <v>370</v>
      </c>
      <c r="N2" s="77">
        <f>INTERCEPT(J2:J19,K2:K19)</f>
        <v>6.3797694988911955</v>
      </c>
    </row>
    <row r="3" spans="1:14" ht="15" thickTop="1" x14ac:dyDescent="0.3">
      <c r="A3" s="69">
        <f>qPCR!B419</f>
        <v>397</v>
      </c>
      <c r="B3" s="65">
        <f>qPCR!V419</f>
        <v>25.75333333333333</v>
      </c>
      <c r="C3" s="78">
        <f t="shared" ref="C3:C66" si="0">10^(($N$1*B3)+$N$2)*L$23</f>
        <v>7.2584606498610066E-2</v>
      </c>
      <c r="D3" s="72"/>
      <c r="E3" s="83" t="s">
        <v>359</v>
      </c>
      <c r="F3">
        <v>12.08</v>
      </c>
      <c r="G3">
        <v>11.48</v>
      </c>
      <c r="H3">
        <v>11.38</v>
      </c>
      <c r="J3" s="69">
        <v>2</v>
      </c>
      <c r="K3" s="78">
        <f>IFERROR(AVERAGE(F4:F5),"")</f>
        <v>15.285</v>
      </c>
    </row>
    <row r="4" spans="1:14" x14ac:dyDescent="0.3">
      <c r="A4" s="69">
        <f>qPCR!B420</f>
        <v>398</v>
      </c>
      <c r="B4" s="65">
        <f>qPCR!V420</f>
        <v>26.320000000000004</v>
      </c>
      <c r="C4" s="78">
        <f t="shared" si="0"/>
        <v>4.9924567696916652E-2</v>
      </c>
      <c r="D4" s="72"/>
      <c r="E4" s="83" t="s">
        <v>360</v>
      </c>
      <c r="F4">
        <v>15.36</v>
      </c>
      <c r="G4">
        <v>15.2</v>
      </c>
      <c r="H4">
        <v>15.24</v>
      </c>
      <c r="J4" s="69">
        <v>1</v>
      </c>
      <c r="K4" s="78">
        <f>IFERROR(AVERAGE(F6:F7),"")</f>
        <v>19.420000000000002</v>
      </c>
    </row>
    <row r="5" spans="1:14" x14ac:dyDescent="0.3">
      <c r="A5" s="69">
        <f>qPCR!B421</f>
        <v>399</v>
      </c>
      <c r="B5" s="65">
        <f>qPCR!V421</f>
        <v>25.183333333333334</v>
      </c>
      <c r="C5" s="78">
        <f t="shared" si="0"/>
        <v>0.10576227901208388</v>
      </c>
      <c r="D5" s="72"/>
      <c r="E5" s="83" t="s">
        <v>360</v>
      </c>
      <c r="F5">
        <v>15.21</v>
      </c>
      <c r="G5">
        <v>15.17</v>
      </c>
      <c r="H5">
        <v>15.04</v>
      </c>
      <c r="J5" s="69">
        <v>0</v>
      </c>
      <c r="K5" s="78">
        <f>IFERROR(AVERAGE(F8:F9),"")</f>
        <v>22.740000000000002</v>
      </c>
    </row>
    <row r="6" spans="1:14" x14ac:dyDescent="0.3">
      <c r="A6" s="69">
        <f>qPCR!B422</f>
        <v>400</v>
      </c>
      <c r="B6" s="65">
        <f>qPCR!V422</f>
        <v>24.960000000000004</v>
      </c>
      <c r="C6" s="78">
        <f t="shared" si="0"/>
        <v>0.12257074506917875</v>
      </c>
      <c r="D6" s="72"/>
      <c r="E6" s="83" t="s">
        <v>361</v>
      </c>
      <c r="F6">
        <v>19.34</v>
      </c>
      <c r="G6">
        <v>18.829999999999998</v>
      </c>
      <c r="H6">
        <v>18.39</v>
      </c>
      <c r="J6" s="69">
        <v>-1</v>
      </c>
      <c r="K6" s="78">
        <f>IFERROR(AVERAGE(F10:F11),"")</f>
        <v>26.174999999999997</v>
      </c>
    </row>
    <row r="7" spans="1:14" x14ac:dyDescent="0.3">
      <c r="A7" s="69">
        <f>qPCR!B423</f>
        <v>401</v>
      </c>
      <c r="B7" s="65">
        <f>qPCR!V423</f>
        <v>24.810000000000002</v>
      </c>
      <c r="C7" s="78">
        <f t="shared" si="0"/>
        <v>0.1353348137812603</v>
      </c>
      <c r="D7" s="72"/>
      <c r="E7" s="83" t="s">
        <v>361</v>
      </c>
      <c r="F7">
        <v>19.5</v>
      </c>
      <c r="G7">
        <v>18.71</v>
      </c>
      <c r="H7">
        <v>18.690000000000001</v>
      </c>
      <c r="J7" s="69">
        <v>-2</v>
      </c>
      <c r="K7" s="78">
        <f>IFERROR(AVERAGE(F12:F13),"")</f>
        <v>29.574999999999999</v>
      </c>
    </row>
    <row r="8" spans="1:14" x14ac:dyDescent="0.3">
      <c r="A8" s="69">
        <f>qPCR!B424</f>
        <v>402</v>
      </c>
      <c r="B8" s="65">
        <f>qPCR!V424</f>
        <v>23.223333333333333</v>
      </c>
      <c r="C8" s="78">
        <f t="shared" si="0"/>
        <v>0.38591719393329699</v>
      </c>
      <c r="D8" s="72"/>
      <c r="E8" s="83" t="s">
        <v>362</v>
      </c>
      <c r="F8">
        <v>22.89</v>
      </c>
      <c r="G8">
        <v>22.42</v>
      </c>
      <c r="H8">
        <v>22.01</v>
      </c>
      <c r="J8" s="69">
        <v>3</v>
      </c>
      <c r="K8" s="78">
        <f>IFERROR(AVERAGE(G2:G3),"")</f>
        <v>11.605</v>
      </c>
    </row>
    <row r="9" spans="1:14" x14ac:dyDescent="0.3">
      <c r="A9" s="69">
        <f>qPCR!B425</f>
        <v>403</v>
      </c>
      <c r="B9" s="65">
        <f>qPCR!V425</f>
        <v>25.916666666666668</v>
      </c>
      <c r="C9" s="78">
        <f t="shared" si="0"/>
        <v>6.5162476717840007E-2</v>
      </c>
      <c r="D9" s="72"/>
      <c r="E9" s="83" t="s">
        <v>362</v>
      </c>
      <c r="F9">
        <v>22.59</v>
      </c>
      <c r="G9">
        <v>22.38</v>
      </c>
      <c r="H9">
        <v>21.95</v>
      </c>
      <c r="J9" s="69">
        <v>2</v>
      </c>
      <c r="K9" s="78">
        <f>IFERROR(AVERAGE(G4:G5),"")</f>
        <v>15.184999999999999</v>
      </c>
    </row>
    <row r="10" spans="1:14" x14ac:dyDescent="0.3">
      <c r="A10" s="69">
        <f>qPCR!B426</f>
        <v>404</v>
      </c>
      <c r="B10" s="65">
        <f>qPCR!V426</f>
        <v>21.966666666666669</v>
      </c>
      <c r="C10" s="78">
        <f t="shared" si="0"/>
        <v>0.88497046926772882</v>
      </c>
      <c r="D10" s="72"/>
      <c r="E10" s="83" t="s">
        <v>363</v>
      </c>
      <c r="F10">
        <v>26.24</v>
      </c>
      <c r="G10">
        <v>25.65</v>
      </c>
      <c r="H10">
        <v>25.49</v>
      </c>
      <c r="J10" s="69">
        <v>1</v>
      </c>
      <c r="K10" s="78">
        <f>IFERROR(AVERAGE(G6:G7),"")</f>
        <v>18.77</v>
      </c>
    </row>
    <row r="11" spans="1:14" x14ac:dyDescent="0.3">
      <c r="A11" s="69">
        <f>qPCR!B427</f>
        <v>405</v>
      </c>
      <c r="B11" s="65">
        <f>qPCR!V427</f>
        <v>24.616666666666671</v>
      </c>
      <c r="C11" s="78">
        <f t="shared" si="0"/>
        <v>0.1537662469326172</v>
      </c>
      <c r="D11" s="72"/>
      <c r="E11" s="83" t="s">
        <v>363</v>
      </c>
      <c r="F11">
        <v>26.11</v>
      </c>
      <c r="G11">
        <v>25.72</v>
      </c>
      <c r="H11">
        <v>25.6</v>
      </c>
      <c r="J11" s="69">
        <v>0</v>
      </c>
      <c r="K11" s="78">
        <f>IFERROR(AVERAGE(G8:G9),"")</f>
        <v>22.4</v>
      </c>
    </row>
    <row r="12" spans="1:14" x14ac:dyDescent="0.3">
      <c r="A12" s="69">
        <f>qPCR!B428</f>
        <v>406</v>
      </c>
      <c r="B12" s="65">
        <f>qPCR!V428</f>
        <v>24.636666666666667</v>
      </c>
      <c r="C12" s="78">
        <f t="shared" si="0"/>
        <v>0.15174858632269173</v>
      </c>
      <c r="D12" s="72"/>
      <c r="E12" s="83" t="s">
        <v>364</v>
      </c>
      <c r="F12">
        <v>29.47</v>
      </c>
      <c r="G12">
        <v>28.73</v>
      </c>
      <c r="H12">
        <v>28.42</v>
      </c>
      <c r="J12" s="69">
        <v>-1</v>
      </c>
      <c r="K12" s="78">
        <f>IFERROR(AVERAGE(G10:G11),"")</f>
        <v>25.684999999999999</v>
      </c>
    </row>
    <row r="13" spans="1:14" ht="15" thickBot="1" x14ac:dyDescent="0.35">
      <c r="A13" s="69">
        <f>qPCR!B429</f>
        <v>407</v>
      </c>
      <c r="B13" s="65">
        <f>qPCR!V429</f>
        <v>22.810000000000002</v>
      </c>
      <c r="C13" s="78">
        <f t="shared" si="0"/>
        <v>0.50704391876426358</v>
      </c>
      <c r="D13" s="72"/>
      <c r="E13" s="85" t="s">
        <v>364</v>
      </c>
      <c r="F13">
        <v>29.68</v>
      </c>
      <c r="G13">
        <v>28.95</v>
      </c>
      <c r="H13">
        <v>28.73</v>
      </c>
      <c r="J13" s="69">
        <v>-2</v>
      </c>
      <c r="K13" s="78">
        <f>IFERROR(AVERAGE(G12:G13),"")</f>
        <v>28.84</v>
      </c>
    </row>
    <row r="14" spans="1:14" ht="15" thickTop="1" x14ac:dyDescent="0.3">
      <c r="A14" s="69">
        <f>qPCR!B430</f>
        <v>408</v>
      </c>
      <c r="B14" s="65">
        <f>qPCR!V430</f>
        <v>21.77333333333333</v>
      </c>
      <c r="C14" s="78">
        <f t="shared" si="0"/>
        <v>1.0054958063151296</v>
      </c>
      <c r="J14" s="69">
        <v>3</v>
      </c>
      <c r="K14" s="78">
        <f>IFERROR(AVERAGE(H2:H3),"")</f>
        <v>11.555</v>
      </c>
    </row>
    <row r="15" spans="1:14" x14ac:dyDescent="0.3">
      <c r="A15" s="69">
        <f>qPCR!B431</f>
        <v>409</v>
      </c>
      <c r="B15" s="65">
        <f>qPCR!V431</f>
        <v>25.416666666666668</v>
      </c>
      <c r="C15" s="78">
        <f t="shared" si="0"/>
        <v>9.0658096242202224E-2</v>
      </c>
      <c r="J15" s="69">
        <v>2</v>
      </c>
      <c r="K15" s="78">
        <f>IFERROR(AVERAGE(H4:H5),"")</f>
        <v>15.14</v>
      </c>
    </row>
    <row r="16" spans="1:14" x14ac:dyDescent="0.3">
      <c r="A16" s="69">
        <f>qPCR!B432</f>
        <v>410</v>
      </c>
      <c r="B16" s="65">
        <f>qPCR!V432</f>
        <v>26.783333333333335</v>
      </c>
      <c r="C16" s="78">
        <f t="shared" si="0"/>
        <v>3.6763932637303993E-2</v>
      </c>
      <c r="J16" s="69">
        <v>1</v>
      </c>
      <c r="K16" s="78">
        <f>IFERROR(AVERAGE(H6:H7),"")</f>
        <v>18.54</v>
      </c>
    </row>
    <row r="17" spans="1:12" x14ac:dyDescent="0.3">
      <c r="A17" s="69">
        <f>qPCR!B433</f>
        <v>411</v>
      </c>
      <c r="B17" s="65">
        <f>qPCR!V433</f>
        <v>25.679999999999996</v>
      </c>
      <c r="C17" s="78">
        <f t="shared" si="0"/>
        <v>7.618646946477052E-2</v>
      </c>
      <c r="J17" s="69">
        <v>0</v>
      </c>
      <c r="K17" s="78">
        <f>IFERROR(AVERAGE(H8:H9),"")</f>
        <v>21.98</v>
      </c>
    </row>
    <row r="18" spans="1:12" x14ac:dyDescent="0.3">
      <c r="A18" s="69">
        <f>qPCR!B434</f>
        <v>412</v>
      </c>
      <c r="B18" s="65">
        <f>qPCR!V434</f>
        <v>22.669999999999998</v>
      </c>
      <c r="C18" s="78">
        <f t="shared" si="0"/>
        <v>0.55616044993221447</v>
      </c>
      <c r="J18" s="69">
        <v>-1</v>
      </c>
      <c r="K18" s="78">
        <f>IFERROR(AVERAGE(H10:H11),"")</f>
        <v>25.545000000000002</v>
      </c>
    </row>
    <row r="19" spans="1:12" ht="15" thickBot="1" x14ac:dyDescent="0.35">
      <c r="A19" s="69">
        <f>qPCR!B435</f>
        <v>413</v>
      </c>
      <c r="B19" s="65">
        <f>qPCR!V435</f>
        <v>23.813333333333333</v>
      </c>
      <c r="C19" s="78">
        <f t="shared" si="0"/>
        <v>0.26137948260479804</v>
      </c>
      <c r="J19" s="70">
        <v>-2</v>
      </c>
      <c r="K19" s="79">
        <f>IFERROR(AVERAGE(H12:H13),"")</f>
        <v>28.575000000000003</v>
      </c>
    </row>
    <row r="20" spans="1:12" ht="15" thickTop="1" x14ac:dyDescent="0.3">
      <c r="A20" s="69">
        <f>qPCR!B436</f>
        <v>414</v>
      </c>
      <c r="B20" s="65">
        <f>qPCR!V436</f>
        <v>25.356666666666666</v>
      </c>
      <c r="C20" s="78">
        <f t="shared" si="0"/>
        <v>9.4322581066719133E-2</v>
      </c>
    </row>
    <row r="21" spans="1:12" ht="15" thickBot="1" x14ac:dyDescent="0.35">
      <c r="A21" s="69">
        <f>qPCR!B437</f>
        <v>415</v>
      </c>
      <c r="B21" s="65">
        <f>qPCR!V437</f>
        <v>23.833333333333332</v>
      </c>
      <c r="C21" s="78">
        <f t="shared" si="0"/>
        <v>0.2579497631649677</v>
      </c>
    </row>
    <row r="22" spans="1:12" x14ac:dyDescent="0.3">
      <c r="A22" s="69">
        <f>qPCR!B438</f>
        <v>416</v>
      </c>
      <c r="B22" s="65">
        <f>qPCR!V438</f>
        <v>25.849999999999998</v>
      </c>
      <c r="C22" s="78">
        <f t="shared" si="0"/>
        <v>6.8095558217539667E-2</v>
      </c>
      <c r="E22" s="127"/>
      <c r="F22" s="128" t="s">
        <v>272</v>
      </c>
      <c r="G22" s="128" t="s">
        <v>273</v>
      </c>
      <c r="H22" s="128" t="s">
        <v>274</v>
      </c>
      <c r="I22" s="129" t="s">
        <v>421</v>
      </c>
      <c r="J22" s="129" t="s">
        <v>423</v>
      </c>
      <c r="K22" s="129" t="s">
        <v>424</v>
      </c>
      <c r="L22" s="130" t="s">
        <v>422</v>
      </c>
    </row>
    <row r="23" spans="1:12" ht="15" thickBot="1" x14ac:dyDescent="0.35">
      <c r="A23" s="69">
        <f>qPCR!B439</f>
        <v>417</v>
      </c>
      <c r="B23" s="65">
        <f>qPCR!V439</f>
        <v>23.5</v>
      </c>
      <c r="C23" s="78">
        <f t="shared" si="0"/>
        <v>0.32147051174848645</v>
      </c>
      <c r="E23" s="131" t="s">
        <v>357</v>
      </c>
      <c r="F23" s="132"/>
      <c r="G23" s="132"/>
      <c r="H23" s="132"/>
      <c r="I23" s="133">
        <v>16.196000000000002</v>
      </c>
      <c r="J23" s="134">
        <f>10^(($N$1*I23)+$N$2)</f>
        <v>54.258124373848965</v>
      </c>
      <c r="K23" s="134">
        <v>40</v>
      </c>
      <c r="L23" s="135">
        <f>K23/J23</f>
        <v>0.73721678479691388</v>
      </c>
    </row>
    <row r="24" spans="1:12" x14ac:dyDescent="0.3">
      <c r="A24" s="69">
        <f>qPCR!B440</f>
        <v>418</v>
      </c>
      <c r="B24" s="65">
        <f>qPCR!V440</f>
        <v>26.540000000000003</v>
      </c>
      <c r="C24" s="78">
        <f t="shared" si="0"/>
        <v>4.3173210717805173E-2</v>
      </c>
    </row>
    <row r="25" spans="1:12" x14ac:dyDescent="0.3">
      <c r="A25" s="69">
        <f>qPCR!B441</f>
        <v>419</v>
      </c>
      <c r="B25" s="65">
        <f>qPCR!V441</f>
        <v>25.333333333333332</v>
      </c>
      <c r="C25" s="78">
        <f t="shared" si="0"/>
        <v>9.5787336432723094E-2</v>
      </c>
    </row>
    <row r="26" spans="1:12" x14ac:dyDescent="0.3">
      <c r="A26" s="69">
        <f>qPCR!B442</f>
        <v>420</v>
      </c>
      <c r="B26" s="65">
        <f>qPCR!V442</f>
        <v>22.123333333333335</v>
      </c>
      <c r="C26" s="78">
        <f t="shared" si="0"/>
        <v>0.79798358010196324</v>
      </c>
    </row>
    <row r="27" spans="1:12" x14ac:dyDescent="0.3">
      <c r="A27" s="69">
        <f>qPCR!B443</f>
        <v>421</v>
      </c>
      <c r="B27" s="65">
        <f>qPCR!V443</f>
        <v>26.936666666666667</v>
      </c>
      <c r="C27" s="78">
        <f t="shared" si="0"/>
        <v>3.3223332904947007E-2</v>
      </c>
    </row>
    <row r="28" spans="1:12" x14ac:dyDescent="0.3">
      <c r="A28" s="69">
        <f>qPCR!B444</f>
        <v>422</v>
      </c>
      <c r="B28" s="65">
        <f>qPCR!V444</f>
        <v>24.376666666666665</v>
      </c>
      <c r="C28" s="78">
        <f t="shared" si="0"/>
        <v>0.18017616558053018</v>
      </c>
    </row>
    <row r="29" spans="1:12" x14ac:dyDescent="0.3">
      <c r="A29" s="69">
        <f>qPCR!B445</f>
        <v>423</v>
      </c>
      <c r="B29" s="65">
        <f>qPCR!V445</f>
        <v>23.176666666666666</v>
      </c>
      <c r="C29" s="78">
        <f t="shared" si="0"/>
        <v>0.39799624025073854</v>
      </c>
    </row>
    <row r="30" spans="1:12" x14ac:dyDescent="0.3">
      <c r="A30" s="69">
        <f>qPCR!B446</f>
        <v>424</v>
      </c>
      <c r="B30" s="65">
        <f>qPCR!V446</f>
        <v>22.74</v>
      </c>
      <c r="C30" s="78">
        <f t="shared" si="0"/>
        <v>0.53103462598528095</v>
      </c>
    </row>
    <row r="31" spans="1:12" x14ac:dyDescent="0.3">
      <c r="A31" s="69">
        <f>qPCR!B447</f>
        <v>425</v>
      </c>
      <c r="B31" s="65">
        <f>qPCR!V447</f>
        <v>23.2</v>
      </c>
      <c r="C31" s="78">
        <f t="shared" si="0"/>
        <v>0.39191018388601107</v>
      </c>
    </row>
    <row r="32" spans="1:12" x14ac:dyDescent="0.3">
      <c r="A32" s="69">
        <f>qPCR!B448</f>
        <v>426</v>
      </c>
      <c r="B32" s="65">
        <f>qPCR!V448</f>
        <v>0</v>
      </c>
      <c r="C32" s="78">
        <f t="shared" si="0"/>
        <v>1767521.5335744459</v>
      </c>
    </row>
    <row r="33" spans="1:3" x14ac:dyDescent="0.3">
      <c r="A33" s="69">
        <f>qPCR!B449</f>
        <v>427</v>
      </c>
      <c r="B33" s="65">
        <f>qPCR!V449</f>
        <v>0</v>
      </c>
      <c r="C33" s="78">
        <f t="shared" si="0"/>
        <v>1767521.5335744459</v>
      </c>
    </row>
    <row r="34" spans="1:3" x14ac:dyDescent="0.3">
      <c r="A34" s="69">
        <f>qPCR!B450</f>
        <v>428</v>
      </c>
      <c r="B34" s="65">
        <f>qPCR!V450</f>
        <v>0</v>
      </c>
      <c r="C34" s="78">
        <f t="shared" si="0"/>
        <v>1767521.5335744459</v>
      </c>
    </row>
    <row r="35" spans="1:3" x14ac:dyDescent="0.3">
      <c r="A35" s="69">
        <f>qPCR!B451</f>
        <v>429</v>
      </c>
      <c r="B35" s="65">
        <f>qPCR!V451</f>
        <v>0</v>
      </c>
      <c r="C35" s="78">
        <f t="shared" si="0"/>
        <v>1767521.5335744459</v>
      </c>
    </row>
    <row r="36" spans="1:3" x14ac:dyDescent="0.3">
      <c r="A36" s="69">
        <f>qPCR!B452</f>
        <v>430</v>
      </c>
      <c r="B36" s="65">
        <f>qPCR!V452</f>
        <v>23.603333333333335</v>
      </c>
      <c r="C36" s="78">
        <f t="shared" si="0"/>
        <v>0.30026400916666723</v>
      </c>
    </row>
    <row r="37" spans="1:3" x14ac:dyDescent="0.3">
      <c r="A37" s="69">
        <f>qPCR!B453</f>
        <v>431</v>
      </c>
      <c r="B37" s="65">
        <f>qPCR!V453</f>
        <v>26.833333333333332</v>
      </c>
      <c r="C37" s="78">
        <f t="shared" si="0"/>
        <v>3.5569770285107098E-2</v>
      </c>
    </row>
    <row r="38" spans="1:3" x14ac:dyDescent="0.3">
      <c r="A38" s="69">
        <f>qPCR!B454</f>
        <v>432</v>
      </c>
      <c r="B38" s="65">
        <f>qPCR!V454</f>
        <v>23.783333333333331</v>
      </c>
      <c r="C38" s="78">
        <f t="shared" si="0"/>
        <v>0.26660975431646255</v>
      </c>
    </row>
    <row r="39" spans="1:3" x14ac:dyDescent="0.3">
      <c r="A39" s="69">
        <f>qPCR!B455</f>
        <v>433</v>
      </c>
      <c r="B39" s="65">
        <f>qPCR!V455</f>
        <v>24.026666666666671</v>
      </c>
      <c r="C39" s="78">
        <f t="shared" si="0"/>
        <v>0.22703020889980427</v>
      </c>
    </row>
    <row r="40" spans="1:3" x14ac:dyDescent="0.3">
      <c r="A40" s="69">
        <f>qPCR!B456</f>
        <v>434</v>
      </c>
      <c r="B40" s="65">
        <f>qPCR!V456</f>
        <v>24.133333333333336</v>
      </c>
      <c r="C40" s="78">
        <f t="shared" si="0"/>
        <v>0.21158736307337572</v>
      </c>
    </row>
    <row r="41" spans="1:3" x14ac:dyDescent="0.3">
      <c r="A41" s="69">
        <f>qPCR!B457</f>
        <v>435</v>
      </c>
      <c r="B41" s="65">
        <f>qPCR!V457</f>
        <v>25.88</v>
      </c>
      <c r="C41" s="78">
        <f t="shared" si="0"/>
        <v>6.6759679593187293E-2</v>
      </c>
    </row>
    <row r="42" spans="1:3" x14ac:dyDescent="0.3">
      <c r="A42" s="69">
        <f>qPCR!B458</f>
        <v>436</v>
      </c>
      <c r="B42" s="65">
        <f>qPCR!V458</f>
        <v>25.58</v>
      </c>
      <c r="C42" s="78">
        <f t="shared" si="0"/>
        <v>8.1387864047721331E-2</v>
      </c>
    </row>
    <row r="43" spans="1:3" x14ac:dyDescent="0.3">
      <c r="A43" s="69">
        <f>qPCR!B459</f>
        <v>437</v>
      </c>
      <c r="B43" s="65">
        <f>qPCR!V459</f>
        <v>25.58666666666667</v>
      </c>
      <c r="C43" s="78">
        <f t="shared" si="0"/>
        <v>8.1030315670512054E-2</v>
      </c>
    </row>
    <row r="44" spans="1:3" x14ac:dyDescent="0.3">
      <c r="A44" s="69">
        <f>qPCR!B460</f>
        <v>438</v>
      </c>
      <c r="B44" s="65">
        <f>qPCR!V460</f>
        <v>23.92</v>
      </c>
      <c r="C44" s="78">
        <f t="shared" si="0"/>
        <v>0.24360016120251243</v>
      </c>
    </row>
    <row r="45" spans="1:3" x14ac:dyDescent="0.3">
      <c r="A45" s="69">
        <f>qPCR!B461</f>
        <v>439</v>
      </c>
      <c r="B45" s="65">
        <f>qPCR!V461</f>
        <v>24.97666666666667</v>
      </c>
      <c r="C45" s="78">
        <f t="shared" si="0"/>
        <v>0.12122900080778287</v>
      </c>
    </row>
    <row r="46" spans="1:3" x14ac:dyDescent="0.3">
      <c r="A46" s="69">
        <f>qPCR!B462</f>
        <v>440</v>
      </c>
      <c r="B46" s="65">
        <f>qPCR!V462</f>
        <v>26.320000000000004</v>
      </c>
      <c r="C46" s="78">
        <f t="shared" si="0"/>
        <v>4.9924567696916652E-2</v>
      </c>
    </row>
    <row r="47" spans="1:3" x14ac:dyDescent="0.3">
      <c r="A47" s="69">
        <f>qPCR!B463</f>
        <v>441</v>
      </c>
      <c r="B47" s="65">
        <f>qPCR!V463</f>
        <v>26.636666666666667</v>
      </c>
      <c r="C47" s="78">
        <f t="shared" si="0"/>
        <v>4.0503131802866674E-2</v>
      </c>
    </row>
    <row r="48" spans="1:3" x14ac:dyDescent="0.3">
      <c r="A48" s="69">
        <f>qPCR!B464</f>
        <v>442</v>
      </c>
      <c r="B48" s="65">
        <f>qPCR!V464</f>
        <v>26.243333333333329</v>
      </c>
      <c r="C48" s="78">
        <f t="shared" si="0"/>
        <v>5.2517457760965613E-2</v>
      </c>
    </row>
    <row r="49" spans="1:3" x14ac:dyDescent="0.3">
      <c r="A49" s="69">
        <f>qPCR!B465</f>
        <v>443</v>
      </c>
      <c r="B49" s="65">
        <f>qPCR!V465</f>
        <v>25.736666666666668</v>
      </c>
      <c r="C49" s="78">
        <f t="shared" si="0"/>
        <v>7.3387961954699224E-2</v>
      </c>
    </row>
    <row r="50" spans="1:3" x14ac:dyDescent="0.3">
      <c r="A50" s="69">
        <f>qPCR!B466</f>
        <v>444</v>
      </c>
      <c r="B50" s="65">
        <f>qPCR!V466</f>
        <v>24.713333333333328</v>
      </c>
      <c r="C50" s="78">
        <f t="shared" si="0"/>
        <v>0.14425646049473601</v>
      </c>
    </row>
    <row r="51" spans="1:3" x14ac:dyDescent="0.3">
      <c r="A51" s="69">
        <f>qPCR!B467</f>
        <v>445</v>
      </c>
      <c r="B51" s="65">
        <f>qPCR!V467</f>
        <v>26.076666666666664</v>
      </c>
      <c r="C51" s="78">
        <f t="shared" si="0"/>
        <v>5.8628218652192136E-2</v>
      </c>
    </row>
    <row r="52" spans="1:3" x14ac:dyDescent="0.3">
      <c r="A52" s="69">
        <f>qPCR!B468</f>
        <v>446</v>
      </c>
      <c r="B52" s="65">
        <f>qPCR!V468</f>
        <v>25.650000000000002</v>
      </c>
      <c r="C52" s="78">
        <f t="shared" si="0"/>
        <v>7.7710980616457134E-2</v>
      </c>
    </row>
    <row r="53" spans="1:3" x14ac:dyDescent="0.3">
      <c r="A53" s="69">
        <f>qPCR!B469</f>
        <v>447</v>
      </c>
      <c r="B53" s="65">
        <f>qPCR!V469</f>
        <v>25.446666666666669</v>
      </c>
      <c r="C53" s="78">
        <f t="shared" si="0"/>
        <v>8.8879592385789796E-2</v>
      </c>
    </row>
    <row r="54" spans="1:3" x14ac:dyDescent="0.3">
      <c r="A54" s="69">
        <f>qPCR!B470</f>
        <v>448</v>
      </c>
      <c r="B54" s="65">
        <f>qPCR!V470</f>
        <v>25.616666666666664</v>
      </c>
      <c r="C54" s="78">
        <f t="shared" si="0"/>
        <v>7.9440686780431854E-2</v>
      </c>
    </row>
    <row r="55" spans="1:3" x14ac:dyDescent="0.3">
      <c r="A55" s="69">
        <f>qPCR!B471</f>
        <v>449</v>
      </c>
      <c r="B55" s="65">
        <f>qPCR!V471</f>
        <v>26.383333333333336</v>
      </c>
      <c r="C55" s="78">
        <f t="shared" si="0"/>
        <v>4.7879452035652879E-2</v>
      </c>
    </row>
    <row r="56" spans="1:3" x14ac:dyDescent="0.3">
      <c r="A56" s="69">
        <f>qPCR!B472</f>
        <v>450</v>
      </c>
      <c r="B56" s="65">
        <f>qPCR!V472</f>
        <v>25.8</v>
      </c>
      <c r="C56" s="78">
        <f t="shared" si="0"/>
        <v>7.0381689146230705E-2</v>
      </c>
    </row>
    <row r="57" spans="1:3" x14ac:dyDescent="0.3">
      <c r="A57" s="69">
        <f>qPCR!B473</f>
        <v>451</v>
      </c>
      <c r="B57" s="65">
        <f>qPCR!V473</f>
        <v>25.586666666666662</v>
      </c>
      <c r="C57" s="78">
        <f t="shared" si="0"/>
        <v>8.103031567051254E-2</v>
      </c>
    </row>
    <row r="58" spans="1:3" x14ac:dyDescent="0.3">
      <c r="A58" s="69">
        <f>qPCR!B474</f>
        <v>452</v>
      </c>
      <c r="B58" s="65">
        <f>qPCR!V474</f>
        <v>25.48</v>
      </c>
      <c r="C58" s="78">
        <f t="shared" si="0"/>
        <v>8.6944367691344129E-2</v>
      </c>
    </row>
    <row r="59" spans="1:3" x14ac:dyDescent="0.3">
      <c r="A59" s="69">
        <f>qPCR!B475</f>
        <v>453</v>
      </c>
      <c r="B59" s="65">
        <f>qPCR!V475</f>
        <v>25.876666666666665</v>
      </c>
      <c r="C59" s="78">
        <f t="shared" si="0"/>
        <v>6.6906806883101647E-2</v>
      </c>
    </row>
    <row r="60" spans="1:3" x14ac:dyDescent="0.3">
      <c r="A60" s="69">
        <f>qPCR!B476</f>
        <v>454</v>
      </c>
      <c r="B60" s="65">
        <f>qPCR!V476</f>
        <v>24.12</v>
      </c>
      <c r="C60" s="78">
        <f t="shared" si="0"/>
        <v>0.2134587522558527</v>
      </c>
    </row>
    <row r="61" spans="1:3" x14ac:dyDescent="0.3">
      <c r="A61" s="69">
        <f>qPCR!B477</f>
        <v>455</v>
      </c>
      <c r="B61" s="65">
        <f>qPCR!V477</f>
        <v>25.919999999999998</v>
      </c>
      <c r="C61" s="78">
        <f t="shared" si="0"/>
        <v>6.5019185189665082E-2</v>
      </c>
    </row>
    <row r="62" spans="1:3" x14ac:dyDescent="0.3">
      <c r="A62" s="69">
        <f>qPCR!B478</f>
        <v>456</v>
      </c>
      <c r="B62" s="65">
        <f>qPCR!V478</f>
        <v>26.106666666666669</v>
      </c>
      <c r="C62" s="78">
        <f t="shared" si="0"/>
        <v>5.7478067509717817E-2</v>
      </c>
    </row>
    <row r="63" spans="1:3" x14ac:dyDescent="0.3">
      <c r="A63" s="69">
        <f>qPCR!B479</f>
        <v>457</v>
      </c>
      <c r="B63" s="65">
        <f>qPCR!V479</f>
        <v>25.203333333333333</v>
      </c>
      <c r="C63" s="78">
        <f t="shared" si="0"/>
        <v>0.10437450771223415</v>
      </c>
    </row>
    <row r="64" spans="1:3" x14ac:dyDescent="0.3">
      <c r="A64" s="69">
        <f>qPCR!B480</f>
        <v>458</v>
      </c>
      <c r="B64" s="65">
        <f>qPCR!V480</f>
        <v>25.316666666666666</v>
      </c>
      <c r="C64" s="78">
        <f t="shared" si="0"/>
        <v>9.6847496197438224E-2</v>
      </c>
    </row>
    <row r="65" spans="1:3" x14ac:dyDescent="0.3">
      <c r="A65" s="69">
        <f>qPCR!B481</f>
        <v>459</v>
      </c>
      <c r="B65" s="65">
        <f>qPCR!V481</f>
        <v>24.05</v>
      </c>
      <c r="C65" s="78">
        <f t="shared" si="0"/>
        <v>0.22355852121001757</v>
      </c>
    </row>
    <row r="66" spans="1:3" x14ac:dyDescent="0.3">
      <c r="A66" s="69">
        <f>qPCR!B482</f>
        <v>460</v>
      </c>
      <c r="B66" s="65">
        <f>qPCR!V482</f>
        <v>25.826666666666668</v>
      </c>
      <c r="C66" s="78">
        <f t="shared" si="0"/>
        <v>6.9153028583300857E-2</v>
      </c>
    </row>
    <row r="67" spans="1:3" x14ac:dyDescent="0.3">
      <c r="A67" s="69">
        <f>qPCR!B483</f>
        <v>461</v>
      </c>
      <c r="B67" s="65">
        <f>qPCR!V483</f>
        <v>26.496666666666666</v>
      </c>
      <c r="C67" s="78">
        <f t="shared" ref="C67:C89" si="1">10^(($N$1*B67)+$N$2)*L$23</f>
        <v>4.4426605218036423E-2</v>
      </c>
    </row>
    <row r="68" spans="1:3" x14ac:dyDescent="0.3">
      <c r="A68" s="69">
        <f>qPCR!B484</f>
        <v>462</v>
      </c>
      <c r="B68" s="65">
        <f>qPCR!V484</f>
        <v>26.303333333333331</v>
      </c>
      <c r="C68" s="78">
        <f t="shared" si="1"/>
        <v>5.0477125267825419E-2</v>
      </c>
    </row>
    <row r="69" spans="1:3" x14ac:dyDescent="0.3">
      <c r="A69" s="69">
        <f>qPCR!B485</f>
        <v>463</v>
      </c>
      <c r="B69" s="65">
        <f>qPCR!V485</f>
        <v>25.893333333333334</v>
      </c>
      <c r="C69" s="78">
        <f t="shared" si="1"/>
        <v>6.6174398638923243E-2</v>
      </c>
    </row>
    <row r="70" spans="1:3" x14ac:dyDescent="0.3">
      <c r="A70" s="69">
        <f>qPCR!B486</f>
        <v>464</v>
      </c>
      <c r="B70" s="65">
        <f>qPCR!V486</f>
        <v>26.25</v>
      </c>
      <c r="C70" s="78">
        <f t="shared" si="1"/>
        <v>5.228674115453668E-2</v>
      </c>
    </row>
    <row r="71" spans="1:3" x14ac:dyDescent="0.3">
      <c r="A71" s="69">
        <f>qPCR!B487</f>
        <v>465</v>
      </c>
      <c r="B71" s="65">
        <f>qPCR!V487</f>
        <v>24.64</v>
      </c>
      <c r="C71" s="78">
        <f t="shared" si="1"/>
        <v>0.15141489294687427</v>
      </c>
    </row>
    <row r="72" spans="1:3" x14ac:dyDescent="0.3">
      <c r="A72" s="69">
        <f>qPCR!B488</f>
        <v>466</v>
      </c>
      <c r="B72" s="65">
        <f>qPCR!V488</f>
        <v>26</v>
      </c>
      <c r="C72" s="78">
        <f t="shared" si="1"/>
        <v>6.1673142877455317E-2</v>
      </c>
    </row>
    <row r="73" spans="1:3" x14ac:dyDescent="0.3">
      <c r="A73" s="69">
        <f>qPCR!B489</f>
        <v>467</v>
      </c>
      <c r="B73" s="65">
        <f>qPCR!V489</f>
        <v>25.31</v>
      </c>
      <c r="C73" s="78">
        <f t="shared" si="1"/>
        <v>9.7274838295461671E-2</v>
      </c>
    </row>
    <row r="74" spans="1:3" x14ac:dyDescent="0.3">
      <c r="A74" s="69">
        <f>qPCR!B490</f>
        <v>468</v>
      </c>
      <c r="B74" s="65">
        <f>qPCR!V490</f>
        <v>23.323333333333334</v>
      </c>
      <c r="C74" s="78">
        <f t="shared" si="1"/>
        <v>0.36125371829747849</v>
      </c>
    </row>
    <row r="75" spans="1:3" x14ac:dyDescent="0.3">
      <c r="A75" s="69">
        <f>qPCR!B491</f>
        <v>469</v>
      </c>
      <c r="B75" s="65">
        <f>qPCR!V491</f>
        <v>24.966666666666669</v>
      </c>
      <c r="C75" s="78">
        <f t="shared" si="1"/>
        <v>0.12203227448138868</v>
      </c>
    </row>
    <row r="76" spans="1:3" x14ac:dyDescent="0.3">
      <c r="A76" s="69">
        <f>qPCR!B492</f>
        <v>470</v>
      </c>
      <c r="B76" s="65">
        <f>qPCR!V492</f>
        <v>24.193333333333332</v>
      </c>
      <c r="C76" s="78">
        <f t="shared" si="1"/>
        <v>0.20336707613600444</v>
      </c>
    </row>
    <row r="77" spans="1:3" x14ac:dyDescent="0.3">
      <c r="A77" s="69">
        <f>qPCR!B493</f>
        <v>471</v>
      </c>
      <c r="B77" s="65">
        <f>qPCR!V493</f>
        <v>26.693333333333332</v>
      </c>
      <c r="C77" s="78">
        <f t="shared" si="1"/>
        <v>3.9015356882621387E-2</v>
      </c>
    </row>
    <row r="78" spans="1:3" x14ac:dyDescent="0.3">
      <c r="A78" s="69">
        <f>qPCR!B494</f>
        <v>472</v>
      </c>
      <c r="B78" s="65">
        <f>qPCR!V494</f>
        <v>25.3</v>
      </c>
      <c r="C78" s="78">
        <f t="shared" si="1"/>
        <v>9.7919389650222705E-2</v>
      </c>
    </row>
    <row r="79" spans="1:3" x14ac:dyDescent="0.3">
      <c r="A79" s="69">
        <f>qPCR!B495</f>
        <v>473</v>
      </c>
      <c r="B79" s="65">
        <f>qPCR!V495</f>
        <v>24.723333333333333</v>
      </c>
      <c r="C79" s="78">
        <f t="shared" si="1"/>
        <v>0.14330689680385614</v>
      </c>
    </row>
    <row r="80" spans="1:3" x14ac:dyDescent="0.3">
      <c r="A80" s="69">
        <f>qPCR!B496</f>
        <v>474</v>
      </c>
      <c r="B80" s="65">
        <f>qPCR!V496</f>
        <v>26.49</v>
      </c>
      <c r="C80" s="78">
        <f t="shared" si="1"/>
        <v>4.4622638770036915E-2</v>
      </c>
    </row>
    <row r="81" spans="1:3" x14ac:dyDescent="0.3">
      <c r="A81" s="69">
        <f>qPCR!B497</f>
        <v>475</v>
      </c>
      <c r="B81" s="65">
        <f>qPCR!V497</f>
        <v>25.863333333333333</v>
      </c>
      <c r="C81" s="78">
        <f t="shared" si="1"/>
        <v>6.7498565638522384E-2</v>
      </c>
    </row>
    <row r="82" spans="1:3" x14ac:dyDescent="0.3">
      <c r="A82" s="69">
        <f>qPCR!B498</f>
        <v>476</v>
      </c>
      <c r="B82" s="65">
        <f>qPCR!V498</f>
        <v>27.28</v>
      </c>
      <c r="C82" s="78">
        <f t="shared" si="1"/>
        <v>2.648311153503809E-2</v>
      </c>
    </row>
    <row r="83" spans="1:3" x14ac:dyDescent="0.3">
      <c r="A83" s="69">
        <f>qPCR!B499</f>
        <v>477</v>
      </c>
      <c r="B83" s="65">
        <f>qPCR!V499</f>
        <v>26.840000000000003</v>
      </c>
      <c r="C83" s="78">
        <f t="shared" si="1"/>
        <v>3.5413507262456886E-2</v>
      </c>
    </row>
    <row r="84" spans="1:3" x14ac:dyDescent="0.3">
      <c r="A84" s="69" t="str">
        <f>qPCR!B500</f>
        <v>4CNt11c</v>
      </c>
      <c r="B84" s="65">
        <f>qPCR!V500</f>
        <v>20.373333333333331</v>
      </c>
      <c r="C84" s="78">
        <f t="shared" si="1"/>
        <v>2.534693771654454</v>
      </c>
    </row>
    <row r="85" spans="1:3" x14ac:dyDescent="0.3">
      <c r="A85" s="69" t="str">
        <f>qPCR!B501</f>
        <v>4CNt9c</v>
      </c>
      <c r="B85" s="65">
        <f>qPCR!V501</f>
        <v>28.326666666666664</v>
      </c>
      <c r="C85" s="78">
        <f t="shared" si="1"/>
        <v>1.3266798839588267E-2</v>
      </c>
    </row>
    <row r="86" spans="1:3" x14ac:dyDescent="0.3">
      <c r="A86" s="69" t="str">
        <f>qPCR!B502</f>
        <v>4ZEt11c</v>
      </c>
      <c r="B86" s="65">
        <f>qPCR!V502</f>
        <v>23.49666666666667</v>
      </c>
      <c r="C86" s="78">
        <f t="shared" si="1"/>
        <v>0.32217897957620972</v>
      </c>
    </row>
    <row r="87" spans="1:3" x14ac:dyDescent="0.3">
      <c r="A87" s="69" t="str">
        <f>qPCR!B503</f>
        <v>OR5StratK1</v>
      </c>
      <c r="B87" s="65">
        <f>qPCR!V503</f>
        <v>19.216666666666669</v>
      </c>
      <c r="C87" s="78">
        <f t="shared" si="1"/>
        <v>5.4409952381037021</v>
      </c>
    </row>
    <row r="88" spans="1:3" x14ac:dyDescent="0.3">
      <c r="A88" s="69" t="str">
        <f>qPCR!B504</f>
        <v>OR1Cent2aK2</v>
      </c>
      <c r="B88" s="65">
        <f>qPCR!V504</f>
        <v>23.01</v>
      </c>
      <c r="C88" s="78">
        <f t="shared" si="1"/>
        <v>0.44430579070249548</v>
      </c>
    </row>
    <row r="89" spans="1:3" x14ac:dyDescent="0.3">
      <c r="A89" s="69" t="str">
        <f>qPCR!B505</f>
        <v>OR4StratK1</v>
      </c>
      <c r="B89" s="65">
        <f>qPCR!V505</f>
        <v>20.133333333333333</v>
      </c>
      <c r="C89" s="78">
        <f t="shared" si="1"/>
        <v>2.9700367525890066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5"/>
  <sheetViews>
    <sheetView topLeftCell="A323" workbookViewId="0">
      <selection activeCell="G3" sqref="G3"/>
    </sheetView>
  </sheetViews>
  <sheetFormatPr defaultColWidth="9.109375" defaultRowHeight="14.4" x14ac:dyDescent="0.3"/>
  <sheetData>
    <row r="1" spans="1:12" s="12" customFormat="1" ht="22.65" customHeight="1" x14ac:dyDescent="0.25">
      <c r="A1" s="4"/>
      <c r="B1" s="4"/>
      <c r="C1" s="5" t="s">
        <v>11</v>
      </c>
      <c r="D1" s="5"/>
      <c r="E1" s="5"/>
      <c r="F1" s="5"/>
      <c r="G1" s="4"/>
      <c r="H1" s="6"/>
      <c r="I1" s="5"/>
      <c r="J1" s="5" t="s">
        <v>12</v>
      </c>
      <c r="K1" s="5"/>
      <c r="L1" s="5"/>
    </row>
    <row r="2" spans="1:12" s="12" customFormat="1" ht="26.4" x14ac:dyDescent="0.25">
      <c r="A2" s="7" t="s">
        <v>1</v>
      </c>
      <c r="B2" s="7" t="s">
        <v>2</v>
      </c>
      <c r="C2" s="8" t="s">
        <v>13</v>
      </c>
      <c r="D2" s="8" t="s">
        <v>14</v>
      </c>
      <c r="E2" s="8" t="s">
        <v>15</v>
      </c>
      <c r="F2" s="8" t="s">
        <v>16</v>
      </c>
      <c r="G2" s="9" t="s">
        <v>17</v>
      </c>
      <c r="H2" s="10" t="s">
        <v>18</v>
      </c>
      <c r="I2" s="8" t="s">
        <v>19</v>
      </c>
      <c r="J2" s="11" t="s">
        <v>20</v>
      </c>
      <c r="K2" s="11" t="s">
        <v>21</v>
      </c>
      <c r="L2" s="11" t="s">
        <v>22</v>
      </c>
    </row>
    <row r="3" spans="1:12" s="12" customFormat="1" x14ac:dyDescent="0.3">
      <c r="A3" s="54" t="str">
        <f>Meta!A3</f>
        <v>NRCS 18S</v>
      </c>
      <c r="B3" s="54">
        <f>Meta!B3</f>
        <v>1</v>
      </c>
      <c r="C3" s="112">
        <v>1.3220000000000001</v>
      </c>
      <c r="D3" s="112">
        <v>2.4876</v>
      </c>
      <c r="E3" s="112">
        <v>2.1777000000000002</v>
      </c>
      <c r="F3" s="55">
        <f>D3-C3</f>
        <v>1.1656</v>
      </c>
      <c r="G3" s="55">
        <f>E3-C3</f>
        <v>0.85570000000000013</v>
      </c>
      <c r="H3" s="56">
        <f>G3/F3</f>
        <v>0.73412834591626641</v>
      </c>
      <c r="I3" s="55">
        <f>(F3-G3)/G3</f>
        <v>0.36215963538623325</v>
      </c>
      <c r="J3" s="57" t="s">
        <v>23</v>
      </c>
      <c r="K3" s="57" t="s">
        <v>24</v>
      </c>
      <c r="L3" s="57" t="s">
        <v>24</v>
      </c>
    </row>
    <row r="4" spans="1:12" x14ac:dyDescent="0.3">
      <c r="A4" s="54" t="str">
        <f>Meta!A4</f>
        <v>NRCS 18S</v>
      </c>
      <c r="B4" s="54">
        <f>Meta!B4</f>
        <v>2</v>
      </c>
      <c r="C4" s="112">
        <v>1.321</v>
      </c>
      <c r="D4" s="112">
        <v>2.3222999999999998</v>
      </c>
      <c r="E4" s="112">
        <v>2.0676999999999999</v>
      </c>
      <c r="F4" s="55">
        <f t="shared" ref="F4:F67" si="0">D4-C4</f>
        <v>1.0012999999999999</v>
      </c>
      <c r="G4" s="55">
        <f t="shared" ref="G4:G67" si="1">E4-C4</f>
        <v>0.74669999999999992</v>
      </c>
      <c r="H4" s="56">
        <f t="shared" ref="H4:H67" si="2">G4/F4</f>
        <v>0.74573055028462998</v>
      </c>
      <c r="I4" s="55">
        <f t="shared" ref="I4:I67" si="3">(F4-G4)/G4</f>
        <v>0.34096692111959281</v>
      </c>
      <c r="J4" s="57" t="s">
        <v>23</v>
      </c>
      <c r="K4" s="57" t="s">
        <v>24</v>
      </c>
      <c r="L4" s="57" t="s">
        <v>24</v>
      </c>
    </row>
    <row r="5" spans="1:12" x14ac:dyDescent="0.3">
      <c r="A5" s="54" t="str">
        <f>Meta!A5</f>
        <v>NRCS 18S</v>
      </c>
      <c r="B5" s="54">
        <f>Meta!B5</f>
        <v>3</v>
      </c>
      <c r="C5" s="112">
        <v>1.3210999999999999</v>
      </c>
      <c r="D5" s="112">
        <v>2.343</v>
      </c>
      <c r="E5" s="112">
        <v>2.0373000000000001</v>
      </c>
      <c r="F5" s="55">
        <f t="shared" si="0"/>
        <v>1.0219</v>
      </c>
      <c r="G5" s="55">
        <f t="shared" si="1"/>
        <v>0.71620000000000017</v>
      </c>
      <c r="H5" s="56">
        <f t="shared" si="2"/>
        <v>0.70085135531852449</v>
      </c>
      <c r="I5" s="55">
        <f t="shared" si="3"/>
        <v>0.42683607930745571</v>
      </c>
      <c r="J5" s="57" t="s">
        <v>23</v>
      </c>
      <c r="K5" s="57" t="s">
        <v>24</v>
      </c>
      <c r="L5" s="57" t="s">
        <v>24</v>
      </c>
    </row>
    <row r="6" spans="1:12" x14ac:dyDescent="0.3">
      <c r="A6" s="54" t="str">
        <f>Meta!A6</f>
        <v>NRCS 18S</v>
      </c>
      <c r="B6" s="54">
        <f>Meta!B6</f>
        <v>4</v>
      </c>
      <c r="C6" s="112">
        <v>1.319</v>
      </c>
      <c r="D6" s="112">
        <v>2.355</v>
      </c>
      <c r="E6" s="112">
        <v>2.0838000000000001</v>
      </c>
      <c r="F6" s="55">
        <f t="shared" si="0"/>
        <v>1.036</v>
      </c>
      <c r="G6" s="55">
        <f t="shared" si="1"/>
        <v>0.76480000000000015</v>
      </c>
      <c r="H6" s="56">
        <f t="shared" si="2"/>
        <v>0.73822393822393839</v>
      </c>
      <c r="I6" s="55">
        <f t="shared" si="3"/>
        <v>0.35460251046025082</v>
      </c>
      <c r="J6" s="57" t="s">
        <v>23</v>
      </c>
      <c r="K6" s="57" t="s">
        <v>24</v>
      </c>
      <c r="L6" s="57" t="s">
        <v>24</v>
      </c>
    </row>
    <row r="7" spans="1:12" x14ac:dyDescent="0.3">
      <c r="A7" s="54" t="str">
        <f>Meta!A7</f>
        <v>NRCS 18S</v>
      </c>
      <c r="B7" s="54">
        <f>Meta!B7</f>
        <v>5</v>
      </c>
      <c r="C7" s="112">
        <v>1.3203</v>
      </c>
      <c r="D7" s="112">
        <v>2.3054999999999999</v>
      </c>
      <c r="E7" s="112">
        <v>2.0528</v>
      </c>
      <c r="F7" s="55">
        <f t="shared" si="0"/>
        <v>0.98519999999999985</v>
      </c>
      <c r="G7" s="55">
        <f t="shared" si="1"/>
        <v>0.73249999999999993</v>
      </c>
      <c r="H7" s="56">
        <f t="shared" si="2"/>
        <v>0.74350385708485589</v>
      </c>
      <c r="I7" s="55">
        <f t="shared" si="3"/>
        <v>0.34498293515358353</v>
      </c>
      <c r="J7" s="57" t="s">
        <v>23</v>
      </c>
      <c r="K7" s="57" t="s">
        <v>24</v>
      </c>
      <c r="L7" s="57" t="s">
        <v>24</v>
      </c>
    </row>
    <row r="8" spans="1:12" x14ac:dyDescent="0.3">
      <c r="A8" s="54" t="str">
        <f>Meta!A8</f>
        <v>NRCS 18S</v>
      </c>
      <c r="B8" s="54">
        <f>Meta!B8</f>
        <v>6</v>
      </c>
      <c r="C8" s="112">
        <v>1.3194999999999999</v>
      </c>
      <c r="D8" s="112">
        <v>2.5482999999999998</v>
      </c>
      <c r="E8" s="112">
        <v>2.2210000000000001</v>
      </c>
      <c r="F8" s="55">
        <f t="shared" si="0"/>
        <v>1.2287999999999999</v>
      </c>
      <c r="G8" s="55">
        <f t="shared" si="1"/>
        <v>0.90150000000000019</v>
      </c>
      <c r="H8" s="56">
        <f t="shared" si="2"/>
        <v>0.73364257812500022</v>
      </c>
      <c r="I8" s="55">
        <f t="shared" si="3"/>
        <v>0.36306156405989976</v>
      </c>
      <c r="J8" s="57" t="s">
        <v>23</v>
      </c>
      <c r="K8" s="57" t="s">
        <v>24</v>
      </c>
      <c r="L8" s="57" t="s">
        <v>24</v>
      </c>
    </row>
    <row r="9" spans="1:12" x14ac:dyDescent="0.3">
      <c r="A9" s="54" t="str">
        <f>Meta!A9</f>
        <v>NRCS 18S</v>
      </c>
      <c r="B9" s="54">
        <f>Meta!B9</f>
        <v>7</v>
      </c>
      <c r="C9" s="112">
        <v>1.3166</v>
      </c>
      <c r="D9" s="112">
        <v>2.4420999999999999</v>
      </c>
      <c r="E9" s="112">
        <v>2.1482000000000001</v>
      </c>
      <c r="F9" s="55">
        <f t="shared" si="0"/>
        <v>1.1254999999999999</v>
      </c>
      <c r="G9" s="55">
        <f t="shared" si="1"/>
        <v>0.83160000000000012</v>
      </c>
      <c r="H9" s="56">
        <f t="shared" si="2"/>
        <v>0.73887161261661494</v>
      </c>
      <c r="I9" s="55">
        <f t="shared" si="3"/>
        <v>0.35341510341510318</v>
      </c>
      <c r="J9" s="57" t="s">
        <v>23</v>
      </c>
      <c r="K9" s="57" t="s">
        <v>24</v>
      </c>
      <c r="L9" s="57" t="s">
        <v>24</v>
      </c>
    </row>
    <row r="10" spans="1:12" x14ac:dyDescent="0.3">
      <c r="A10" s="54" t="str">
        <f>Meta!A10</f>
        <v>NRCS 18S</v>
      </c>
      <c r="B10" s="54">
        <f>Meta!B10</f>
        <v>8</v>
      </c>
      <c r="C10" s="112">
        <v>1.3146</v>
      </c>
      <c r="D10" s="112">
        <v>2.3256000000000001</v>
      </c>
      <c r="E10" s="112">
        <v>2.0642</v>
      </c>
      <c r="F10" s="55">
        <f t="shared" si="0"/>
        <v>1.0110000000000001</v>
      </c>
      <c r="G10" s="55">
        <f t="shared" si="1"/>
        <v>0.74960000000000004</v>
      </c>
      <c r="H10" s="56">
        <f t="shared" si="2"/>
        <v>0.74144411473788319</v>
      </c>
      <c r="I10" s="55">
        <f t="shared" si="3"/>
        <v>0.34871931696905023</v>
      </c>
      <c r="J10" s="57" t="s">
        <v>23</v>
      </c>
      <c r="K10" s="57" t="s">
        <v>24</v>
      </c>
      <c r="L10" s="57" t="s">
        <v>24</v>
      </c>
    </row>
    <row r="11" spans="1:12" x14ac:dyDescent="0.3">
      <c r="A11" s="54" t="str">
        <f>Meta!A11</f>
        <v>NRCS 18S</v>
      </c>
      <c r="B11" s="54">
        <f>Meta!B11</f>
        <v>9</v>
      </c>
      <c r="C11" s="112">
        <v>1.3157000000000001</v>
      </c>
      <c r="D11" s="112">
        <v>2.2730000000000001</v>
      </c>
      <c r="E11" s="112">
        <v>2.0261</v>
      </c>
      <c r="F11" s="55">
        <f t="shared" si="0"/>
        <v>0.95730000000000004</v>
      </c>
      <c r="G11" s="55">
        <f t="shared" si="1"/>
        <v>0.71039999999999992</v>
      </c>
      <c r="H11" s="56">
        <f t="shared" si="2"/>
        <v>0.74208712002507038</v>
      </c>
      <c r="I11" s="55">
        <f t="shared" si="3"/>
        <v>0.34755067567567588</v>
      </c>
      <c r="J11" s="57" t="s">
        <v>23</v>
      </c>
      <c r="K11" s="57" t="s">
        <v>24</v>
      </c>
      <c r="L11" s="57" t="s">
        <v>24</v>
      </c>
    </row>
    <row r="12" spans="1:12" x14ac:dyDescent="0.3">
      <c r="A12" s="54" t="str">
        <f>Meta!A12</f>
        <v>NRCS 18S</v>
      </c>
      <c r="B12" s="54">
        <f>Meta!B12</f>
        <v>10</v>
      </c>
      <c r="C12" s="112">
        <v>1.3237000000000001</v>
      </c>
      <c r="D12" s="112">
        <v>2.3182999999999998</v>
      </c>
      <c r="E12" s="112">
        <v>2.1019999999999999</v>
      </c>
      <c r="F12" s="55">
        <f t="shared" si="0"/>
        <v>0.99459999999999971</v>
      </c>
      <c r="G12" s="55">
        <f t="shared" si="1"/>
        <v>0.77829999999999977</v>
      </c>
      <c r="H12" s="56">
        <f t="shared" si="2"/>
        <v>0.78252563844761713</v>
      </c>
      <c r="I12" s="55">
        <f t="shared" si="3"/>
        <v>0.27791340100218426</v>
      </c>
      <c r="J12" s="57" t="s">
        <v>23</v>
      </c>
      <c r="K12" s="57" t="s">
        <v>24</v>
      </c>
      <c r="L12" s="57" t="s">
        <v>24</v>
      </c>
    </row>
    <row r="13" spans="1:12" x14ac:dyDescent="0.3">
      <c r="A13" s="54" t="str">
        <f>Meta!A13</f>
        <v>NRCS 18S</v>
      </c>
      <c r="B13" s="54">
        <f>Meta!B13</f>
        <v>11</v>
      </c>
      <c r="C13" s="112">
        <v>1.3081</v>
      </c>
      <c r="D13" s="112">
        <v>2.3275000000000001</v>
      </c>
      <c r="E13" s="112">
        <v>2.0642</v>
      </c>
      <c r="F13" s="55">
        <f t="shared" si="0"/>
        <v>1.0194000000000001</v>
      </c>
      <c r="G13" s="55">
        <f t="shared" si="1"/>
        <v>0.75609999999999999</v>
      </c>
      <c r="H13" s="56">
        <f t="shared" si="2"/>
        <v>0.74171081028055708</v>
      </c>
      <c r="I13" s="55">
        <f t="shared" si="3"/>
        <v>0.348234360534321</v>
      </c>
      <c r="J13" s="57" t="s">
        <v>23</v>
      </c>
      <c r="K13" s="57" t="s">
        <v>24</v>
      </c>
      <c r="L13" s="57" t="s">
        <v>24</v>
      </c>
    </row>
    <row r="14" spans="1:12" x14ac:dyDescent="0.3">
      <c r="A14" s="54" t="str">
        <f>Meta!A14</f>
        <v>NRCS 18S</v>
      </c>
      <c r="B14" s="54">
        <f>Meta!B14</f>
        <v>12</v>
      </c>
      <c r="C14" s="112">
        <v>1.3199000000000001</v>
      </c>
      <c r="D14" s="112">
        <v>2.3409</v>
      </c>
      <c r="E14" s="112">
        <v>2.0762</v>
      </c>
      <c r="F14" s="55">
        <f t="shared" si="0"/>
        <v>1.0209999999999999</v>
      </c>
      <c r="G14" s="55">
        <f t="shared" si="1"/>
        <v>0.75629999999999997</v>
      </c>
      <c r="H14" s="56">
        <f t="shared" si="2"/>
        <v>0.74074436826640555</v>
      </c>
      <c r="I14" s="55">
        <f t="shared" si="3"/>
        <v>0.34999338886685172</v>
      </c>
      <c r="J14" s="57" t="s">
        <v>23</v>
      </c>
      <c r="K14" s="57" t="s">
        <v>24</v>
      </c>
      <c r="L14" s="57" t="s">
        <v>24</v>
      </c>
    </row>
    <row r="15" spans="1:12" x14ac:dyDescent="0.3">
      <c r="A15" s="54" t="str">
        <f>Meta!A15</f>
        <v>NRCS 18S</v>
      </c>
      <c r="B15" s="54">
        <f>Meta!B15</f>
        <v>13</v>
      </c>
      <c r="C15" s="112">
        <v>1.3124</v>
      </c>
      <c r="D15" s="112">
        <v>2.3990999999999998</v>
      </c>
      <c r="E15" s="112">
        <v>2.1175999999999999</v>
      </c>
      <c r="F15" s="55">
        <f t="shared" si="0"/>
        <v>1.0866999999999998</v>
      </c>
      <c r="G15" s="55">
        <f t="shared" si="1"/>
        <v>0.80519999999999992</v>
      </c>
      <c r="H15" s="56">
        <f t="shared" si="2"/>
        <v>0.74095886629244512</v>
      </c>
      <c r="I15" s="55">
        <f t="shared" si="3"/>
        <v>0.34960258320914045</v>
      </c>
      <c r="J15" s="57" t="s">
        <v>23</v>
      </c>
      <c r="K15" s="57" t="s">
        <v>24</v>
      </c>
      <c r="L15" s="57" t="s">
        <v>24</v>
      </c>
    </row>
    <row r="16" spans="1:12" x14ac:dyDescent="0.3">
      <c r="A16" s="54" t="str">
        <f>Meta!A16</f>
        <v>NRCS 18S</v>
      </c>
      <c r="B16" s="54">
        <f>Meta!B16</f>
        <v>14</v>
      </c>
      <c r="C16" s="112">
        <v>1.3194999999999999</v>
      </c>
      <c r="D16" s="112">
        <v>2.4064000000000001</v>
      </c>
      <c r="E16" s="112">
        <v>2.1511</v>
      </c>
      <c r="F16" s="55">
        <f t="shared" si="0"/>
        <v>1.0869000000000002</v>
      </c>
      <c r="G16" s="55">
        <f t="shared" si="1"/>
        <v>0.83160000000000012</v>
      </c>
      <c r="H16" s="56">
        <f t="shared" si="2"/>
        <v>0.76511178581286221</v>
      </c>
      <c r="I16" s="55">
        <f t="shared" si="3"/>
        <v>0.30699855699855705</v>
      </c>
      <c r="J16" s="57" t="s">
        <v>23</v>
      </c>
      <c r="K16" s="57" t="s">
        <v>24</v>
      </c>
      <c r="L16" s="57" t="s">
        <v>24</v>
      </c>
    </row>
    <row r="17" spans="1:12" x14ac:dyDescent="0.3">
      <c r="A17" s="54" t="str">
        <f>Meta!A17</f>
        <v>NRCS 18S</v>
      </c>
      <c r="B17" s="54">
        <f>Meta!B17</f>
        <v>15</v>
      </c>
      <c r="C17" s="112">
        <v>1.3077000000000001</v>
      </c>
      <c r="D17" s="112">
        <v>2.4378000000000002</v>
      </c>
      <c r="E17" s="112">
        <v>2.1589999999999998</v>
      </c>
      <c r="F17" s="55">
        <f t="shared" si="0"/>
        <v>1.1301000000000001</v>
      </c>
      <c r="G17" s="55">
        <f t="shared" si="1"/>
        <v>0.85129999999999972</v>
      </c>
      <c r="H17" s="56">
        <f t="shared" si="2"/>
        <v>0.75329616848066516</v>
      </c>
      <c r="I17" s="55">
        <f t="shared" si="3"/>
        <v>0.32749911899447959</v>
      </c>
      <c r="J17" s="57" t="s">
        <v>23</v>
      </c>
      <c r="K17" s="57" t="s">
        <v>24</v>
      </c>
      <c r="L17" s="57" t="s">
        <v>24</v>
      </c>
    </row>
    <row r="18" spans="1:12" x14ac:dyDescent="0.3">
      <c r="A18" s="54" t="str">
        <f>Meta!A18</f>
        <v>NRCS 18S</v>
      </c>
      <c r="B18" s="54">
        <f>Meta!B18</f>
        <v>16</v>
      </c>
      <c r="C18" s="112">
        <v>1.3068</v>
      </c>
      <c r="D18" s="112">
        <v>2.3946999999999998</v>
      </c>
      <c r="E18" s="112">
        <v>2.1996000000000002</v>
      </c>
      <c r="F18" s="55">
        <f t="shared" si="0"/>
        <v>1.0878999999999999</v>
      </c>
      <c r="G18" s="55">
        <f t="shared" si="1"/>
        <v>0.89280000000000026</v>
      </c>
      <c r="H18" s="56">
        <f t="shared" si="2"/>
        <v>0.82066366393970069</v>
      </c>
      <c r="I18" s="55">
        <f t="shared" si="3"/>
        <v>0.21852598566308193</v>
      </c>
      <c r="J18" s="57" t="s">
        <v>23</v>
      </c>
      <c r="K18" s="57" t="s">
        <v>24</v>
      </c>
      <c r="L18" s="57" t="s">
        <v>24</v>
      </c>
    </row>
    <row r="19" spans="1:12" x14ac:dyDescent="0.3">
      <c r="A19" s="54" t="str">
        <f>Meta!A19</f>
        <v>NRCS 18S</v>
      </c>
      <c r="B19" s="54">
        <f>Meta!B19</f>
        <v>17</v>
      </c>
      <c r="C19" s="112">
        <v>1.3001</v>
      </c>
      <c r="D19" s="112">
        <v>2.3645</v>
      </c>
      <c r="E19" s="112">
        <v>2.1869999999999998</v>
      </c>
      <c r="F19" s="55">
        <f t="shared" si="0"/>
        <v>1.0644</v>
      </c>
      <c r="G19" s="55">
        <f t="shared" si="1"/>
        <v>0.8868999999999998</v>
      </c>
      <c r="H19" s="56">
        <f t="shared" si="2"/>
        <v>0.83323938369034178</v>
      </c>
      <c r="I19" s="55">
        <f t="shared" si="3"/>
        <v>0.20013530273988075</v>
      </c>
      <c r="J19" s="57" t="s">
        <v>23</v>
      </c>
      <c r="K19" s="57" t="s">
        <v>24</v>
      </c>
      <c r="L19" s="57" t="s">
        <v>24</v>
      </c>
    </row>
    <row r="20" spans="1:12" x14ac:dyDescent="0.3">
      <c r="A20" s="54" t="str">
        <f>Meta!A20</f>
        <v>NRCS 18S</v>
      </c>
      <c r="B20" s="54">
        <f>Meta!B20</f>
        <v>18</v>
      </c>
      <c r="C20" s="112">
        <v>1.3005</v>
      </c>
      <c r="D20" s="112">
        <v>2.3347000000000002</v>
      </c>
      <c r="E20" s="112">
        <v>2.1387</v>
      </c>
      <c r="F20" s="55">
        <f t="shared" si="0"/>
        <v>1.0342000000000002</v>
      </c>
      <c r="G20" s="55">
        <f t="shared" si="1"/>
        <v>0.83820000000000006</v>
      </c>
      <c r="H20" s="56">
        <f t="shared" si="2"/>
        <v>0.81048153161864234</v>
      </c>
      <c r="I20" s="55">
        <f t="shared" si="3"/>
        <v>0.23383440706275371</v>
      </c>
      <c r="J20" s="57" t="s">
        <v>23</v>
      </c>
      <c r="K20" s="57" t="s">
        <v>24</v>
      </c>
      <c r="L20" s="57" t="s">
        <v>24</v>
      </c>
    </row>
    <row r="21" spans="1:12" x14ac:dyDescent="0.3">
      <c r="A21" s="54" t="str">
        <f>Meta!A21</f>
        <v>NRCS 18S</v>
      </c>
      <c r="B21" s="54">
        <f>Meta!B21</f>
        <v>19</v>
      </c>
      <c r="C21" s="112">
        <v>1.3081</v>
      </c>
      <c r="D21" s="112">
        <v>2.3290999999999999</v>
      </c>
      <c r="E21" s="112">
        <v>2.1023000000000001</v>
      </c>
      <c r="F21" s="55">
        <f t="shared" si="0"/>
        <v>1.0209999999999999</v>
      </c>
      <c r="G21" s="55">
        <f t="shared" si="1"/>
        <v>0.79420000000000002</v>
      </c>
      <c r="H21" s="56">
        <f t="shared" si="2"/>
        <v>0.77786483839373177</v>
      </c>
      <c r="I21" s="55">
        <f t="shared" si="3"/>
        <v>0.28557038529337686</v>
      </c>
      <c r="J21" s="57" t="s">
        <v>23</v>
      </c>
      <c r="K21" s="57" t="s">
        <v>24</v>
      </c>
      <c r="L21" s="57" t="s">
        <v>24</v>
      </c>
    </row>
    <row r="22" spans="1:12" x14ac:dyDescent="0.3">
      <c r="A22" s="54" t="str">
        <f>Meta!A22</f>
        <v>NRCS 18S</v>
      </c>
      <c r="B22" s="54">
        <f>Meta!B22</f>
        <v>20</v>
      </c>
      <c r="C22" s="112">
        <v>1.3061</v>
      </c>
      <c r="D22" s="112">
        <v>2.3052999999999999</v>
      </c>
      <c r="E22" s="112">
        <v>2.0762999999999998</v>
      </c>
      <c r="F22" s="55">
        <f t="shared" si="0"/>
        <v>0.99919999999999987</v>
      </c>
      <c r="G22" s="55">
        <f t="shared" si="1"/>
        <v>0.77019999999999977</v>
      </c>
      <c r="H22" s="56">
        <f t="shared" si="2"/>
        <v>0.77081665332265803</v>
      </c>
      <c r="I22" s="55">
        <f t="shared" si="3"/>
        <v>0.2973253700337577</v>
      </c>
      <c r="J22" s="57" t="s">
        <v>23</v>
      </c>
      <c r="K22" s="57" t="s">
        <v>24</v>
      </c>
      <c r="L22" s="57" t="s">
        <v>24</v>
      </c>
    </row>
    <row r="23" spans="1:12" x14ac:dyDescent="0.3">
      <c r="A23" s="54" t="str">
        <f>Meta!A23</f>
        <v>NRCS 18S</v>
      </c>
      <c r="B23" s="54">
        <f>Meta!B23</f>
        <v>21</v>
      </c>
      <c r="C23" s="112">
        <v>1.3045</v>
      </c>
      <c r="D23" s="112">
        <v>2.3199999999999998</v>
      </c>
      <c r="E23" s="112">
        <v>2.0901000000000001</v>
      </c>
      <c r="F23" s="55">
        <f t="shared" si="0"/>
        <v>1.0154999999999998</v>
      </c>
      <c r="G23" s="55">
        <f t="shared" si="1"/>
        <v>0.78560000000000008</v>
      </c>
      <c r="H23" s="56">
        <f t="shared" si="2"/>
        <v>0.77360905957656345</v>
      </c>
      <c r="I23" s="55">
        <f t="shared" si="3"/>
        <v>0.29264256619144569</v>
      </c>
      <c r="J23" s="57" t="s">
        <v>23</v>
      </c>
      <c r="K23" s="57" t="s">
        <v>24</v>
      </c>
      <c r="L23" s="57" t="s">
        <v>24</v>
      </c>
    </row>
    <row r="24" spans="1:12" x14ac:dyDescent="0.3">
      <c r="A24" s="54" t="str">
        <f>Meta!A24</f>
        <v>NRCS 18S</v>
      </c>
      <c r="B24" s="54">
        <f>Meta!B24</f>
        <v>22</v>
      </c>
      <c r="C24" s="112">
        <v>1.325</v>
      </c>
      <c r="D24" s="112">
        <v>2.3319999999999999</v>
      </c>
      <c r="E24" s="112">
        <v>2.0895000000000001</v>
      </c>
      <c r="F24" s="55">
        <f t="shared" si="0"/>
        <v>1.0069999999999999</v>
      </c>
      <c r="G24" s="55">
        <f t="shared" si="1"/>
        <v>0.76450000000000018</v>
      </c>
      <c r="H24" s="56">
        <f t="shared" si="2"/>
        <v>0.75918570009930508</v>
      </c>
      <c r="I24" s="55">
        <f t="shared" si="3"/>
        <v>0.31720078482668368</v>
      </c>
      <c r="J24" s="57" t="s">
        <v>23</v>
      </c>
      <c r="K24" s="57" t="s">
        <v>24</v>
      </c>
      <c r="L24" s="57" t="s">
        <v>24</v>
      </c>
    </row>
    <row r="25" spans="1:12" x14ac:dyDescent="0.3">
      <c r="A25" s="54" t="str">
        <f>Meta!A25</f>
        <v>NRCS 18S</v>
      </c>
      <c r="B25" s="54">
        <f>Meta!B25</f>
        <v>23</v>
      </c>
      <c r="C25" s="112">
        <v>1.32</v>
      </c>
      <c r="D25" s="112">
        <v>2.3605</v>
      </c>
      <c r="E25" s="112">
        <v>2.1307999999999998</v>
      </c>
      <c r="F25" s="55">
        <f t="shared" si="0"/>
        <v>1.0405</v>
      </c>
      <c r="G25" s="55">
        <f t="shared" si="1"/>
        <v>0.81079999999999974</v>
      </c>
      <c r="H25" s="56">
        <f t="shared" si="2"/>
        <v>0.77924074963959611</v>
      </c>
      <c r="I25" s="55">
        <f t="shared" si="3"/>
        <v>0.28330044400592047</v>
      </c>
      <c r="J25" s="57" t="s">
        <v>23</v>
      </c>
      <c r="K25" s="57" t="s">
        <v>24</v>
      </c>
      <c r="L25" s="57" t="s">
        <v>24</v>
      </c>
    </row>
    <row r="26" spans="1:12" x14ac:dyDescent="0.3">
      <c r="A26" s="54" t="str">
        <f>Meta!A26</f>
        <v>NRCS 18S</v>
      </c>
      <c r="B26" s="54">
        <f>Meta!B26</f>
        <v>24</v>
      </c>
      <c r="C26" s="112">
        <v>1.3120000000000001</v>
      </c>
      <c r="D26" s="112">
        <v>2.3506</v>
      </c>
      <c r="E26" s="112">
        <v>2.1349</v>
      </c>
      <c r="F26" s="55">
        <f t="shared" si="0"/>
        <v>1.0386</v>
      </c>
      <c r="G26" s="55">
        <f t="shared" si="1"/>
        <v>0.82289999999999996</v>
      </c>
      <c r="H26" s="56">
        <f t="shared" si="2"/>
        <v>0.79231658001155403</v>
      </c>
      <c r="I26" s="55">
        <f t="shared" si="3"/>
        <v>0.26212176449143276</v>
      </c>
      <c r="J26" s="57" t="s">
        <v>23</v>
      </c>
      <c r="K26" s="57" t="s">
        <v>24</v>
      </c>
      <c r="L26" s="57" t="s">
        <v>24</v>
      </c>
    </row>
    <row r="27" spans="1:12" x14ac:dyDescent="0.3">
      <c r="A27" s="54" t="str">
        <f>Meta!A27</f>
        <v>NRCS 18S</v>
      </c>
      <c r="B27" s="54">
        <f>Meta!B27</f>
        <v>25</v>
      </c>
      <c r="C27" s="112">
        <v>1.3149999999999999</v>
      </c>
      <c r="D27" s="112">
        <v>2.3546999999999998</v>
      </c>
      <c r="E27" s="112">
        <v>2.1568999999999998</v>
      </c>
      <c r="F27" s="55">
        <f t="shared" si="0"/>
        <v>1.0396999999999998</v>
      </c>
      <c r="G27" s="55">
        <f t="shared" si="1"/>
        <v>0.84189999999999987</v>
      </c>
      <c r="H27" s="56">
        <f t="shared" si="2"/>
        <v>0.80975281331153215</v>
      </c>
      <c r="I27" s="55">
        <f t="shared" si="3"/>
        <v>0.23494476778714812</v>
      </c>
      <c r="J27" s="57" t="s">
        <v>23</v>
      </c>
      <c r="K27" s="57" t="s">
        <v>24</v>
      </c>
      <c r="L27" s="57" t="s">
        <v>24</v>
      </c>
    </row>
    <row r="28" spans="1:12" x14ac:dyDescent="0.3">
      <c r="A28" s="54" t="str">
        <f>Meta!A28</f>
        <v>NRCS 18S</v>
      </c>
      <c r="B28" s="54">
        <f>Meta!B28</f>
        <v>26</v>
      </c>
      <c r="C28" s="112">
        <v>1.3250999999999999</v>
      </c>
      <c r="D28" s="112">
        <v>2.3439999999999999</v>
      </c>
      <c r="E28" s="112">
        <v>2.1244999999999998</v>
      </c>
      <c r="F28" s="55">
        <f t="shared" si="0"/>
        <v>1.0188999999999999</v>
      </c>
      <c r="G28" s="55">
        <f t="shared" si="1"/>
        <v>0.79939999999999989</v>
      </c>
      <c r="H28" s="56">
        <f t="shared" si="2"/>
        <v>0.78457159682010003</v>
      </c>
      <c r="I28" s="55">
        <f t="shared" si="3"/>
        <v>0.27458093570177639</v>
      </c>
      <c r="J28" s="57" t="s">
        <v>23</v>
      </c>
      <c r="K28" s="57" t="s">
        <v>24</v>
      </c>
      <c r="L28" s="57" t="s">
        <v>24</v>
      </c>
    </row>
    <row r="29" spans="1:12" x14ac:dyDescent="0.3">
      <c r="A29" s="54" t="str">
        <f>Meta!A29</f>
        <v>NRCS 18S</v>
      </c>
      <c r="B29" s="54">
        <f>Meta!B29</f>
        <v>27</v>
      </c>
      <c r="C29" s="112">
        <v>1.3240000000000001</v>
      </c>
      <c r="D29" s="112">
        <v>2.3601000000000001</v>
      </c>
      <c r="E29" s="112">
        <v>2.1339999999999999</v>
      </c>
      <c r="F29" s="55">
        <f t="shared" si="0"/>
        <v>1.0361</v>
      </c>
      <c r="G29" s="55">
        <f t="shared" si="1"/>
        <v>0.80999999999999983</v>
      </c>
      <c r="H29" s="56">
        <f t="shared" si="2"/>
        <v>0.78177782067367996</v>
      </c>
      <c r="I29" s="55">
        <f t="shared" si="3"/>
        <v>0.27913580246913611</v>
      </c>
      <c r="J29" s="57" t="s">
        <v>23</v>
      </c>
      <c r="K29" s="57" t="s">
        <v>24</v>
      </c>
      <c r="L29" s="57" t="s">
        <v>24</v>
      </c>
    </row>
    <row r="30" spans="1:12" x14ac:dyDescent="0.3">
      <c r="A30" s="54" t="str">
        <f>Meta!A30</f>
        <v>NRCS 18S</v>
      </c>
      <c r="B30" s="54">
        <f>Meta!B30</f>
        <v>28</v>
      </c>
      <c r="C30" s="112">
        <v>1.3205</v>
      </c>
      <c r="D30" s="112">
        <v>2.3513999999999999</v>
      </c>
      <c r="E30" s="112">
        <v>2.1221999999999999</v>
      </c>
      <c r="F30" s="55">
        <f t="shared" si="0"/>
        <v>1.0308999999999999</v>
      </c>
      <c r="G30" s="55">
        <f t="shared" si="1"/>
        <v>0.80169999999999986</v>
      </c>
      <c r="H30" s="56">
        <f t="shared" si="2"/>
        <v>0.77766999708992135</v>
      </c>
      <c r="I30" s="55">
        <f t="shared" si="3"/>
        <v>0.2858924784832233</v>
      </c>
      <c r="J30" s="57" t="s">
        <v>23</v>
      </c>
      <c r="K30" s="57" t="s">
        <v>24</v>
      </c>
      <c r="L30" s="57" t="s">
        <v>24</v>
      </c>
    </row>
    <row r="31" spans="1:12" x14ac:dyDescent="0.3">
      <c r="A31" s="54" t="str">
        <f>Meta!A31</f>
        <v>NRCS 18S</v>
      </c>
      <c r="B31" s="54">
        <f>Meta!B31</f>
        <v>29</v>
      </c>
      <c r="C31" s="112">
        <v>1.3219000000000001</v>
      </c>
      <c r="D31" s="112">
        <v>2.3294999999999999</v>
      </c>
      <c r="E31" s="112">
        <v>2.0981000000000001</v>
      </c>
      <c r="F31" s="55">
        <f t="shared" si="0"/>
        <v>1.0075999999999998</v>
      </c>
      <c r="G31" s="55">
        <f t="shared" si="1"/>
        <v>0.7762</v>
      </c>
      <c r="H31" s="56">
        <f t="shared" si="2"/>
        <v>0.77034537514886869</v>
      </c>
      <c r="I31" s="55">
        <f t="shared" si="3"/>
        <v>0.29811904148415336</v>
      </c>
      <c r="J31" s="57" t="s">
        <v>23</v>
      </c>
      <c r="K31" s="57" t="s">
        <v>24</v>
      </c>
      <c r="L31" s="57" t="s">
        <v>24</v>
      </c>
    </row>
    <row r="32" spans="1:12" x14ac:dyDescent="0.3">
      <c r="A32" s="54" t="str">
        <f>Meta!A32</f>
        <v>NRCS 18S</v>
      </c>
      <c r="B32" s="54">
        <f>Meta!B32</f>
        <v>30</v>
      </c>
      <c r="C32" s="112">
        <v>1.3156000000000001</v>
      </c>
      <c r="D32" s="112">
        <v>2.3363999999999998</v>
      </c>
      <c r="E32" s="112">
        <v>2.1025</v>
      </c>
      <c r="F32" s="55">
        <f t="shared" si="0"/>
        <v>1.0207999999999997</v>
      </c>
      <c r="G32" s="55">
        <f t="shared" si="1"/>
        <v>0.78689999999999993</v>
      </c>
      <c r="H32" s="56">
        <f t="shared" si="2"/>
        <v>0.77086598746081525</v>
      </c>
      <c r="I32" s="55">
        <f t="shared" si="3"/>
        <v>0.29724234337272815</v>
      </c>
      <c r="J32" s="57" t="s">
        <v>23</v>
      </c>
      <c r="K32" s="57" t="s">
        <v>24</v>
      </c>
      <c r="L32" s="57" t="s">
        <v>24</v>
      </c>
    </row>
    <row r="33" spans="1:12" x14ac:dyDescent="0.3">
      <c r="A33" s="54" t="str">
        <f>Meta!A33</f>
        <v>NRCS 18S</v>
      </c>
      <c r="B33" s="54">
        <f>Meta!B33</f>
        <v>31</v>
      </c>
      <c r="C33" s="112">
        <v>1.329</v>
      </c>
      <c r="D33" s="112">
        <v>2.3336000000000001</v>
      </c>
      <c r="E33" s="112">
        <v>2.1118000000000001</v>
      </c>
      <c r="F33" s="55">
        <f t="shared" si="0"/>
        <v>1.0046000000000002</v>
      </c>
      <c r="G33" s="55">
        <f t="shared" si="1"/>
        <v>0.78280000000000016</v>
      </c>
      <c r="H33" s="56">
        <f t="shared" si="2"/>
        <v>0.77921560820226965</v>
      </c>
      <c r="I33" s="55">
        <f t="shared" si="3"/>
        <v>0.28334184977005616</v>
      </c>
      <c r="J33" s="57" t="s">
        <v>23</v>
      </c>
      <c r="K33" s="57" t="s">
        <v>24</v>
      </c>
      <c r="L33" s="57" t="s">
        <v>24</v>
      </c>
    </row>
    <row r="34" spans="1:12" x14ac:dyDescent="0.3">
      <c r="A34" s="54" t="str">
        <f>Meta!A34</f>
        <v>NRCS 18S</v>
      </c>
      <c r="B34" s="54">
        <f>Meta!B34</f>
        <v>32</v>
      </c>
      <c r="C34" s="112">
        <v>1.3214999999999999</v>
      </c>
      <c r="D34" s="112">
        <v>2.3462999999999998</v>
      </c>
      <c r="E34" s="112">
        <v>2.1078999999999999</v>
      </c>
      <c r="F34" s="55">
        <f t="shared" si="0"/>
        <v>1.0247999999999999</v>
      </c>
      <c r="G34" s="55">
        <f t="shared" si="1"/>
        <v>0.78639999999999999</v>
      </c>
      <c r="H34" s="56">
        <f t="shared" si="2"/>
        <v>0.76736924277907892</v>
      </c>
      <c r="I34" s="55">
        <f t="shared" si="3"/>
        <v>0.30315361139369273</v>
      </c>
      <c r="J34" s="57" t="s">
        <v>23</v>
      </c>
      <c r="K34" s="57" t="s">
        <v>24</v>
      </c>
      <c r="L34" s="57" t="s">
        <v>24</v>
      </c>
    </row>
    <row r="35" spans="1:12" x14ac:dyDescent="0.3">
      <c r="A35" s="54" t="str">
        <f>Meta!A35</f>
        <v>NRCS 18S</v>
      </c>
      <c r="B35" s="54">
        <f>Meta!B35</f>
        <v>33</v>
      </c>
      <c r="C35" s="112">
        <v>1.323</v>
      </c>
      <c r="D35" s="112">
        <v>2.3559000000000001</v>
      </c>
      <c r="E35" s="112">
        <v>2.1114000000000002</v>
      </c>
      <c r="F35" s="55">
        <f t="shared" si="0"/>
        <v>1.0329000000000002</v>
      </c>
      <c r="G35" s="55">
        <f t="shared" si="1"/>
        <v>0.78840000000000021</v>
      </c>
      <c r="H35" s="56">
        <f t="shared" si="2"/>
        <v>0.7632878303804822</v>
      </c>
      <c r="I35" s="55">
        <f t="shared" si="3"/>
        <v>0.31012176560121751</v>
      </c>
      <c r="J35" s="57" t="s">
        <v>23</v>
      </c>
      <c r="K35" s="57" t="s">
        <v>24</v>
      </c>
      <c r="L35" s="57" t="s">
        <v>24</v>
      </c>
    </row>
    <row r="36" spans="1:12" x14ac:dyDescent="0.3">
      <c r="A36" s="54" t="str">
        <f>Meta!A36</f>
        <v>NRCS 18S</v>
      </c>
      <c r="B36" s="54">
        <f>Meta!B36</f>
        <v>34</v>
      </c>
      <c r="C36" s="112">
        <v>1.3160000000000001</v>
      </c>
      <c r="D36" s="112">
        <v>2.3037000000000001</v>
      </c>
      <c r="E36" s="112">
        <v>2.0535000000000001</v>
      </c>
      <c r="F36" s="55">
        <f t="shared" si="0"/>
        <v>0.98770000000000002</v>
      </c>
      <c r="G36" s="55">
        <f t="shared" si="1"/>
        <v>0.73750000000000004</v>
      </c>
      <c r="H36" s="56">
        <f t="shared" si="2"/>
        <v>0.74668421585501676</v>
      </c>
      <c r="I36" s="55">
        <f t="shared" si="3"/>
        <v>0.33925423728813553</v>
      </c>
      <c r="J36" s="57" t="s">
        <v>23</v>
      </c>
      <c r="K36" s="57" t="s">
        <v>24</v>
      </c>
      <c r="L36" s="57" t="s">
        <v>24</v>
      </c>
    </row>
    <row r="37" spans="1:12" x14ac:dyDescent="0.3">
      <c r="A37" s="54" t="str">
        <f>Meta!A37</f>
        <v>NRCS 18S</v>
      </c>
      <c r="B37" s="54">
        <f>Meta!B37</f>
        <v>35</v>
      </c>
      <c r="C37" s="112">
        <v>1.321</v>
      </c>
      <c r="D37" s="112">
        <v>2.3395999999999999</v>
      </c>
      <c r="E37" s="112">
        <v>2.0813999999999999</v>
      </c>
      <c r="F37" s="55">
        <f t="shared" si="0"/>
        <v>1.0185999999999999</v>
      </c>
      <c r="G37" s="55">
        <f t="shared" si="1"/>
        <v>0.76039999999999996</v>
      </c>
      <c r="H37" s="56">
        <f t="shared" si="2"/>
        <v>0.74651482426860394</v>
      </c>
      <c r="I37" s="55">
        <f t="shared" si="3"/>
        <v>0.33955812730142032</v>
      </c>
      <c r="J37" s="57" t="s">
        <v>23</v>
      </c>
      <c r="K37" s="57" t="s">
        <v>24</v>
      </c>
      <c r="L37" s="57" t="s">
        <v>24</v>
      </c>
    </row>
    <row r="38" spans="1:12" x14ac:dyDescent="0.3">
      <c r="A38" s="54" t="str">
        <f>Meta!A38</f>
        <v>NRCS 18S</v>
      </c>
      <c r="B38" s="54">
        <f>Meta!B38</f>
        <v>36</v>
      </c>
      <c r="C38" s="112">
        <v>1.3182</v>
      </c>
      <c r="D38" s="112">
        <v>2.3778999999999999</v>
      </c>
      <c r="E38" s="112">
        <v>2.1217999999999999</v>
      </c>
      <c r="F38" s="55">
        <f t="shared" si="0"/>
        <v>1.0596999999999999</v>
      </c>
      <c r="G38" s="55">
        <f t="shared" si="1"/>
        <v>0.80359999999999987</v>
      </c>
      <c r="H38" s="56">
        <f t="shared" si="2"/>
        <v>0.75832782863074455</v>
      </c>
      <c r="I38" s="55">
        <f t="shared" si="3"/>
        <v>0.3186908909905426</v>
      </c>
      <c r="J38" s="57" t="s">
        <v>23</v>
      </c>
      <c r="K38" s="57" t="s">
        <v>24</v>
      </c>
      <c r="L38" s="57" t="s">
        <v>24</v>
      </c>
    </row>
    <row r="39" spans="1:12" x14ac:dyDescent="0.3">
      <c r="A39" s="54" t="str">
        <f>Meta!A39</f>
        <v>NRCS 18S</v>
      </c>
      <c r="B39" s="54">
        <f>Meta!B39</f>
        <v>37</v>
      </c>
      <c r="C39" s="112">
        <v>1.3148</v>
      </c>
      <c r="D39" s="112">
        <v>2.3241000000000001</v>
      </c>
      <c r="E39" s="112">
        <v>2.0813000000000001</v>
      </c>
      <c r="F39" s="55">
        <f t="shared" si="0"/>
        <v>1.0093000000000001</v>
      </c>
      <c r="G39" s="55">
        <f t="shared" si="1"/>
        <v>0.76650000000000018</v>
      </c>
      <c r="H39" s="56">
        <f t="shared" si="2"/>
        <v>0.75943723372634508</v>
      </c>
      <c r="I39" s="55">
        <f t="shared" si="3"/>
        <v>0.31676451402478778</v>
      </c>
      <c r="J39" s="57" t="s">
        <v>23</v>
      </c>
      <c r="K39" s="57" t="s">
        <v>24</v>
      </c>
      <c r="L39" s="57" t="s">
        <v>24</v>
      </c>
    </row>
    <row r="40" spans="1:12" x14ac:dyDescent="0.3">
      <c r="A40" s="54" t="str">
        <f>Meta!A40</f>
        <v>NRCS 18S</v>
      </c>
      <c r="B40" s="54">
        <f>Meta!B40</f>
        <v>38</v>
      </c>
      <c r="C40" s="112">
        <v>1.3142</v>
      </c>
      <c r="D40" s="112">
        <v>2.3344999999999998</v>
      </c>
      <c r="E40" s="112">
        <v>2.0964</v>
      </c>
      <c r="F40" s="55">
        <f t="shared" si="0"/>
        <v>1.0202999999999998</v>
      </c>
      <c r="G40" s="55">
        <f t="shared" si="1"/>
        <v>0.78220000000000001</v>
      </c>
      <c r="H40" s="56">
        <f t="shared" si="2"/>
        <v>0.76663726354993644</v>
      </c>
      <c r="I40" s="55">
        <f t="shared" si="3"/>
        <v>0.30439785221171023</v>
      </c>
      <c r="J40" s="57" t="s">
        <v>23</v>
      </c>
      <c r="K40" s="57" t="s">
        <v>24</v>
      </c>
      <c r="L40" s="57" t="s">
        <v>24</v>
      </c>
    </row>
    <row r="41" spans="1:12" x14ac:dyDescent="0.3">
      <c r="A41" s="54" t="str">
        <f>Meta!A41</f>
        <v>NRCS 18S</v>
      </c>
      <c r="B41" s="54">
        <f>Meta!B41</f>
        <v>39</v>
      </c>
      <c r="C41" s="112">
        <v>1.3205</v>
      </c>
      <c r="D41" s="112">
        <v>2.3332999999999999</v>
      </c>
      <c r="E41" s="112">
        <v>2.0830000000000002</v>
      </c>
      <c r="F41" s="55">
        <f t="shared" si="0"/>
        <v>1.0127999999999999</v>
      </c>
      <c r="G41" s="55">
        <f t="shared" si="1"/>
        <v>0.76250000000000018</v>
      </c>
      <c r="H41" s="56">
        <f t="shared" si="2"/>
        <v>0.75286334913112185</v>
      </c>
      <c r="I41" s="55">
        <f t="shared" si="3"/>
        <v>0.3282622950819668</v>
      </c>
      <c r="J41" s="57" t="s">
        <v>23</v>
      </c>
      <c r="K41" s="57" t="s">
        <v>24</v>
      </c>
      <c r="L41" s="57" t="s">
        <v>24</v>
      </c>
    </row>
    <row r="42" spans="1:12" x14ac:dyDescent="0.3">
      <c r="A42" s="54" t="str">
        <f>Meta!A42</f>
        <v>NRCS 18S</v>
      </c>
      <c r="B42" s="54">
        <f>Meta!B42</f>
        <v>40</v>
      </c>
      <c r="C42" s="112">
        <v>1.3258000000000001</v>
      </c>
      <c r="D42" s="112">
        <v>2.3231000000000002</v>
      </c>
      <c r="E42" s="112">
        <v>2.1328</v>
      </c>
      <c r="F42" s="55">
        <f t="shared" si="0"/>
        <v>0.99730000000000008</v>
      </c>
      <c r="G42" s="55">
        <f t="shared" si="1"/>
        <v>0.80699999999999994</v>
      </c>
      <c r="H42" s="56">
        <f t="shared" si="2"/>
        <v>0.80918479895718431</v>
      </c>
      <c r="I42" s="55">
        <f t="shared" si="3"/>
        <v>0.23581164807930627</v>
      </c>
      <c r="J42" s="57" t="s">
        <v>23</v>
      </c>
      <c r="K42" s="57" t="s">
        <v>24</v>
      </c>
      <c r="L42" s="57" t="s">
        <v>24</v>
      </c>
    </row>
    <row r="43" spans="1:12" x14ac:dyDescent="0.3">
      <c r="A43" s="54" t="str">
        <f>Meta!A43</f>
        <v>NRCS 18S</v>
      </c>
      <c r="B43" s="54">
        <f>Meta!B43</f>
        <v>41</v>
      </c>
      <c r="C43" s="112">
        <v>1.1314</v>
      </c>
      <c r="D43" s="112">
        <v>2.1318000000000001</v>
      </c>
      <c r="E43" s="112">
        <v>1.9156</v>
      </c>
      <c r="F43" s="55">
        <f t="shared" si="0"/>
        <v>1.0004000000000002</v>
      </c>
      <c r="G43" s="55">
        <f t="shared" si="1"/>
        <v>0.78420000000000001</v>
      </c>
      <c r="H43" s="56">
        <f t="shared" si="2"/>
        <v>0.78388644542183117</v>
      </c>
      <c r="I43" s="55">
        <f t="shared" si="3"/>
        <v>0.27569497577148711</v>
      </c>
      <c r="J43" s="57" t="s">
        <v>23</v>
      </c>
      <c r="K43" s="57" t="s">
        <v>24</v>
      </c>
      <c r="L43" s="57" t="s">
        <v>24</v>
      </c>
    </row>
    <row r="44" spans="1:12" x14ac:dyDescent="0.3">
      <c r="A44" s="54" t="str">
        <f>Meta!A44</f>
        <v>NRCS 18S</v>
      </c>
      <c r="B44" s="54">
        <f>Meta!B44</f>
        <v>42</v>
      </c>
      <c r="C44" s="112">
        <v>1.3116000000000001</v>
      </c>
      <c r="D44" s="112">
        <v>2.3369</v>
      </c>
      <c r="E44" s="112">
        <v>2.1177999999999999</v>
      </c>
      <c r="F44" s="55">
        <f t="shared" si="0"/>
        <v>1.0252999999999999</v>
      </c>
      <c r="G44" s="55">
        <f t="shared" si="1"/>
        <v>0.80619999999999981</v>
      </c>
      <c r="H44" s="56">
        <f t="shared" si="2"/>
        <v>0.78630644689359197</v>
      </c>
      <c r="I44" s="55">
        <f t="shared" si="3"/>
        <v>0.27176879186306141</v>
      </c>
      <c r="J44" s="57" t="s">
        <v>23</v>
      </c>
      <c r="K44" s="57" t="s">
        <v>24</v>
      </c>
      <c r="L44" s="57" t="s">
        <v>24</v>
      </c>
    </row>
    <row r="45" spans="1:12" x14ac:dyDescent="0.3">
      <c r="A45" s="54" t="str">
        <f>Meta!A45</f>
        <v>NRCS 18S</v>
      </c>
      <c r="B45" s="54">
        <f>Meta!B45</f>
        <v>43</v>
      </c>
      <c r="C45" s="112">
        <v>1.3112999999999999</v>
      </c>
      <c r="D45" s="112">
        <v>2.3628999999999998</v>
      </c>
      <c r="E45" s="112">
        <v>2.093</v>
      </c>
      <c r="F45" s="55">
        <f t="shared" si="0"/>
        <v>1.0515999999999999</v>
      </c>
      <c r="G45" s="55">
        <f t="shared" si="1"/>
        <v>0.78170000000000006</v>
      </c>
      <c r="H45" s="56">
        <f t="shared" si="2"/>
        <v>0.74334347660707512</v>
      </c>
      <c r="I45" s="55">
        <f t="shared" si="3"/>
        <v>0.34527312268133525</v>
      </c>
      <c r="J45" s="57" t="s">
        <v>23</v>
      </c>
      <c r="K45" s="57" t="s">
        <v>24</v>
      </c>
      <c r="L45" s="57" t="s">
        <v>24</v>
      </c>
    </row>
    <row r="46" spans="1:12" x14ac:dyDescent="0.3">
      <c r="A46" s="54" t="str">
        <f>Meta!A46</f>
        <v>NRCS 18S</v>
      </c>
      <c r="B46" s="54">
        <f>Meta!B46</f>
        <v>44</v>
      </c>
      <c r="C46" s="112">
        <v>1.3089999999999999</v>
      </c>
      <c r="D46" s="112">
        <v>2.3262</v>
      </c>
      <c r="E46" s="112">
        <v>2.1337999999999999</v>
      </c>
      <c r="F46" s="55">
        <f t="shared" si="0"/>
        <v>1.0172000000000001</v>
      </c>
      <c r="G46" s="55">
        <f t="shared" si="1"/>
        <v>0.82479999999999998</v>
      </c>
      <c r="H46" s="56">
        <f t="shared" si="2"/>
        <v>0.81085332284703093</v>
      </c>
      <c r="I46" s="55">
        <f t="shared" si="3"/>
        <v>0.23326867119301664</v>
      </c>
      <c r="J46" s="57" t="s">
        <v>23</v>
      </c>
      <c r="K46" s="57" t="s">
        <v>24</v>
      </c>
      <c r="L46" s="57" t="s">
        <v>24</v>
      </c>
    </row>
    <row r="47" spans="1:12" x14ac:dyDescent="0.3">
      <c r="A47" s="54" t="str">
        <f>Meta!A47</f>
        <v>NRCS 18S</v>
      </c>
      <c r="B47" s="54">
        <f>Meta!B47</f>
        <v>45</v>
      </c>
      <c r="C47" s="112">
        <v>1.3196000000000001</v>
      </c>
      <c r="D47" s="112">
        <v>2.3079999999999998</v>
      </c>
      <c r="E47" s="112">
        <v>2.1015999999999999</v>
      </c>
      <c r="F47" s="55">
        <f t="shared" si="0"/>
        <v>0.98839999999999972</v>
      </c>
      <c r="G47" s="55">
        <f t="shared" si="1"/>
        <v>0.78199999999999981</v>
      </c>
      <c r="H47" s="56">
        <f t="shared" si="2"/>
        <v>0.79117766086604613</v>
      </c>
      <c r="I47" s="55">
        <f t="shared" si="3"/>
        <v>0.26393861892583115</v>
      </c>
      <c r="J47" s="57" t="s">
        <v>23</v>
      </c>
      <c r="K47" s="57" t="s">
        <v>24</v>
      </c>
      <c r="L47" s="57" t="s">
        <v>24</v>
      </c>
    </row>
    <row r="48" spans="1:12" x14ac:dyDescent="0.3">
      <c r="A48" s="54" t="str">
        <f>Meta!A48</f>
        <v>NRCS 18S</v>
      </c>
      <c r="B48" s="54">
        <f>Meta!B48</f>
        <v>46</v>
      </c>
      <c r="C48" s="112">
        <v>1.3180000000000001</v>
      </c>
      <c r="D48" s="112">
        <v>2.3515000000000001</v>
      </c>
      <c r="E48" s="112">
        <v>2.0804999999999998</v>
      </c>
      <c r="F48" s="55">
        <f t="shared" si="0"/>
        <v>1.0335000000000001</v>
      </c>
      <c r="G48" s="55">
        <f t="shared" si="1"/>
        <v>0.76249999999999973</v>
      </c>
      <c r="H48" s="56">
        <f t="shared" si="2"/>
        <v>0.7377842283502658</v>
      </c>
      <c r="I48" s="55">
        <f t="shared" si="3"/>
        <v>0.35540983606557436</v>
      </c>
      <c r="J48" s="57" t="s">
        <v>23</v>
      </c>
      <c r="K48" s="57" t="s">
        <v>24</v>
      </c>
      <c r="L48" s="57" t="s">
        <v>24</v>
      </c>
    </row>
    <row r="49" spans="1:12" x14ac:dyDescent="0.3">
      <c r="A49" s="54" t="str">
        <f>Meta!A49</f>
        <v>NRCS 18S</v>
      </c>
      <c r="B49" s="54">
        <f>Meta!B49</f>
        <v>47</v>
      </c>
      <c r="C49" s="112">
        <v>1.3237000000000001</v>
      </c>
      <c r="D49" s="112">
        <v>2.3445999999999998</v>
      </c>
      <c r="E49" s="112">
        <v>2.1124999999999998</v>
      </c>
      <c r="F49" s="55">
        <f t="shared" si="0"/>
        <v>1.0208999999999997</v>
      </c>
      <c r="G49" s="55">
        <f t="shared" si="1"/>
        <v>0.78879999999999972</v>
      </c>
      <c r="H49" s="56">
        <f t="shared" si="2"/>
        <v>0.77265158193750605</v>
      </c>
      <c r="I49" s="55">
        <f t="shared" si="3"/>
        <v>0.29424442190669375</v>
      </c>
      <c r="J49" s="57" t="s">
        <v>23</v>
      </c>
      <c r="K49" s="57" t="s">
        <v>24</v>
      </c>
      <c r="L49" s="57" t="s">
        <v>24</v>
      </c>
    </row>
    <row r="50" spans="1:12" x14ac:dyDescent="0.3">
      <c r="A50" s="54" t="str">
        <f>Meta!A50</f>
        <v>NRCS 18S</v>
      </c>
      <c r="B50" s="54">
        <f>Meta!B50</f>
        <v>48</v>
      </c>
      <c r="C50" s="112">
        <v>1.3260000000000001</v>
      </c>
      <c r="D50" s="112">
        <v>2.3340999999999998</v>
      </c>
      <c r="E50" s="112">
        <v>2.13</v>
      </c>
      <c r="F50" s="55">
        <f t="shared" si="0"/>
        <v>1.0080999999999998</v>
      </c>
      <c r="G50" s="55">
        <f t="shared" si="1"/>
        <v>0.80399999999999983</v>
      </c>
      <c r="H50" s="56">
        <f t="shared" si="2"/>
        <v>0.79753992659458384</v>
      </c>
      <c r="I50" s="55">
        <f t="shared" si="3"/>
        <v>0.25385572139303481</v>
      </c>
      <c r="J50" s="57" t="s">
        <v>23</v>
      </c>
      <c r="K50" s="57" t="s">
        <v>24</v>
      </c>
      <c r="L50" s="57" t="s">
        <v>24</v>
      </c>
    </row>
    <row r="51" spans="1:12" x14ac:dyDescent="0.3">
      <c r="A51" s="54" t="str">
        <f>Meta!A51</f>
        <v>NRCS 18S</v>
      </c>
      <c r="B51" s="54">
        <f>Meta!B51</f>
        <v>49</v>
      </c>
      <c r="C51" s="112">
        <v>1.3199000000000001</v>
      </c>
      <c r="D51" s="112">
        <v>2.3574999999999999</v>
      </c>
      <c r="E51" s="112">
        <v>2.1533000000000002</v>
      </c>
      <c r="F51" s="55">
        <f t="shared" si="0"/>
        <v>1.0375999999999999</v>
      </c>
      <c r="G51" s="55">
        <f t="shared" si="1"/>
        <v>0.83340000000000014</v>
      </c>
      <c r="H51" s="56">
        <f t="shared" si="2"/>
        <v>0.80319969159599103</v>
      </c>
      <c r="I51" s="55">
        <f t="shared" si="3"/>
        <v>0.24502039836813017</v>
      </c>
      <c r="J51" s="57" t="s">
        <v>23</v>
      </c>
      <c r="K51" s="57" t="s">
        <v>24</v>
      </c>
      <c r="L51" s="57" t="s">
        <v>24</v>
      </c>
    </row>
    <row r="52" spans="1:12" x14ac:dyDescent="0.3">
      <c r="A52" s="54" t="str">
        <f>Meta!A52</f>
        <v>NRCS 18S</v>
      </c>
      <c r="B52" s="54">
        <f>Meta!B52</f>
        <v>50</v>
      </c>
      <c r="C52" s="112">
        <v>1.3131999999999999</v>
      </c>
      <c r="D52" s="112">
        <v>2.3456999999999999</v>
      </c>
      <c r="E52" s="112">
        <v>2.1278000000000001</v>
      </c>
      <c r="F52" s="55">
        <f t="shared" si="0"/>
        <v>1.0325</v>
      </c>
      <c r="G52" s="55">
        <f t="shared" si="1"/>
        <v>0.81460000000000021</v>
      </c>
      <c r="H52" s="56">
        <f t="shared" si="2"/>
        <v>0.78895883777239728</v>
      </c>
      <c r="I52" s="55">
        <f t="shared" si="3"/>
        <v>0.26749324821998488</v>
      </c>
      <c r="J52" s="57" t="s">
        <v>23</v>
      </c>
      <c r="K52" s="57" t="s">
        <v>24</v>
      </c>
      <c r="L52" s="57" t="s">
        <v>24</v>
      </c>
    </row>
    <row r="53" spans="1:12" x14ac:dyDescent="0.3">
      <c r="A53" s="54" t="str">
        <f>Meta!A53</f>
        <v>NRCS 18S</v>
      </c>
      <c r="B53" s="54">
        <f>Meta!B53</f>
        <v>51</v>
      </c>
      <c r="C53" s="112">
        <v>1.3216000000000001</v>
      </c>
      <c r="D53" s="112">
        <v>2.3361999999999998</v>
      </c>
      <c r="E53" s="112">
        <v>2.1486999999999998</v>
      </c>
      <c r="F53" s="55">
        <f t="shared" si="0"/>
        <v>1.0145999999999997</v>
      </c>
      <c r="G53" s="55">
        <f t="shared" si="1"/>
        <v>0.82709999999999972</v>
      </c>
      <c r="H53" s="56">
        <f t="shared" si="2"/>
        <v>0.8151981076286221</v>
      </c>
      <c r="I53" s="55">
        <f t="shared" si="3"/>
        <v>0.22669568371418217</v>
      </c>
      <c r="J53" s="57" t="s">
        <v>23</v>
      </c>
      <c r="K53" s="57" t="s">
        <v>24</v>
      </c>
      <c r="L53" s="57" t="s">
        <v>24</v>
      </c>
    </row>
    <row r="54" spans="1:12" x14ac:dyDescent="0.3">
      <c r="A54" s="54" t="str">
        <f>Meta!A54</f>
        <v>NRCS 18S</v>
      </c>
      <c r="B54" s="54">
        <f>Meta!B54</f>
        <v>52</v>
      </c>
      <c r="C54" s="112">
        <v>1.3151999999999999</v>
      </c>
      <c r="D54" s="112">
        <v>2.3671000000000002</v>
      </c>
      <c r="E54" s="112">
        <v>2.1375000000000002</v>
      </c>
      <c r="F54" s="55">
        <f t="shared" si="0"/>
        <v>1.0519000000000003</v>
      </c>
      <c r="G54" s="55">
        <f t="shared" si="1"/>
        <v>0.82230000000000025</v>
      </c>
      <c r="H54" s="56">
        <f t="shared" si="2"/>
        <v>0.78172830116931269</v>
      </c>
      <c r="I54" s="55">
        <f t="shared" si="3"/>
        <v>0.27921683084032584</v>
      </c>
      <c r="J54" s="57" t="s">
        <v>23</v>
      </c>
      <c r="K54" s="57" t="s">
        <v>24</v>
      </c>
      <c r="L54" s="57" t="s">
        <v>24</v>
      </c>
    </row>
    <row r="55" spans="1:12" x14ac:dyDescent="0.3">
      <c r="A55" s="54" t="str">
        <f>Meta!A55</f>
        <v>NRCS 18S</v>
      </c>
      <c r="B55" s="54">
        <f>Meta!B55</f>
        <v>53</v>
      </c>
      <c r="C55" s="112">
        <v>1.3167</v>
      </c>
      <c r="D55" s="112">
        <v>2.3584000000000001</v>
      </c>
      <c r="E55" s="112">
        <v>2.1456</v>
      </c>
      <c r="F55" s="55">
        <f t="shared" si="0"/>
        <v>1.0417000000000001</v>
      </c>
      <c r="G55" s="55">
        <f t="shared" si="1"/>
        <v>0.82889999999999997</v>
      </c>
      <c r="H55" s="56">
        <f t="shared" si="2"/>
        <v>0.79571853700681572</v>
      </c>
      <c r="I55" s="55">
        <f t="shared" si="3"/>
        <v>0.25672578115574873</v>
      </c>
      <c r="J55" s="57" t="s">
        <v>23</v>
      </c>
      <c r="K55" s="57" t="s">
        <v>24</v>
      </c>
      <c r="L55" s="57" t="s">
        <v>24</v>
      </c>
    </row>
    <row r="56" spans="1:12" x14ac:dyDescent="0.3">
      <c r="A56" s="54" t="str">
        <f>Meta!A56</f>
        <v>NRCS 18S</v>
      </c>
      <c r="B56" s="54">
        <f>Meta!B56</f>
        <v>54</v>
      </c>
      <c r="C56" s="112">
        <v>1.3123</v>
      </c>
      <c r="D56" s="112">
        <v>2.3546</v>
      </c>
      <c r="E56" s="112">
        <v>2.1587000000000001</v>
      </c>
      <c r="F56" s="55">
        <f t="shared" si="0"/>
        <v>1.0423</v>
      </c>
      <c r="G56" s="55">
        <f t="shared" si="1"/>
        <v>0.84640000000000004</v>
      </c>
      <c r="H56" s="56">
        <f t="shared" si="2"/>
        <v>0.81205027343375236</v>
      </c>
      <c r="I56" s="55">
        <f t="shared" si="3"/>
        <v>0.23145085066162566</v>
      </c>
      <c r="J56" s="57" t="s">
        <v>23</v>
      </c>
      <c r="K56" s="57" t="s">
        <v>24</v>
      </c>
      <c r="L56" s="57" t="s">
        <v>24</v>
      </c>
    </row>
    <row r="57" spans="1:12" x14ac:dyDescent="0.3">
      <c r="A57" s="54" t="str">
        <f>Meta!A57</f>
        <v>NRCS 18S</v>
      </c>
      <c r="B57" s="54">
        <f>Meta!B57</f>
        <v>55</v>
      </c>
      <c r="C57" s="112">
        <v>1.3149999999999999</v>
      </c>
      <c r="D57" s="112">
        <v>2.3256000000000001</v>
      </c>
      <c r="E57" s="112">
        <v>2.1686999999999999</v>
      </c>
      <c r="F57" s="55">
        <f t="shared" si="0"/>
        <v>1.0106000000000002</v>
      </c>
      <c r="G57" s="55">
        <f t="shared" si="1"/>
        <v>0.8536999999999999</v>
      </c>
      <c r="H57" s="56">
        <f t="shared" si="2"/>
        <v>0.84474569562636037</v>
      </c>
      <c r="I57" s="55">
        <f t="shared" si="3"/>
        <v>0.18378821600093742</v>
      </c>
      <c r="J57" s="57" t="s">
        <v>23</v>
      </c>
      <c r="K57" s="57" t="s">
        <v>24</v>
      </c>
      <c r="L57" s="57" t="s">
        <v>24</v>
      </c>
    </row>
    <row r="58" spans="1:12" x14ac:dyDescent="0.3">
      <c r="A58" s="54" t="str">
        <f>Meta!A58</f>
        <v>NRCS 18S</v>
      </c>
      <c r="B58" s="54">
        <f>Meta!B58</f>
        <v>56</v>
      </c>
      <c r="C58" s="112">
        <v>1.3079000000000001</v>
      </c>
      <c r="D58" s="112">
        <v>2.3647</v>
      </c>
      <c r="E58" s="112">
        <v>2.1714000000000002</v>
      </c>
      <c r="F58" s="55">
        <f t="shared" si="0"/>
        <v>1.0568</v>
      </c>
      <c r="G58" s="55">
        <f t="shared" si="1"/>
        <v>0.86350000000000016</v>
      </c>
      <c r="H58" s="56">
        <f t="shared" si="2"/>
        <v>0.81708932626797903</v>
      </c>
      <c r="I58" s="55">
        <f t="shared" si="3"/>
        <v>0.22385639837869112</v>
      </c>
      <c r="J58" s="57" t="s">
        <v>23</v>
      </c>
      <c r="K58" s="57" t="s">
        <v>24</v>
      </c>
      <c r="L58" s="57" t="s">
        <v>24</v>
      </c>
    </row>
    <row r="59" spans="1:12" x14ac:dyDescent="0.3">
      <c r="A59" s="54" t="str">
        <f>Meta!A59</f>
        <v>NRCS 18S</v>
      </c>
      <c r="B59" s="54">
        <f>Meta!B59</f>
        <v>57</v>
      </c>
      <c r="C59" s="112">
        <v>1.3057000000000001</v>
      </c>
      <c r="D59" s="112">
        <v>2.3738999999999999</v>
      </c>
      <c r="E59" s="112">
        <v>2.1396000000000002</v>
      </c>
      <c r="F59" s="55">
        <f t="shared" si="0"/>
        <v>1.0681999999999998</v>
      </c>
      <c r="G59" s="55">
        <f t="shared" si="1"/>
        <v>0.83390000000000009</v>
      </c>
      <c r="H59" s="56">
        <f t="shared" si="2"/>
        <v>0.78065905261187063</v>
      </c>
      <c r="I59" s="55">
        <f t="shared" si="3"/>
        <v>0.28096894112003801</v>
      </c>
      <c r="J59" s="57" t="s">
        <v>23</v>
      </c>
      <c r="K59" s="57" t="s">
        <v>24</v>
      </c>
      <c r="L59" s="57" t="s">
        <v>24</v>
      </c>
    </row>
    <row r="60" spans="1:12" x14ac:dyDescent="0.3">
      <c r="A60" s="54" t="str">
        <f>Meta!A60</f>
        <v>NRCS 18S</v>
      </c>
      <c r="B60" s="54">
        <f>Meta!B60</f>
        <v>58</v>
      </c>
      <c r="C60" s="112">
        <v>1.321</v>
      </c>
      <c r="D60" s="112">
        <v>2.3340000000000001</v>
      </c>
      <c r="E60" s="112">
        <v>2.1478999999999999</v>
      </c>
      <c r="F60" s="55">
        <f t="shared" si="0"/>
        <v>1.0130000000000001</v>
      </c>
      <c r="G60" s="55">
        <f t="shared" si="1"/>
        <v>0.82689999999999997</v>
      </c>
      <c r="H60" s="56">
        <f t="shared" si="2"/>
        <v>0.81628825271470862</v>
      </c>
      <c r="I60" s="55">
        <f t="shared" si="3"/>
        <v>0.2250574434635387</v>
      </c>
      <c r="J60" s="57" t="s">
        <v>23</v>
      </c>
      <c r="K60" s="57" t="s">
        <v>24</v>
      </c>
      <c r="L60" s="57" t="s">
        <v>24</v>
      </c>
    </row>
    <row r="61" spans="1:12" x14ac:dyDescent="0.3">
      <c r="A61" s="54" t="str">
        <f>Meta!A61</f>
        <v>NRCS 18S</v>
      </c>
      <c r="B61" s="54">
        <f>Meta!B61</f>
        <v>59</v>
      </c>
      <c r="C61" s="112">
        <v>1.3109999999999999</v>
      </c>
      <c r="D61" s="112">
        <v>2.3260999999999998</v>
      </c>
      <c r="E61" s="112">
        <v>2.1375999999999999</v>
      </c>
      <c r="F61" s="55">
        <f t="shared" si="0"/>
        <v>1.0150999999999999</v>
      </c>
      <c r="G61" s="55">
        <f t="shared" si="1"/>
        <v>0.8266</v>
      </c>
      <c r="H61" s="56">
        <f t="shared" si="2"/>
        <v>0.81430400945719639</v>
      </c>
      <c r="I61" s="55">
        <f t="shared" si="3"/>
        <v>0.22804258407936109</v>
      </c>
      <c r="J61" s="57" t="s">
        <v>23</v>
      </c>
      <c r="K61" s="57" t="s">
        <v>24</v>
      </c>
      <c r="L61" s="57" t="s">
        <v>24</v>
      </c>
    </row>
    <row r="62" spans="1:12" x14ac:dyDescent="0.3">
      <c r="A62" s="54" t="str">
        <f>Meta!A62</f>
        <v>NRCS 18S</v>
      </c>
      <c r="B62" s="54">
        <f>Meta!B62</f>
        <v>60</v>
      </c>
      <c r="C62" s="112">
        <v>1.3262</v>
      </c>
      <c r="D62" s="112">
        <v>2.3285999999999998</v>
      </c>
      <c r="E62" s="112">
        <v>2.1434000000000002</v>
      </c>
      <c r="F62" s="55">
        <f t="shared" si="0"/>
        <v>1.0023999999999997</v>
      </c>
      <c r="G62" s="55">
        <f t="shared" si="1"/>
        <v>0.81720000000000015</v>
      </c>
      <c r="H62" s="56">
        <f t="shared" si="2"/>
        <v>0.81524341580207538</v>
      </c>
      <c r="I62" s="55">
        <f t="shared" si="3"/>
        <v>0.22662750856583402</v>
      </c>
      <c r="J62" s="57" t="s">
        <v>23</v>
      </c>
      <c r="K62" s="57" t="s">
        <v>24</v>
      </c>
      <c r="L62" s="57" t="s">
        <v>24</v>
      </c>
    </row>
    <row r="63" spans="1:12" x14ac:dyDescent="0.3">
      <c r="A63" s="54" t="str">
        <f>Meta!A63</f>
        <v>NRCS 18S</v>
      </c>
      <c r="B63" s="54">
        <f>Meta!B63</f>
        <v>61</v>
      </c>
      <c r="C63" s="112">
        <v>1.323</v>
      </c>
      <c r="D63" s="112">
        <v>2.3489</v>
      </c>
      <c r="E63" s="112">
        <v>2.1722999999999999</v>
      </c>
      <c r="F63" s="55">
        <f t="shared" si="0"/>
        <v>1.0259</v>
      </c>
      <c r="G63" s="55">
        <f t="shared" si="1"/>
        <v>0.84929999999999994</v>
      </c>
      <c r="H63" s="56">
        <f t="shared" si="2"/>
        <v>0.82785846573740118</v>
      </c>
      <c r="I63" s="55">
        <f t="shared" si="3"/>
        <v>0.20793594725067716</v>
      </c>
      <c r="J63" s="57" t="s">
        <v>23</v>
      </c>
      <c r="K63" s="57" t="s">
        <v>24</v>
      </c>
      <c r="L63" s="57" t="s">
        <v>24</v>
      </c>
    </row>
    <row r="64" spans="1:12" x14ac:dyDescent="0.3">
      <c r="A64" s="54" t="str">
        <f>Meta!A64</f>
        <v>NRCS 18S</v>
      </c>
      <c r="B64" s="54">
        <f>Meta!B64</f>
        <v>62</v>
      </c>
      <c r="C64" s="112">
        <v>1.3120000000000001</v>
      </c>
      <c r="D64" s="112">
        <v>2.3349000000000002</v>
      </c>
      <c r="E64" s="112">
        <v>2.1745000000000001</v>
      </c>
      <c r="F64" s="55">
        <f t="shared" si="0"/>
        <v>1.0229000000000001</v>
      </c>
      <c r="G64" s="55">
        <f t="shared" si="1"/>
        <v>0.86250000000000004</v>
      </c>
      <c r="H64" s="56">
        <f t="shared" si="2"/>
        <v>0.84319092775442361</v>
      </c>
      <c r="I64" s="55">
        <f t="shared" si="3"/>
        <v>0.18597101449275372</v>
      </c>
      <c r="J64" s="57" t="s">
        <v>23</v>
      </c>
      <c r="K64" s="57" t="s">
        <v>24</v>
      </c>
      <c r="L64" s="57" t="s">
        <v>24</v>
      </c>
    </row>
    <row r="65" spans="1:12" x14ac:dyDescent="0.3">
      <c r="A65" s="54" t="str">
        <f>Meta!A65</f>
        <v>NRCS 18S</v>
      </c>
      <c r="B65" s="54">
        <f>Meta!B65</f>
        <v>63</v>
      </c>
      <c r="C65" s="112">
        <v>1.3205</v>
      </c>
      <c r="D65" s="112">
        <v>2.3477999999999999</v>
      </c>
      <c r="E65" s="112">
        <v>2.1613000000000002</v>
      </c>
      <c r="F65" s="55">
        <f t="shared" si="0"/>
        <v>1.0272999999999999</v>
      </c>
      <c r="G65" s="55">
        <f t="shared" si="1"/>
        <v>0.84080000000000021</v>
      </c>
      <c r="H65" s="56">
        <f t="shared" si="2"/>
        <v>0.81845614718193349</v>
      </c>
      <c r="I65" s="55">
        <f t="shared" si="3"/>
        <v>0.22181255946717365</v>
      </c>
      <c r="J65" s="57" t="s">
        <v>23</v>
      </c>
      <c r="K65" s="57" t="s">
        <v>24</v>
      </c>
      <c r="L65" s="57" t="s">
        <v>24</v>
      </c>
    </row>
    <row r="66" spans="1:12" x14ac:dyDescent="0.3">
      <c r="A66" s="54" t="str">
        <f>Meta!A66</f>
        <v>NRCS 18S</v>
      </c>
      <c r="B66" s="54">
        <f>Meta!B66</f>
        <v>64</v>
      </c>
      <c r="C66" s="112">
        <v>1.3128</v>
      </c>
      <c r="D66" s="112">
        <v>2.3786999999999998</v>
      </c>
      <c r="E66" s="112">
        <v>2.2555999999999998</v>
      </c>
      <c r="F66" s="55">
        <f t="shared" si="0"/>
        <v>1.0658999999999998</v>
      </c>
      <c r="G66" s="55">
        <f t="shared" si="1"/>
        <v>0.94279999999999986</v>
      </c>
      <c r="H66" s="56">
        <f t="shared" si="2"/>
        <v>0.88451074209588143</v>
      </c>
      <c r="I66" s="55">
        <f t="shared" si="3"/>
        <v>0.13056851930420027</v>
      </c>
      <c r="J66" s="57" t="s">
        <v>23</v>
      </c>
      <c r="K66" s="57" t="s">
        <v>24</v>
      </c>
      <c r="L66" s="57" t="s">
        <v>24</v>
      </c>
    </row>
    <row r="67" spans="1:12" x14ac:dyDescent="0.3">
      <c r="A67" s="54" t="str">
        <f>Meta!A67</f>
        <v>NRCS 18S</v>
      </c>
      <c r="B67" s="54">
        <f>Meta!B67</f>
        <v>65</v>
      </c>
      <c r="C67" s="112">
        <v>1.3208</v>
      </c>
      <c r="D67" s="112">
        <v>2.3403999999999998</v>
      </c>
      <c r="E67" s="112">
        <v>2.2027999999999999</v>
      </c>
      <c r="F67" s="55">
        <f t="shared" si="0"/>
        <v>1.0195999999999998</v>
      </c>
      <c r="G67" s="55">
        <f t="shared" si="1"/>
        <v>0.8819999999999999</v>
      </c>
      <c r="H67" s="56">
        <f t="shared" si="2"/>
        <v>0.86504511573165954</v>
      </c>
      <c r="I67" s="55">
        <f t="shared" si="3"/>
        <v>0.15600907029478453</v>
      </c>
      <c r="J67" s="57" t="s">
        <v>23</v>
      </c>
      <c r="K67" s="57" t="s">
        <v>24</v>
      </c>
      <c r="L67" s="57" t="s">
        <v>24</v>
      </c>
    </row>
    <row r="68" spans="1:12" x14ac:dyDescent="0.3">
      <c r="A68" s="54" t="str">
        <f>Meta!A68</f>
        <v>NRCS 18S</v>
      </c>
      <c r="B68" s="54">
        <f>Meta!B68</f>
        <v>66</v>
      </c>
      <c r="C68" s="112">
        <v>1.319</v>
      </c>
      <c r="D68" s="112">
        <v>2.3612000000000002</v>
      </c>
      <c r="E68" s="112">
        <v>2.2452999999999999</v>
      </c>
      <c r="F68" s="55">
        <f t="shared" ref="F68:F131" si="4">D68-C68</f>
        <v>1.0422000000000002</v>
      </c>
      <c r="G68" s="55">
        <f t="shared" ref="G68:G131" si="5">E68-C68</f>
        <v>0.9262999999999999</v>
      </c>
      <c r="H68" s="56">
        <f t="shared" ref="H68:H131" si="6">G68/F68</f>
        <v>0.88879293801573567</v>
      </c>
      <c r="I68" s="55">
        <f t="shared" ref="I68:I131" si="7">(F68-G68)/G68</f>
        <v>0.12512145093382313</v>
      </c>
      <c r="J68" s="57" t="s">
        <v>23</v>
      </c>
      <c r="K68" s="57" t="s">
        <v>24</v>
      </c>
      <c r="L68" s="57" t="s">
        <v>24</v>
      </c>
    </row>
    <row r="69" spans="1:12" x14ac:dyDescent="0.3">
      <c r="A69" s="54" t="str">
        <f>Meta!A69</f>
        <v>NRCS 18S</v>
      </c>
      <c r="B69" s="54">
        <f>Meta!B69</f>
        <v>67</v>
      </c>
      <c r="C69" s="112">
        <v>1.3190999999999999</v>
      </c>
      <c r="D69" s="112">
        <v>2.3418999999999999</v>
      </c>
      <c r="E69" s="112">
        <v>2.2128999999999999</v>
      </c>
      <c r="F69" s="55">
        <f t="shared" si="4"/>
        <v>1.0227999999999999</v>
      </c>
      <c r="G69" s="55">
        <f t="shared" si="5"/>
        <v>0.89379999999999993</v>
      </c>
      <c r="H69" s="56">
        <f t="shared" si="6"/>
        <v>0.87387563551036374</v>
      </c>
      <c r="I69" s="55">
        <f t="shared" si="7"/>
        <v>0.14432759006489149</v>
      </c>
      <c r="J69" s="57" t="s">
        <v>23</v>
      </c>
      <c r="K69" s="57" t="s">
        <v>24</v>
      </c>
      <c r="L69" s="57" t="s">
        <v>24</v>
      </c>
    </row>
    <row r="70" spans="1:12" x14ac:dyDescent="0.3">
      <c r="A70" s="54" t="str">
        <f>Meta!A70</f>
        <v>NRCS 18S</v>
      </c>
      <c r="B70" s="54">
        <f>Meta!B70</f>
        <v>68</v>
      </c>
      <c r="C70" s="112">
        <v>1.3079000000000001</v>
      </c>
      <c r="D70" s="112">
        <v>2.3391999999999999</v>
      </c>
      <c r="E70" s="112">
        <v>2.1642000000000001</v>
      </c>
      <c r="F70" s="55">
        <f t="shared" si="4"/>
        <v>1.0312999999999999</v>
      </c>
      <c r="G70" s="55">
        <f t="shared" si="5"/>
        <v>0.85630000000000006</v>
      </c>
      <c r="H70" s="56">
        <f t="shared" si="6"/>
        <v>0.83031125763599356</v>
      </c>
      <c r="I70" s="55">
        <f t="shared" si="7"/>
        <v>0.20436762816769802</v>
      </c>
      <c r="J70" s="57" t="s">
        <v>23</v>
      </c>
      <c r="K70" s="57" t="s">
        <v>24</v>
      </c>
      <c r="L70" s="57" t="s">
        <v>24</v>
      </c>
    </row>
    <row r="71" spans="1:12" x14ac:dyDescent="0.3">
      <c r="A71" s="54" t="str">
        <f>Meta!A71</f>
        <v>NRCS 18S</v>
      </c>
      <c r="B71" s="54">
        <f>Meta!B71</f>
        <v>69</v>
      </c>
      <c r="C71" s="112">
        <v>1.323</v>
      </c>
      <c r="D71" s="112">
        <v>2.3525</v>
      </c>
      <c r="E71" s="112">
        <v>2.1888999999999998</v>
      </c>
      <c r="F71" s="55">
        <f t="shared" si="4"/>
        <v>1.0295000000000001</v>
      </c>
      <c r="G71" s="55">
        <f t="shared" si="5"/>
        <v>0.86589999999999989</v>
      </c>
      <c r="H71" s="56">
        <f t="shared" si="6"/>
        <v>0.84108790675084977</v>
      </c>
      <c r="I71" s="55">
        <f t="shared" si="7"/>
        <v>0.18893636678600326</v>
      </c>
      <c r="J71" s="57" t="s">
        <v>23</v>
      </c>
      <c r="K71" s="57" t="s">
        <v>24</v>
      </c>
      <c r="L71" s="57" t="s">
        <v>24</v>
      </c>
    </row>
    <row r="72" spans="1:12" x14ac:dyDescent="0.3">
      <c r="A72" s="54" t="str">
        <f>Meta!A72</f>
        <v>NRCS 18S</v>
      </c>
      <c r="B72" s="54">
        <f>Meta!B72</f>
        <v>70</v>
      </c>
      <c r="C72" s="112">
        <v>1.3113999999999999</v>
      </c>
      <c r="D72" s="112">
        <v>2.3372999999999999</v>
      </c>
      <c r="E72" s="112">
        <v>2.2056</v>
      </c>
      <c r="F72" s="55">
        <f t="shared" si="4"/>
        <v>1.0259</v>
      </c>
      <c r="G72" s="55">
        <f t="shared" si="5"/>
        <v>0.89420000000000011</v>
      </c>
      <c r="H72" s="56">
        <f t="shared" si="6"/>
        <v>0.87162491470903602</v>
      </c>
      <c r="I72" s="55">
        <f t="shared" si="7"/>
        <v>0.14728248713934233</v>
      </c>
      <c r="J72" s="57" t="s">
        <v>23</v>
      </c>
      <c r="K72" s="57" t="s">
        <v>24</v>
      </c>
      <c r="L72" s="57" t="s">
        <v>24</v>
      </c>
    </row>
    <row r="73" spans="1:12" x14ac:dyDescent="0.3">
      <c r="A73" s="54" t="str">
        <f>Meta!A73</f>
        <v>NRCS 18S</v>
      </c>
      <c r="B73" s="54">
        <f>Meta!B73</f>
        <v>71</v>
      </c>
      <c r="C73" s="112">
        <v>1.3026</v>
      </c>
      <c r="D73" s="112">
        <v>2.3666</v>
      </c>
      <c r="E73" s="112">
        <v>2.1366999999999998</v>
      </c>
      <c r="F73" s="55">
        <f t="shared" si="4"/>
        <v>1.0640000000000001</v>
      </c>
      <c r="G73" s="55">
        <f t="shared" si="5"/>
        <v>0.83409999999999984</v>
      </c>
      <c r="H73" s="56">
        <f t="shared" si="6"/>
        <v>0.7839285714285712</v>
      </c>
      <c r="I73" s="55">
        <f t="shared" si="7"/>
        <v>0.27562642369020535</v>
      </c>
      <c r="J73" s="57" t="s">
        <v>23</v>
      </c>
      <c r="K73" s="57" t="s">
        <v>24</v>
      </c>
      <c r="L73" s="57" t="s">
        <v>24</v>
      </c>
    </row>
    <row r="74" spans="1:12" x14ac:dyDescent="0.3">
      <c r="A74" s="54" t="str">
        <f>Meta!A74</f>
        <v>NRCS 18S</v>
      </c>
      <c r="B74" s="54">
        <f>Meta!B74</f>
        <v>72</v>
      </c>
      <c r="C74" s="112">
        <v>1.3132999999999999</v>
      </c>
      <c r="D74" s="112">
        <v>2.3565</v>
      </c>
      <c r="E74" s="112">
        <v>2.2406999999999999</v>
      </c>
      <c r="F74" s="55">
        <f t="shared" si="4"/>
        <v>1.0432000000000001</v>
      </c>
      <c r="G74" s="55">
        <f t="shared" si="5"/>
        <v>0.9274</v>
      </c>
      <c r="H74" s="56">
        <f t="shared" si="6"/>
        <v>0.88899539877300604</v>
      </c>
      <c r="I74" s="55">
        <f t="shared" si="7"/>
        <v>0.12486521457839134</v>
      </c>
      <c r="J74" s="57" t="s">
        <v>23</v>
      </c>
      <c r="K74" s="57" t="s">
        <v>24</v>
      </c>
      <c r="L74" s="57" t="s">
        <v>24</v>
      </c>
    </row>
    <row r="75" spans="1:12" x14ac:dyDescent="0.3">
      <c r="A75" s="54" t="str">
        <f>Meta!A75</f>
        <v>NRCS 18S</v>
      </c>
      <c r="B75" s="54">
        <f>Meta!B75</f>
        <v>73</v>
      </c>
      <c r="C75" s="112">
        <v>1.3240000000000001</v>
      </c>
      <c r="D75" s="112">
        <v>2.3380000000000001</v>
      </c>
      <c r="E75" s="112">
        <v>2.1922999999999999</v>
      </c>
      <c r="F75" s="55">
        <f t="shared" si="4"/>
        <v>1.014</v>
      </c>
      <c r="G75" s="55">
        <f t="shared" si="5"/>
        <v>0.86829999999999985</v>
      </c>
      <c r="H75" s="56">
        <f t="shared" si="6"/>
        <v>0.85631163708086766</v>
      </c>
      <c r="I75" s="55">
        <f t="shared" si="7"/>
        <v>0.167799147759991</v>
      </c>
      <c r="J75" s="57" t="s">
        <v>23</v>
      </c>
      <c r="K75" s="57" t="s">
        <v>24</v>
      </c>
      <c r="L75" s="57" t="s">
        <v>24</v>
      </c>
    </row>
    <row r="76" spans="1:12" x14ac:dyDescent="0.3">
      <c r="A76" s="54" t="str">
        <f>Meta!A76</f>
        <v>NRCS 18S</v>
      </c>
      <c r="B76" s="54">
        <f>Meta!B76</f>
        <v>74</v>
      </c>
      <c r="C76" s="112">
        <v>1.3272999999999999</v>
      </c>
      <c r="D76" s="112">
        <v>2.3883999999999999</v>
      </c>
      <c r="E76" s="112">
        <v>2.2347999999999999</v>
      </c>
      <c r="F76" s="55">
        <f t="shared" si="4"/>
        <v>1.0610999999999999</v>
      </c>
      <c r="G76" s="55">
        <f t="shared" si="5"/>
        <v>0.90749999999999997</v>
      </c>
      <c r="H76" s="56">
        <f t="shared" si="6"/>
        <v>0.85524455753463391</v>
      </c>
      <c r="I76" s="55">
        <f t="shared" si="7"/>
        <v>0.16925619834710739</v>
      </c>
      <c r="J76" s="57" t="s">
        <v>23</v>
      </c>
      <c r="K76" s="57" t="s">
        <v>24</v>
      </c>
      <c r="L76" s="57" t="s">
        <v>24</v>
      </c>
    </row>
    <row r="77" spans="1:12" x14ac:dyDescent="0.3">
      <c r="A77" s="54" t="str">
        <f>Meta!A77</f>
        <v>NRCS 18S</v>
      </c>
      <c r="B77" s="54">
        <f>Meta!B77</f>
        <v>75</v>
      </c>
      <c r="C77" s="112">
        <v>1.3185</v>
      </c>
      <c r="D77" s="112">
        <v>2.3250999999999999</v>
      </c>
      <c r="E77" s="112">
        <v>2.2010999999999998</v>
      </c>
      <c r="F77" s="55">
        <f t="shared" si="4"/>
        <v>1.0065999999999999</v>
      </c>
      <c r="G77" s="55">
        <f t="shared" si="5"/>
        <v>0.88259999999999983</v>
      </c>
      <c r="H77" s="56">
        <f t="shared" si="6"/>
        <v>0.87681303397575983</v>
      </c>
      <c r="I77" s="55">
        <f t="shared" si="7"/>
        <v>0.14049399501472937</v>
      </c>
      <c r="J77" s="57" t="s">
        <v>23</v>
      </c>
      <c r="K77" s="57" t="s">
        <v>24</v>
      </c>
      <c r="L77" s="57" t="s">
        <v>24</v>
      </c>
    </row>
    <row r="78" spans="1:12" x14ac:dyDescent="0.3">
      <c r="A78" s="54" t="str">
        <f>Meta!A78</f>
        <v>NRCS 18S</v>
      </c>
      <c r="B78" s="54">
        <f>Meta!B78</f>
        <v>76</v>
      </c>
      <c r="C78" s="112">
        <v>1.3056000000000001</v>
      </c>
      <c r="D78" s="112">
        <v>2.3290000000000002</v>
      </c>
      <c r="E78" s="112">
        <v>2.1953</v>
      </c>
      <c r="F78" s="55">
        <f t="shared" si="4"/>
        <v>1.0234000000000001</v>
      </c>
      <c r="G78" s="55">
        <f t="shared" si="5"/>
        <v>0.88969999999999994</v>
      </c>
      <c r="H78" s="56">
        <f t="shared" si="6"/>
        <v>0.86935704514363876</v>
      </c>
      <c r="I78" s="55">
        <f t="shared" si="7"/>
        <v>0.15027537372147934</v>
      </c>
      <c r="J78" s="57" t="s">
        <v>23</v>
      </c>
      <c r="K78" s="57" t="s">
        <v>24</v>
      </c>
      <c r="L78" s="57" t="s">
        <v>24</v>
      </c>
    </row>
    <row r="79" spans="1:12" x14ac:dyDescent="0.3">
      <c r="A79" s="54" t="str">
        <f>Meta!A79</f>
        <v>NRCS 18S</v>
      </c>
      <c r="B79" s="54">
        <f>Meta!B79</f>
        <v>77</v>
      </c>
      <c r="C79" s="112">
        <v>1.3220000000000001</v>
      </c>
      <c r="D79" s="112">
        <v>2.3727</v>
      </c>
      <c r="E79" s="112">
        <v>2.2065999999999999</v>
      </c>
      <c r="F79" s="55">
        <f t="shared" si="4"/>
        <v>1.0507</v>
      </c>
      <c r="G79" s="55">
        <f t="shared" si="5"/>
        <v>0.88459999999999983</v>
      </c>
      <c r="H79" s="56">
        <f t="shared" si="6"/>
        <v>0.84191491386694572</v>
      </c>
      <c r="I79" s="55">
        <f t="shared" si="7"/>
        <v>0.18776848293013809</v>
      </c>
      <c r="J79" s="57" t="s">
        <v>23</v>
      </c>
      <c r="K79" s="57" t="s">
        <v>24</v>
      </c>
      <c r="L79" s="57" t="s">
        <v>24</v>
      </c>
    </row>
    <row r="80" spans="1:12" x14ac:dyDescent="0.3">
      <c r="A80" s="54" t="str">
        <f>Meta!A80</f>
        <v>NRCS 18S</v>
      </c>
      <c r="B80" s="54">
        <f>Meta!B80</f>
        <v>78</v>
      </c>
      <c r="C80" s="112">
        <v>1.321</v>
      </c>
      <c r="D80" s="112">
        <v>2.3616999999999999</v>
      </c>
      <c r="E80" s="112">
        <v>2.1732999999999998</v>
      </c>
      <c r="F80" s="55">
        <f t="shared" si="4"/>
        <v>1.0407</v>
      </c>
      <c r="G80" s="55">
        <f t="shared" si="5"/>
        <v>0.85229999999999984</v>
      </c>
      <c r="H80" s="56">
        <f t="shared" si="6"/>
        <v>0.81896800230613997</v>
      </c>
      <c r="I80" s="55">
        <f t="shared" si="7"/>
        <v>0.22104892643435428</v>
      </c>
      <c r="J80" s="57" t="s">
        <v>23</v>
      </c>
      <c r="K80" s="57" t="s">
        <v>24</v>
      </c>
      <c r="L80" s="57" t="s">
        <v>24</v>
      </c>
    </row>
    <row r="81" spans="1:12" x14ac:dyDescent="0.3">
      <c r="A81" s="54" t="str">
        <f>Meta!A81</f>
        <v>NRCS 18S</v>
      </c>
      <c r="B81" s="54">
        <f>Meta!B81</f>
        <v>79</v>
      </c>
      <c r="C81" s="112">
        <v>1.3132999999999999</v>
      </c>
      <c r="D81" s="112">
        <v>2.3262</v>
      </c>
      <c r="E81" s="112">
        <v>2.1282000000000001</v>
      </c>
      <c r="F81" s="55">
        <f t="shared" si="4"/>
        <v>1.0129000000000001</v>
      </c>
      <c r="G81" s="55">
        <f t="shared" si="5"/>
        <v>0.81490000000000018</v>
      </c>
      <c r="H81" s="56">
        <f t="shared" si="6"/>
        <v>0.80452167045117984</v>
      </c>
      <c r="I81" s="55">
        <f t="shared" si="7"/>
        <v>0.24297459811019745</v>
      </c>
      <c r="J81" s="57" t="s">
        <v>23</v>
      </c>
      <c r="K81" s="57" t="s">
        <v>24</v>
      </c>
      <c r="L81" s="57" t="s">
        <v>24</v>
      </c>
    </row>
    <row r="82" spans="1:12" x14ac:dyDescent="0.3">
      <c r="A82" s="54" t="str">
        <f>Meta!A82</f>
        <v>NRCS 18S</v>
      </c>
      <c r="B82" s="54" t="str">
        <f>Meta!B82</f>
        <v>PlateA_H2O_1</v>
      </c>
      <c r="F82" s="55">
        <f t="shared" si="4"/>
        <v>0</v>
      </c>
      <c r="G82" s="55">
        <f t="shared" si="5"/>
        <v>0</v>
      </c>
      <c r="H82" s="56" t="e">
        <f t="shared" si="6"/>
        <v>#DIV/0!</v>
      </c>
      <c r="I82" s="55" t="e">
        <f t="shared" si="7"/>
        <v>#DIV/0!</v>
      </c>
      <c r="J82" s="57" t="s">
        <v>23</v>
      </c>
      <c r="K82" s="57" t="s">
        <v>24</v>
      </c>
      <c r="L82" s="57" t="s">
        <v>24</v>
      </c>
    </row>
    <row r="83" spans="1:12" x14ac:dyDescent="0.3">
      <c r="A83" s="54" t="str">
        <f>Meta!A83</f>
        <v>NRCS 18S</v>
      </c>
      <c r="B83" s="54" t="str">
        <f>Meta!B83</f>
        <v>PlateA_H2O_2</v>
      </c>
      <c r="F83" s="55">
        <f t="shared" si="4"/>
        <v>0</v>
      </c>
      <c r="G83" s="55">
        <f t="shared" si="5"/>
        <v>0</v>
      </c>
      <c r="H83" s="56" t="e">
        <f t="shared" si="6"/>
        <v>#DIV/0!</v>
      </c>
      <c r="I83" s="55" t="e">
        <f t="shared" si="7"/>
        <v>#DIV/0!</v>
      </c>
      <c r="J83" s="57" t="s">
        <v>23</v>
      </c>
      <c r="K83" s="57" t="s">
        <v>24</v>
      </c>
      <c r="L83" s="57" t="s">
        <v>24</v>
      </c>
    </row>
    <row r="84" spans="1:12" x14ac:dyDescent="0.3">
      <c r="A84" s="54" t="str">
        <f>Meta!A84</f>
        <v>NRCS 18S</v>
      </c>
      <c r="B84" s="54" t="str">
        <f>Meta!B84</f>
        <v>PlateA_Cal</v>
      </c>
      <c r="F84" s="55">
        <f t="shared" si="4"/>
        <v>0</v>
      </c>
      <c r="G84" s="55">
        <f t="shared" si="5"/>
        <v>0</v>
      </c>
      <c r="H84" s="56" t="e">
        <f t="shared" si="6"/>
        <v>#DIV/0!</v>
      </c>
      <c r="I84" s="55" t="e">
        <f t="shared" si="7"/>
        <v>#DIV/0!</v>
      </c>
      <c r="J84" s="57" t="s">
        <v>23</v>
      </c>
      <c r="K84" s="57" t="s">
        <v>24</v>
      </c>
      <c r="L84" s="57" t="s">
        <v>24</v>
      </c>
    </row>
    <row r="85" spans="1:12" x14ac:dyDescent="0.3">
      <c r="A85" s="54" t="str">
        <f>Meta!A85</f>
        <v>NRCS 18S</v>
      </c>
      <c r="B85" s="54" t="str">
        <f>Meta!B85</f>
        <v>PlateA_Zymo</v>
      </c>
      <c r="F85" s="55">
        <f t="shared" si="4"/>
        <v>0</v>
      </c>
      <c r="G85" s="55">
        <f t="shared" si="5"/>
        <v>0</v>
      </c>
      <c r="H85" s="56" t="e">
        <f t="shared" si="6"/>
        <v>#DIV/0!</v>
      </c>
      <c r="I85" s="55" t="e">
        <f t="shared" si="7"/>
        <v>#DIV/0!</v>
      </c>
      <c r="J85" s="57" t="s">
        <v>23</v>
      </c>
      <c r="K85" s="57" t="s">
        <v>24</v>
      </c>
      <c r="L85" s="57" t="s">
        <v>24</v>
      </c>
    </row>
    <row r="86" spans="1:12" x14ac:dyDescent="0.3">
      <c r="A86" s="54" t="str">
        <f>Meta!A86</f>
        <v>NRCS 18S</v>
      </c>
      <c r="B86" s="54">
        <f>Meta!B86</f>
        <v>80</v>
      </c>
      <c r="C86" s="112">
        <v>1.319</v>
      </c>
      <c r="D86" s="112">
        <v>2.3304999999999998</v>
      </c>
      <c r="E86" s="112">
        <v>2.1636000000000002</v>
      </c>
      <c r="F86" s="55">
        <f t="shared" si="4"/>
        <v>1.0114999999999998</v>
      </c>
      <c r="G86" s="55">
        <f t="shared" si="5"/>
        <v>0.84460000000000024</v>
      </c>
      <c r="H86" s="56">
        <f t="shared" si="6"/>
        <v>0.83499752842313435</v>
      </c>
      <c r="I86" s="55">
        <f t="shared" si="7"/>
        <v>0.1976083353066535</v>
      </c>
      <c r="J86" s="57" t="s">
        <v>23</v>
      </c>
      <c r="K86" s="57" t="s">
        <v>24</v>
      </c>
      <c r="L86" s="57" t="s">
        <v>24</v>
      </c>
    </row>
    <row r="87" spans="1:12" x14ac:dyDescent="0.3">
      <c r="A87" s="54" t="str">
        <f>Meta!A87</f>
        <v>NRCS 18S</v>
      </c>
      <c r="B87" s="54">
        <f>Meta!B87</f>
        <v>81</v>
      </c>
      <c r="C87" s="112">
        <v>1.3220000000000001</v>
      </c>
      <c r="D87" s="112">
        <v>2.3574000000000002</v>
      </c>
      <c r="E87" s="112">
        <v>2.1815000000000002</v>
      </c>
      <c r="F87" s="55">
        <f t="shared" si="4"/>
        <v>1.0354000000000001</v>
      </c>
      <c r="G87" s="55">
        <f t="shared" si="5"/>
        <v>0.85950000000000015</v>
      </c>
      <c r="H87" s="56">
        <f t="shared" si="6"/>
        <v>0.83011396561715289</v>
      </c>
      <c r="I87" s="55">
        <f t="shared" si="7"/>
        <v>0.20465386852821399</v>
      </c>
      <c r="J87" s="57" t="s">
        <v>23</v>
      </c>
      <c r="K87" s="57" t="s">
        <v>24</v>
      </c>
      <c r="L87" s="57" t="s">
        <v>24</v>
      </c>
    </row>
    <row r="88" spans="1:12" x14ac:dyDescent="0.3">
      <c r="A88" s="54" t="str">
        <f>Meta!A88</f>
        <v>NRCS 18S</v>
      </c>
      <c r="B88" s="54">
        <f>Meta!B88</f>
        <v>82</v>
      </c>
      <c r="C88" s="112">
        <v>1.3194999999999999</v>
      </c>
      <c r="D88" s="112">
        <v>2.3624999999999998</v>
      </c>
      <c r="E88" s="112">
        <v>2.1762000000000001</v>
      </c>
      <c r="F88" s="55">
        <f t="shared" si="4"/>
        <v>1.0429999999999999</v>
      </c>
      <c r="G88" s="55">
        <f t="shared" si="5"/>
        <v>0.85670000000000024</v>
      </c>
      <c r="H88" s="56">
        <f t="shared" si="6"/>
        <v>0.82138063279002904</v>
      </c>
      <c r="I88" s="55">
        <f t="shared" si="7"/>
        <v>0.21746235555036728</v>
      </c>
      <c r="J88" s="57" t="s">
        <v>23</v>
      </c>
      <c r="K88" s="57" t="s">
        <v>24</v>
      </c>
      <c r="L88" s="57" t="s">
        <v>24</v>
      </c>
    </row>
    <row r="89" spans="1:12" x14ac:dyDescent="0.3">
      <c r="A89" s="54" t="str">
        <f>Meta!A89</f>
        <v>NRCS 18S</v>
      </c>
      <c r="B89" s="54">
        <f>Meta!B89</f>
        <v>83</v>
      </c>
      <c r="C89" s="112">
        <v>1.3166</v>
      </c>
      <c r="D89" s="112">
        <v>2.3344999999999998</v>
      </c>
      <c r="E89" s="112">
        <v>2.1602999999999999</v>
      </c>
      <c r="F89" s="55">
        <f t="shared" si="4"/>
        <v>1.0178999999999998</v>
      </c>
      <c r="G89" s="55">
        <f t="shared" si="5"/>
        <v>0.84369999999999989</v>
      </c>
      <c r="H89" s="56">
        <f t="shared" si="6"/>
        <v>0.82886334610472545</v>
      </c>
      <c r="I89" s="55">
        <f t="shared" si="7"/>
        <v>0.20647149460708775</v>
      </c>
      <c r="J89" s="57" t="s">
        <v>23</v>
      </c>
      <c r="K89" s="57" t="s">
        <v>24</v>
      </c>
      <c r="L89" s="57" t="s">
        <v>24</v>
      </c>
    </row>
    <row r="90" spans="1:12" x14ac:dyDescent="0.3">
      <c r="A90" s="54" t="str">
        <f>Meta!A90</f>
        <v>NRCS 18S</v>
      </c>
      <c r="B90" s="54">
        <f>Meta!B90</f>
        <v>84</v>
      </c>
      <c r="C90" s="112">
        <v>1.3146</v>
      </c>
      <c r="D90" s="112">
        <v>2.3250999999999999</v>
      </c>
      <c r="E90" s="112">
        <v>2.1406000000000001</v>
      </c>
      <c r="F90" s="55">
        <f t="shared" si="4"/>
        <v>1.0105</v>
      </c>
      <c r="G90" s="55">
        <f t="shared" si="5"/>
        <v>0.82600000000000007</v>
      </c>
      <c r="H90" s="56">
        <f t="shared" si="6"/>
        <v>0.81741712023750623</v>
      </c>
      <c r="I90" s="55">
        <f t="shared" si="7"/>
        <v>0.22336561743341388</v>
      </c>
      <c r="J90" s="57" t="s">
        <v>23</v>
      </c>
      <c r="K90" s="57" t="s">
        <v>24</v>
      </c>
      <c r="L90" s="57" t="s">
        <v>24</v>
      </c>
    </row>
    <row r="91" spans="1:12" x14ac:dyDescent="0.3">
      <c r="A91" s="54" t="str">
        <f>Meta!A91</f>
        <v>NRCS 18S</v>
      </c>
      <c r="B91" s="54">
        <f>Meta!B91</f>
        <v>85</v>
      </c>
      <c r="C91" s="112">
        <v>1.3157000000000001</v>
      </c>
      <c r="D91" s="112">
        <v>2.323</v>
      </c>
      <c r="E91" s="112">
        <v>2.1951999999999998</v>
      </c>
      <c r="F91" s="55">
        <f t="shared" si="4"/>
        <v>1.0072999999999999</v>
      </c>
      <c r="G91" s="55">
        <f t="shared" si="5"/>
        <v>0.87949999999999973</v>
      </c>
      <c r="H91" s="56">
        <f t="shared" si="6"/>
        <v>0.87312617889407307</v>
      </c>
      <c r="I91" s="55">
        <f t="shared" si="7"/>
        <v>0.14530983513359882</v>
      </c>
      <c r="J91" s="57" t="s">
        <v>23</v>
      </c>
      <c r="K91" s="57" t="s">
        <v>24</v>
      </c>
      <c r="L91" s="57" t="s">
        <v>24</v>
      </c>
    </row>
    <row r="92" spans="1:12" x14ac:dyDescent="0.3">
      <c r="A92" s="54" t="str">
        <f>Meta!A92</f>
        <v>NRCS 18S</v>
      </c>
      <c r="B92" s="54">
        <f>Meta!B92</f>
        <v>86</v>
      </c>
      <c r="C92" s="112">
        <v>1.3111999999999999</v>
      </c>
      <c r="D92" s="112">
        <v>2.3332999999999999</v>
      </c>
      <c r="E92" s="112">
        <v>2.2080000000000002</v>
      </c>
      <c r="F92" s="55">
        <f t="shared" si="4"/>
        <v>1.0221</v>
      </c>
      <c r="G92" s="55">
        <f t="shared" si="5"/>
        <v>0.89680000000000026</v>
      </c>
      <c r="H92" s="56">
        <f t="shared" si="6"/>
        <v>0.8774092554544568</v>
      </c>
      <c r="I92" s="55">
        <f t="shared" si="7"/>
        <v>0.13971900089206032</v>
      </c>
      <c r="J92" s="57" t="s">
        <v>23</v>
      </c>
      <c r="K92" s="57" t="s">
        <v>24</v>
      </c>
      <c r="L92" s="57" t="s">
        <v>24</v>
      </c>
    </row>
    <row r="93" spans="1:12" x14ac:dyDescent="0.3">
      <c r="A93" s="54" t="str">
        <f>Meta!A93</f>
        <v>NRCS 18S</v>
      </c>
      <c r="B93" s="54">
        <f>Meta!B93</f>
        <v>87</v>
      </c>
      <c r="C93" s="112">
        <v>1.3176000000000001</v>
      </c>
      <c r="D93" s="112">
        <v>2.34</v>
      </c>
      <c r="E93" s="112">
        <v>2.1930000000000001</v>
      </c>
      <c r="F93" s="55">
        <f t="shared" si="4"/>
        <v>1.0223999999999998</v>
      </c>
      <c r="G93" s="55">
        <f t="shared" si="5"/>
        <v>0.87539999999999996</v>
      </c>
      <c r="H93" s="56">
        <f t="shared" si="6"/>
        <v>0.85622065727699548</v>
      </c>
      <c r="I93" s="55">
        <f t="shared" si="7"/>
        <v>0.16792323509252891</v>
      </c>
      <c r="J93" s="57" t="s">
        <v>23</v>
      </c>
      <c r="K93" s="57" t="s">
        <v>24</v>
      </c>
      <c r="L93" s="57" t="s">
        <v>24</v>
      </c>
    </row>
    <row r="94" spans="1:12" x14ac:dyDescent="0.3">
      <c r="A94" s="54" t="str">
        <f>Meta!A94</f>
        <v>NRCS 18S</v>
      </c>
      <c r="B94" s="54">
        <f>Meta!B94</f>
        <v>88</v>
      </c>
      <c r="C94" s="112">
        <v>1.3184</v>
      </c>
      <c r="D94" s="112">
        <v>2.3443000000000001</v>
      </c>
      <c r="E94" s="112">
        <v>2.1964999999999999</v>
      </c>
      <c r="F94" s="55">
        <f t="shared" si="4"/>
        <v>1.0259</v>
      </c>
      <c r="G94" s="55">
        <f t="shared" si="5"/>
        <v>0.87809999999999988</v>
      </c>
      <c r="H94" s="56">
        <f t="shared" si="6"/>
        <v>0.85593137732722469</v>
      </c>
      <c r="I94" s="55">
        <f t="shared" si="7"/>
        <v>0.16831795923015622</v>
      </c>
      <c r="J94" s="57" t="s">
        <v>23</v>
      </c>
      <c r="K94" s="57" t="s">
        <v>24</v>
      </c>
      <c r="L94" s="57" t="s">
        <v>24</v>
      </c>
    </row>
    <row r="95" spans="1:12" x14ac:dyDescent="0.3">
      <c r="A95" s="54" t="str">
        <f>Meta!A95</f>
        <v>NRCS 18S</v>
      </c>
      <c r="B95" s="54">
        <f>Meta!B95</f>
        <v>89</v>
      </c>
      <c r="C95" s="112">
        <v>1.3106</v>
      </c>
      <c r="D95" s="112">
        <v>2.3315000000000001</v>
      </c>
      <c r="E95" s="112">
        <v>2.1507999999999998</v>
      </c>
      <c r="F95" s="55">
        <f t="shared" si="4"/>
        <v>1.0209000000000001</v>
      </c>
      <c r="G95" s="55">
        <f t="shared" si="5"/>
        <v>0.84019999999999984</v>
      </c>
      <c r="H95" s="56">
        <f t="shared" si="6"/>
        <v>0.82299931433049245</v>
      </c>
      <c r="I95" s="55">
        <f t="shared" si="7"/>
        <v>0.21506784099024082</v>
      </c>
      <c r="J95" s="57" t="s">
        <v>23</v>
      </c>
      <c r="K95" s="57" t="s">
        <v>24</v>
      </c>
      <c r="L95" s="57" t="s">
        <v>24</v>
      </c>
    </row>
    <row r="96" spans="1:12" x14ac:dyDescent="0.3">
      <c r="A96" s="54" t="str">
        <f>Meta!A96</f>
        <v>NRCS 18S</v>
      </c>
      <c r="B96" s="54">
        <f>Meta!B96</f>
        <v>90</v>
      </c>
      <c r="C96" s="112">
        <v>1.3124</v>
      </c>
      <c r="D96" s="112">
        <v>2.3523999999999998</v>
      </c>
      <c r="E96" s="112">
        <v>2.1778</v>
      </c>
      <c r="F96" s="55">
        <f t="shared" si="4"/>
        <v>1.0399999999999998</v>
      </c>
      <c r="G96" s="55">
        <f t="shared" si="5"/>
        <v>0.86539999999999995</v>
      </c>
      <c r="H96" s="56">
        <f t="shared" si="6"/>
        <v>0.8321153846153847</v>
      </c>
      <c r="I96" s="55">
        <f t="shared" si="7"/>
        <v>0.20175641321932039</v>
      </c>
      <c r="J96" s="57" t="s">
        <v>23</v>
      </c>
      <c r="K96" s="57" t="s">
        <v>24</v>
      </c>
      <c r="L96" s="57" t="s">
        <v>24</v>
      </c>
    </row>
    <row r="97" spans="1:12" x14ac:dyDescent="0.3">
      <c r="A97" s="54" t="str">
        <f>Meta!A97</f>
        <v>NRCS 18S</v>
      </c>
      <c r="B97" s="54">
        <f>Meta!B97</f>
        <v>91</v>
      </c>
      <c r="C97" s="112">
        <v>1.3153999999999999</v>
      </c>
      <c r="D97" s="112">
        <v>2.3454999999999999</v>
      </c>
      <c r="E97" s="112">
        <v>2.1732</v>
      </c>
      <c r="F97" s="55">
        <f t="shared" si="4"/>
        <v>1.0301</v>
      </c>
      <c r="G97" s="55">
        <f t="shared" si="5"/>
        <v>0.85780000000000012</v>
      </c>
      <c r="H97" s="56">
        <f t="shared" si="6"/>
        <v>0.83273468595282019</v>
      </c>
      <c r="I97" s="55">
        <f t="shared" si="7"/>
        <v>0.2008626719515037</v>
      </c>
      <c r="J97" s="57" t="s">
        <v>23</v>
      </c>
      <c r="K97" s="57" t="s">
        <v>24</v>
      </c>
      <c r="L97" s="57" t="s">
        <v>24</v>
      </c>
    </row>
    <row r="98" spans="1:12" x14ac:dyDescent="0.3">
      <c r="A98" s="54" t="str">
        <f>Meta!A98</f>
        <v>NRCS 18S</v>
      </c>
      <c r="B98" s="54">
        <f>Meta!B98</f>
        <v>92</v>
      </c>
      <c r="C98" s="112">
        <v>1.3128</v>
      </c>
      <c r="D98" s="112">
        <v>2.3542000000000001</v>
      </c>
      <c r="E98" s="112">
        <v>2.1823000000000001</v>
      </c>
      <c r="F98" s="55">
        <f t="shared" si="4"/>
        <v>1.0414000000000001</v>
      </c>
      <c r="G98" s="55">
        <f t="shared" si="5"/>
        <v>0.86950000000000016</v>
      </c>
      <c r="H98" s="56">
        <f t="shared" si="6"/>
        <v>0.83493374303821788</v>
      </c>
      <c r="I98" s="55">
        <f t="shared" si="7"/>
        <v>0.19769982748706141</v>
      </c>
      <c r="J98" s="57" t="s">
        <v>23</v>
      </c>
      <c r="K98" s="57" t="s">
        <v>24</v>
      </c>
      <c r="L98" s="57" t="s">
        <v>24</v>
      </c>
    </row>
    <row r="99" spans="1:12" x14ac:dyDescent="0.3">
      <c r="A99" s="54" t="str">
        <f>Meta!A99</f>
        <v>NRCS 18S</v>
      </c>
      <c r="B99" s="54">
        <f>Meta!B99</f>
        <v>93</v>
      </c>
      <c r="C99" s="112">
        <v>1.3111999999999999</v>
      </c>
      <c r="D99" s="112">
        <v>2.3551000000000002</v>
      </c>
      <c r="E99" s="112">
        <v>2.1698</v>
      </c>
      <c r="F99" s="55">
        <f t="shared" si="4"/>
        <v>1.0439000000000003</v>
      </c>
      <c r="G99" s="55">
        <f t="shared" si="5"/>
        <v>0.85860000000000003</v>
      </c>
      <c r="H99" s="56">
        <f t="shared" si="6"/>
        <v>0.82249257591723324</v>
      </c>
      <c r="I99" s="55">
        <f t="shared" si="7"/>
        <v>0.21581644537619407</v>
      </c>
      <c r="J99" s="57" t="s">
        <v>23</v>
      </c>
      <c r="K99" s="57" t="s">
        <v>24</v>
      </c>
      <c r="L99" s="57" t="s">
        <v>24</v>
      </c>
    </row>
    <row r="100" spans="1:12" x14ac:dyDescent="0.3">
      <c r="A100" s="54" t="str">
        <f>Meta!A100</f>
        <v>NRCS 18S</v>
      </c>
      <c r="B100" s="54">
        <f>Meta!B100</f>
        <v>94</v>
      </c>
      <c r="C100" s="112">
        <v>1.3180000000000001</v>
      </c>
      <c r="D100" s="112">
        <v>2.3328000000000002</v>
      </c>
      <c r="E100" s="112">
        <v>2.1633</v>
      </c>
      <c r="F100" s="55">
        <f t="shared" si="4"/>
        <v>1.0148000000000001</v>
      </c>
      <c r="G100" s="55">
        <f t="shared" si="5"/>
        <v>0.84529999999999994</v>
      </c>
      <c r="H100" s="56">
        <f t="shared" si="6"/>
        <v>0.83297201418998801</v>
      </c>
      <c r="I100" s="55">
        <f t="shared" si="7"/>
        <v>0.20052052525730535</v>
      </c>
      <c r="J100" s="57" t="s">
        <v>23</v>
      </c>
      <c r="K100" s="57" t="s">
        <v>24</v>
      </c>
      <c r="L100" s="57" t="s">
        <v>24</v>
      </c>
    </row>
    <row r="101" spans="1:12" x14ac:dyDescent="0.3">
      <c r="A101" s="54" t="str">
        <f>Meta!A101</f>
        <v>NRCS 18S</v>
      </c>
      <c r="B101" s="54">
        <f>Meta!B101</f>
        <v>95</v>
      </c>
      <c r="C101" s="112">
        <v>1.3116000000000001</v>
      </c>
      <c r="D101" s="112">
        <v>2.3327</v>
      </c>
      <c r="E101" s="112">
        <v>2.1756000000000002</v>
      </c>
      <c r="F101" s="55">
        <f t="shared" si="4"/>
        <v>1.0210999999999999</v>
      </c>
      <c r="G101" s="55">
        <f t="shared" si="5"/>
        <v>0.8640000000000001</v>
      </c>
      <c r="H101" s="56">
        <f t="shared" si="6"/>
        <v>0.84614631279992181</v>
      </c>
      <c r="I101" s="55">
        <f t="shared" si="7"/>
        <v>0.18182870370370344</v>
      </c>
      <c r="J101" s="57" t="s">
        <v>23</v>
      </c>
      <c r="K101" s="57" t="s">
        <v>24</v>
      </c>
      <c r="L101" s="57" t="s">
        <v>24</v>
      </c>
    </row>
    <row r="102" spans="1:12" x14ac:dyDescent="0.3">
      <c r="A102" s="54" t="str">
        <f>Meta!A102</f>
        <v>NRCS 18S</v>
      </c>
      <c r="B102" s="54">
        <f>Meta!B102</f>
        <v>96</v>
      </c>
      <c r="C102" s="112">
        <v>1.3178000000000001</v>
      </c>
      <c r="D102" s="112">
        <v>2.3576999999999999</v>
      </c>
      <c r="E102" s="112">
        <v>2.1981000000000002</v>
      </c>
      <c r="F102" s="55">
        <f t="shared" si="4"/>
        <v>1.0398999999999998</v>
      </c>
      <c r="G102" s="55">
        <f t="shared" si="5"/>
        <v>0.88030000000000008</v>
      </c>
      <c r="H102" s="56">
        <f t="shared" si="6"/>
        <v>0.84652370420232737</v>
      </c>
      <c r="I102" s="55">
        <f t="shared" si="7"/>
        <v>0.18130182892195812</v>
      </c>
      <c r="J102" s="57" t="s">
        <v>23</v>
      </c>
      <c r="K102" s="57" t="s">
        <v>24</v>
      </c>
      <c r="L102" s="57" t="s">
        <v>24</v>
      </c>
    </row>
    <row r="103" spans="1:12" x14ac:dyDescent="0.3">
      <c r="A103" s="54" t="str">
        <f>Meta!A103</f>
        <v>NRCS 18S</v>
      </c>
      <c r="B103" s="54">
        <f>Meta!B103</f>
        <v>97</v>
      </c>
      <c r="C103" s="112">
        <v>1.3242</v>
      </c>
      <c r="D103" s="112">
        <v>2.3439000000000001</v>
      </c>
      <c r="E103" s="112">
        <v>2.1970999999999998</v>
      </c>
      <c r="F103" s="55">
        <f t="shared" si="4"/>
        <v>1.0197000000000001</v>
      </c>
      <c r="G103" s="55">
        <f t="shared" si="5"/>
        <v>0.87289999999999979</v>
      </c>
      <c r="H103" s="56">
        <f t="shared" si="6"/>
        <v>0.85603608904579753</v>
      </c>
      <c r="I103" s="55">
        <f t="shared" si="7"/>
        <v>0.16817504868828079</v>
      </c>
      <c r="J103" s="57" t="s">
        <v>23</v>
      </c>
      <c r="K103" s="57" t="s">
        <v>24</v>
      </c>
      <c r="L103" s="57" t="s">
        <v>24</v>
      </c>
    </row>
    <row r="104" spans="1:12" x14ac:dyDescent="0.3">
      <c r="A104" s="54" t="str">
        <f>Meta!A104</f>
        <v>NRCS 18S</v>
      </c>
      <c r="B104" s="54">
        <f>Meta!B104</f>
        <v>98</v>
      </c>
      <c r="C104" s="112">
        <v>1.3268</v>
      </c>
      <c r="D104" s="112">
        <v>2.3243</v>
      </c>
      <c r="E104" s="112">
        <v>2.1539999999999999</v>
      </c>
      <c r="F104" s="55">
        <f t="shared" si="4"/>
        <v>0.99750000000000005</v>
      </c>
      <c r="G104" s="55">
        <f t="shared" si="5"/>
        <v>0.82719999999999994</v>
      </c>
      <c r="H104" s="56">
        <f t="shared" si="6"/>
        <v>0.82927318295739338</v>
      </c>
      <c r="I104" s="55">
        <f t="shared" si="7"/>
        <v>0.20587524177949726</v>
      </c>
      <c r="J104" s="57" t="s">
        <v>23</v>
      </c>
      <c r="K104" s="57" t="s">
        <v>24</v>
      </c>
      <c r="L104" s="57" t="s">
        <v>24</v>
      </c>
    </row>
    <row r="105" spans="1:12" x14ac:dyDescent="0.3">
      <c r="A105" s="54" t="str">
        <f>Meta!A105</f>
        <v>NRCS 18S</v>
      </c>
      <c r="B105" s="54">
        <f>Meta!B105</f>
        <v>99</v>
      </c>
      <c r="C105" s="112">
        <v>1.3218000000000001</v>
      </c>
      <c r="D105" s="112">
        <v>2.3121999999999998</v>
      </c>
      <c r="E105" s="112">
        <v>2.1476999999999999</v>
      </c>
      <c r="F105" s="55">
        <f t="shared" si="4"/>
        <v>0.99039999999999973</v>
      </c>
      <c r="G105" s="55">
        <f t="shared" si="5"/>
        <v>0.82589999999999986</v>
      </c>
      <c r="H105" s="56">
        <f t="shared" si="6"/>
        <v>0.83390549273021009</v>
      </c>
      <c r="I105" s="55">
        <f t="shared" si="7"/>
        <v>0.1991766557694635</v>
      </c>
      <c r="J105" s="57" t="s">
        <v>23</v>
      </c>
      <c r="K105" s="57" t="s">
        <v>24</v>
      </c>
      <c r="L105" s="57" t="s">
        <v>24</v>
      </c>
    </row>
    <row r="106" spans="1:12" x14ac:dyDescent="0.3">
      <c r="A106" s="54" t="str">
        <f>Meta!A106</f>
        <v>NRCS 18S</v>
      </c>
      <c r="B106" s="54">
        <f>Meta!B106</f>
        <v>100</v>
      </c>
      <c r="C106" s="112">
        <v>1.3158000000000001</v>
      </c>
      <c r="D106" s="112">
        <v>2.3504999999999998</v>
      </c>
      <c r="E106" s="112">
        <v>2.169</v>
      </c>
      <c r="F106" s="55">
        <f t="shared" si="4"/>
        <v>1.0346999999999997</v>
      </c>
      <c r="G106" s="55">
        <f t="shared" si="5"/>
        <v>0.85319999999999996</v>
      </c>
      <c r="H106" s="56">
        <f t="shared" si="6"/>
        <v>0.82458683676427968</v>
      </c>
      <c r="I106" s="55">
        <f t="shared" si="7"/>
        <v>0.21272855133614602</v>
      </c>
      <c r="J106" s="57" t="s">
        <v>23</v>
      </c>
      <c r="K106" s="57" t="s">
        <v>24</v>
      </c>
      <c r="L106" s="57" t="s">
        <v>24</v>
      </c>
    </row>
    <row r="107" spans="1:12" x14ac:dyDescent="0.3">
      <c r="A107" s="54" t="str">
        <f>Meta!A107</f>
        <v>NRCS 18S</v>
      </c>
      <c r="B107" s="54">
        <f>Meta!B107</f>
        <v>101</v>
      </c>
      <c r="C107" s="112">
        <v>1.3176000000000001</v>
      </c>
      <c r="D107" s="112">
        <v>2.3536000000000001</v>
      </c>
      <c r="E107" s="112">
        <v>2.1737000000000002</v>
      </c>
      <c r="F107" s="55">
        <f t="shared" si="4"/>
        <v>1.036</v>
      </c>
      <c r="G107" s="55">
        <f t="shared" si="5"/>
        <v>0.85610000000000008</v>
      </c>
      <c r="H107" s="56">
        <f t="shared" si="6"/>
        <v>0.8263513513513514</v>
      </c>
      <c r="I107" s="55">
        <f t="shared" si="7"/>
        <v>0.21013900245298439</v>
      </c>
      <c r="J107" s="57" t="s">
        <v>23</v>
      </c>
      <c r="K107" s="57" t="s">
        <v>24</v>
      </c>
      <c r="L107" s="57" t="s">
        <v>24</v>
      </c>
    </row>
    <row r="108" spans="1:12" x14ac:dyDescent="0.3">
      <c r="A108" s="54" t="str">
        <f>Meta!A108</f>
        <v>NRCS 18S</v>
      </c>
      <c r="B108" s="54">
        <f>Meta!B108</f>
        <v>102</v>
      </c>
      <c r="C108" s="112">
        <v>1.319</v>
      </c>
      <c r="D108" s="112">
        <v>2.3571</v>
      </c>
      <c r="E108" s="112">
        <v>2.1873</v>
      </c>
      <c r="F108" s="55">
        <f t="shared" si="4"/>
        <v>1.0381</v>
      </c>
      <c r="G108" s="55">
        <f t="shared" si="5"/>
        <v>0.86830000000000007</v>
      </c>
      <c r="H108" s="56">
        <f t="shared" si="6"/>
        <v>0.83643194297273871</v>
      </c>
      <c r="I108" s="55">
        <f t="shared" si="7"/>
        <v>0.1955545318438327</v>
      </c>
      <c r="J108" s="57" t="s">
        <v>23</v>
      </c>
      <c r="K108" s="57" t="s">
        <v>24</v>
      </c>
      <c r="L108" s="57" t="s">
        <v>24</v>
      </c>
    </row>
    <row r="109" spans="1:12" x14ac:dyDescent="0.3">
      <c r="A109" s="54" t="str">
        <f>Meta!A109</f>
        <v>NRCS 18S</v>
      </c>
      <c r="B109" s="54">
        <f>Meta!B109</f>
        <v>103</v>
      </c>
      <c r="C109" s="112">
        <v>1.3472</v>
      </c>
      <c r="D109" s="112">
        <v>2.3780000000000001</v>
      </c>
      <c r="E109" s="112">
        <v>2.2132999999999998</v>
      </c>
      <c r="F109" s="55">
        <f t="shared" si="4"/>
        <v>1.0308000000000002</v>
      </c>
      <c r="G109" s="55">
        <f t="shared" si="5"/>
        <v>0.86609999999999987</v>
      </c>
      <c r="H109" s="56">
        <f t="shared" si="6"/>
        <v>0.84022118742724072</v>
      </c>
      <c r="I109" s="55">
        <f t="shared" si="7"/>
        <v>0.19016279875303119</v>
      </c>
      <c r="J109" s="57" t="s">
        <v>23</v>
      </c>
      <c r="K109" s="57" t="s">
        <v>24</v>
      </c>
      <c r="L109" s="57" t="s">
        <v>24</v>
      </c>
    </row>
    <row r="110" spans="1:12" x14ac:dyDescent="0.3">
      <c r="A110" s="54" t="str">
        <f>Meta!A110</f>
        <v>NRCS 18S</v>
      </c>
      <c r="B110" s="54">
        <f>Meta!B110</f>
        <v>104</v>
      </c>
      <c r="C110" s="112">
        <v>1.5173000000000001</v>
      </c>
      <c r="D110" s="112">
        <v>2.3359999999999999</v>
      </c>
      <c r="E110" s="112">
        <v>2.1532</v>
      </c>
      <c r="F110" s="55">
        <f t="shared" si="4"/>
        <v>0.81869999999999976</v>
      </c>
      <c r="G110" s="55">
        <f t="shared" si="5"/>
        <v>0.63589999999999991</v>
      </c>
      <c r="H110" s="56">
        <f t="shared" si="6"/>
        <v>0.77671918895810443</v>
      </c>
      <c r="I110" s="55">
        <f t="shared" si="7"/>
        <v>0.28746658279603693</v>
      </c>
      <c r="J110" s="57" t="s">
        <v>23</v>
      </c>
      <c r="K110" s="57" t="s">
        <v>24</v>
      </c>
      <c r="L110" s="57" t="s">
        <v>24</v>
      </c>
    </row>
    <row r="111" spans="1:12" x14ac:dyDescent="0.3">
      <c r="A111" s="54" t="str">
        <f>Meta!A111</f>
        <v>NRCS 18S</v>
      </c>
      <c r="B111" s="54">
        <f>Meta!B111</f>
        <v>105</v>
      </c>
      <c r="C111" s="112">
        <v>1.3148</v>
      </c>
      <c r="D111" s="112">
        <v>2.3370000000000002</v>
      </c>
      <c r="E111" s="112">
        <v>2.1480000000000001</v>
      </c>
      <c r="F111" s="55">
        <f t="shared" si="4"/>
        <v>1.0222000000000002</v>
      </c>
      <c r="G111" s="55">
        <f t="shared" si="5"/>
        <v>0.83320000000000016</v>
      </c>
      <c r="H111" s="56">
        <f t="shared" si="6"/>
        <v>0.81510467618861282</v>
      </c>
      <c r="I111" s="55">
        <f t="shared" si="7"/>
        <v>0.22683629380700915</v>
      </c>
      <c r="J111" s="57" t="s">
        <v>23</v>
      </c>
      <c r="K111" s="57" t="s">
        <v>24</v>
      </c>
      <c r="L111" s="57" t="s">
        <v>24</v>
      </c>
    </row>
    <row r="112" spans="1:12" x14ac:dyDescent="0.3">
      <c r="A112" s="54" t="str">
        <f>Meta!A112</f>
        <v>NRCS 18S</v>
      </c>
      <c r="B112" s="54">
        <f>Meta!B112</f>
        <v>106</v>
      </c>
      <c r="C112" s="112">
        <v>1.3173999999999999</v>
      </c>
      <c r="D112" s="112">
        <v>2.3380000000000001</v>
      </c>
      <c r="E112" s="112">
        <v>2.1553</v>
      </c>
      <c r="F112" s="55">
        <f t="shared" si="4"/>
        <v>1.0206000000000002</v>
      </c>
      <c r="G112" s="55">
        <f t="shared" si="5"/>
        <v>0.83790000000000009</v>
      </c>
      <c r="H112" s="56">
        <f t="shared" si="6"/>
        <v>0.82098765432098764</v>
      </c>
      <c r="I112" s="55">
        <f t="shared" si="7"/>
        <v>0.21804511278195496</v>
      </c>
      <c r="J112" s="57" t="s">
        <v>23</v>
      </c>
      <c r="K112" s="57" t="s">
        <v>24</v>
      </c>
      <c r="L112" s="57" t="s">
        <v>24</v>
      </c>
    </row>
    <row r="113" spans="1:12" x14ac:dyDescent="0.3">
      <c r="A113" s="54" t="str">
        <f>Meta!A113</f>
        <v>NRCS 18S</v>
      </c>
      <c r="B113" s="54">
        <f>Meta!B113</f>
        <v>107</v>
      </c>
      <c r="C113" s="112">
        <v>1.3126</v>
      </c>
      <c r="D113" s="112">
        <v>2.3271999999999999</v>
      </c>
      <c r="E113" s="112">
        <v>2.1225999999999998</v>
      </c>
      <c r="F113" s="55">
        <f t="shared" si="4"/>
        <v>1.0145999999999999</v>
      </c>
      <c r="G113" s="55">
        <f t="shared" si="5"/>
        <v>0.80999999999999983</v>
      </c>
      <c r="H113" s="56">
        <f t="shared" si="6"/>
        <v>0.79834417504435229</v>
      </c>
      <c r="I113" s="55">
        <f t="shared" si="7"/>
        <v>0.25259259259259281</v>
      </c>
      <c r="J113" s="57" t="s">
        <v>23</v>
      </c>
      <c r="K113" s="57" t="s">
        <v>24</v>
      </c>
      <c r="L113" s="57" t="s">
        <v>24</v>
      </c>
    </row>
    <row r="114" spans="1:12" x14ac:dyDescent="0.3">
      <c r="A114" s="54" t="str">
        <f>Meta!A114</f>
        <v>NRCS 18S</v>
      </c>
      <c r="B114" s="54">
        <f>Meta!B114</f>
        <v>108</v>
      </c>
      <c r="C114" s="112">
        <v>1.3196000000000001</v>
      </c>
      <c r="D114" s="112">
        <v>2.3494999999999999</v>
      </c>
      <c r="E114" s="112">
        <v>2.1583000000000001</v>
      </c>
      <c r="F114" s="55">
        <f t="shared" si="4"/>
        <v>1.0298999999999998</v>
      </c>
      <c r="G114" s="55">
        <f t="shared" si="5"/>
        <v>0.8387</v>
      </c>
      <c r="H114" s="56">
        <f t="shared" si="6"/>
        <v>0.81435090785513176</v>
      </c>
      <c r="I114" s="55">
        <f t="shared" si="7"/>
        <v>0.22797186121378302</v>
      </c>
      <c r="J114" s="57" t="s">
        <v>23</v>
      </c>
      <c r="K114" s="57" t="s">
        <v>24</v>
      </c>
      <c r="L114" s="57" t="s">
        <v>24</v>
      </c>
    </row>
    <row r="115" spans="1:12" x14ac:dyDescent="0.3">
      <c r="A115" s="54" t="str">
        <f>Meta!A115</f>
        <v>NRCS 18S</v>
      </c>
      <c r="B115" s="54">
        <f>Meta!B115</f>
        <v>109</v>
      </c>
      <c r="C115" s="112">
        <v>1.3197000000000001</v>
      </c>
      <c r="D115" s="112">
        <v>2.3336999999999999</v>
      </c>
      <c r="E115" s="112">
        <v>2.1373000000000002</v>
      </c>
      <c r="F115" s="55">
        <f t="shared" si="4"/>
        <v>1.0139999999999998</v>
      </c>
      <c r="G115" s="55">
        <f t="shared" si="5"/>
        <v>0.8176000000000001</v>
      </c>
      <c r="H115" s="56">
        <f t="shared" si="6"/>
        <v>0.80631163708086817</v>
      </c>
      <c r="I115" s="55">
        <f t="shared" si="7"/>
        <v>0.24021526418786651</v>
      </c>
      <c r="J115" s="57" t="s">
        <v>23</v>
      </c>
      <c r="K115" s="57" t="s">
        <v>24</v>
      </c>
      <c r="L115" s="57" t="s">
        <v>24</v>
      </c>
    </row>
    <row r="116" spans="1:12" x14ac:dyDescent="0.3">
      <c r="A116" s="54" t="str">
        <f>Meta!A116</f>
        <v>NRCS 18S</v>
      </c>
      <c r="B116" s="54">
        <f>Meta!B116</f>
        <v>110</v>
      </c>
      <c r="C116" s="112">
        <v>1.3167</v>
      </c>
      <c r="D116" s="112">
        <v>2.3464</v>
      </c>
      <c r="E116" s="112">
        <v>2.2774000000000001</v>
      </c>
      <c r="F116" s="55">
        <f t="shared" si="4"/>
        <v>1.0297000000000001</v>
      </c>
      <c r="G116" s="55">
        <f t="shared" si="5"/>
        <v>0.96070000000000011</v>
      </c>
      <c r="H116" s="56">
        <f t="shared" si="6"/>
        <v>0.93299019131785965</v>
      </c>
      <c r="I116" s="55">
        <f t="shared" si="7"/>
        <v>7.1822629332778123E-2</v>
      </c>
      <c r="J116" s="57" t="s">
        <v>23</v>
      </c>
      <c r="K116" s="57" t="s">
        <v>24</v>
      </c>
      <c r="L116" s="57" t="s">
        <v>24</v>
      </c>
    </row>
    <row r="117" spans="1:12" x14ac:dyDescent="0.3">
      <c r="A117" s="54" t="str">
        <f>Meta!A117</f>
        <v>NRCS 18S</v>
      </c>
      <c r="B117" s="54">
        <f>Meta!B117</f>
        <v>111</v>
      </c>
      <c r="C117" s="112">
        <v>1.3280000000000001</v>
      </c>
      <c r="D117" s="112">
        <v>2.3226</v>
      </c>
      <c r="E117" s="112">
        <v>2.2610000000000001</v>
      </c>
      <c r="F117" s="55">
        <f t="shared" si="4"/>
        <v>0.99459999999999993</v>
      </c>
      <c r="G117" s="55">
        <f t="shared" si="5"/>
        <v>0.93300000000000005</v>
      </c>
      <c r="H117" s="56">
        <f t="shared" si="6"/>
        <v>0.93806555399155456</v>
      </c>
      <c r="I117" s="55">
        <f t="shared" si="7"/>
        <v>6.6023579849946279E-2</v>
      </c>
      <c r="J117" s="57" t="s">
        <v>23</v>
      </c>
      <c r="K117" s="57" t="s">
        <v>24</v>
      </c>
      <c r="L117" s="57" t="s">
        <v>24</v>
      </c>
    </row>
    <row r="118" spans="1:12" x14ac:dyDescent="0.3">
      <c r="A118" s="54" t="str">
        <f>Meta!A118</f>
        <v>NRCS 18S</v>
      </c>
      <c r="B118" s="54">
        <f>Meta!B118</f>
        <v>112</v>
      </c>
      <c r="C118" s="112">
        <v>1.3280000000000001</v>
      </c>
      <c r="D118" s="112">
        <v>2.3388</v>
      </c>
      <c r="E118" s="112">
        <v>2.3018999999999998</v>
      </c>
      <c r="F118" s="55">
        <f t="shared" si="4"/>
        <v>1.0107999999999999</v>
      </c>
      <c r="G118" s="55">
        <f t="shared" si="5"/>
        <v>0.97389999999999977</v>
      </c>
      <c r="H118" s="56">
        <f t="shared" si="6"/>
        <v>0.96349426197071608</v>
      </c>
      <c r="I118" s="55">
        <f t="shared" si="7"/>
        <v>3.7888900297772012E-2</v>
      </c>
      <c r="J118" s="57" t="s">
        <v>23</v>
      </c>
      <c r="K118" s="57" t="s">
        <v>24</v>
      </c>
      <c r="L118" s="57" t="s">
        <v>24</v>
      </c>
    </row>
    <row r="119" spans="1:12" x14ac:dyDescent="0.3">
      <c r="A119" s="54" t="str">
        <f>Meta!A119</f>
        <v>NRCS 18S</v>
      </c>
      <c r="B119" s="54">
        <f>Meta!B119</f>
        <v>113</v>
      </c>
      <c r="C119" s="112">
        <v>1.3159000000000001</v>
      </c>
      <c r="D119" s="112">
        <v>2.3378999999999999</v>
      </c>
      <c r="E119" s="112">
        <v>2.2925</v>
      </c>
      <c r="F119" s="55">
        <f t="shared" si="4"/>
        <v>1.0219999999999998</v>
      </c>
      <c r="G119" s="55">
        <f t="shared" si="5"/>
        <v>0.97659999999999991</v>
      </c>
      <c r="H119" s="56">
        <f t="shared" si="6"/>
        <v>0.95557729941291591</v>
      </c>
      <c r="I119" s="55">
        <f t="shared" si="7"/>
        <v>4.6487814867908955E-2</v>
      </c>
      <c r="J119" s="57" t="s">
        <v>23</v>
      </c>
      <c r="K119" s="57" t="s">
        <v>24</v>
      </c>
      <c r="L119" s="57" t="s">
        <v>24</v>
      </c>
    </row>
    <row r="120" spans="1:12" x14ac:dyDescent="0.3">
      <c r="A120" s="54" t="str">
        <f>Meta!A120</f>
        <v>NRCS 18S</v>
      </c>
      <c r="B120" s="54">
        <f>Meta!B120</f>
        <v>114</v>
      </c>
      <c r="C120" s="112">
        <v>1.3188</v>
      </c>
      <c r="D120" s="112">
        <v>2.3279999999999998</v>
      </c>
      <c r="E120" s="112">
        <v>2.2919999999999998</v>
      </c>
      <c r="F120" s="55">
        <f t="shared" si="4"/>
        <v>1.0091999999999999</v>
      </c>
      <c r="G120" s="55">
        <f t="shared" si="5"/>
        <v>0.97319999999999984</v>
      </c>
      <c r="H120" s="56">
        <f t="shared" si="6"/>
        <v>0.9643281807372176</v>
      </c>
      <c r="I120" s="55">
        <f t="shared" si="7"/>
        <v>3.6991368680641221E-2</v>
      </c>
      <c r="J120" s="57" t="s">
        <v>23</v>
      </c>
      <c r="K120" s="57" t="s">
        <v>24</v>
      </c>
      <c r="L120" s="57" t="s">
        <v>24</v>
      </c>
    </row>
    <row r="121" spans="1:12" x14ac:dyDescent="0.3">
      <c r="A121" s="54" t="str">
        <f>Meta!A121</f>
        <v>NRCS 18S</v>
      </c>
      <c r="B121" s="54">
        <f>Meta!B121</f>
        <v>115</v>
      </c>
      <c r="C121" s="112">
        <v>1.3188</v>
      </c>
      <c r="D121" s="112">
        <v>2.3334000000000001</v>
      </c>
      <c r="E121" s="112">
        <v>2.2934999999999999</v>
      </c>
      <c r="F121" s="55">
        <f t="shared" si="4"/>
        <v>1.0146000000000002</v>
      </c>
      <c r="G121" s="55">
        <f t="shared" si="5"/>
        <v>0.9746999999999999</v>
      </c>
      <c r="H121" s="56">
        <f t="shared" si="6"/>
        <v>0.96067415730337058</v>
      </c>
      <c r="I121" s="55">
        <f t="shared" si="7"/>
        <v>4.0935672514620165E-2</v>
      </c>
      <c r="J121" s="57" t="s">
        <v>23</v>
      </c>
      <c r="K121" s="57" t="s">
        <v>24</v>
      </c>
      <c r="L121" s="57" t="s">
        <v>24</v>
      </c>
    </row>
    <row r="122" spans="1:12" x14ac:dyDescent="0.3">
      <c r="A122" s="54" t="str">
        <f>Meta!A122</f>
        <v>NRCS 18S</v>
      </c>
      <c r="B122" s="54">
        <f>Meta!B122</f>
        <v>116</v>
      </c>
      <c r="C122" s="112">
        <v>1.325</v>
      </c>
      <c r="D122" s="112">
        <v>2.3351999999999999</v>
      </c>
      <c r="E122" s="112">
        <v>2.1202000000000001</v>
      </c>
      <c r="F122" s="55">
        <f t="shared" si="4"/>
        <v>1.0102</v>
      </c>
      <c r="G122" s="55">
        <f t="shared" si="5"/>
        <v>0.79520000000000013</v>
      </c>
      <c r="H122" s="56">
        <f t="shared" si="6"/>
        <v>0.78717085725598901</v>
      </c>
      <c r="I122" s="55">
        <f t="shared" si="7"/>
        <v>0.27037223340040217</v>
      </c>
      <c r="J122" s="57" t="s">
        <v>23</v>
      </c>
      <c r="K122" s="57" t="s">
        <v>24</v>
      </c>
      <c r="L122" s="57" t="s">
        <v>24</v>
      </c>
    </row>
    <row r="123" spans="1:12" x14ac:dyDescent="0.3">
      <c r="A123" s="54" t="str">
        <f>Meta!A123</f>
        <v>NRCS 18S</v>
      </c>
      <c r="B123" s="54">
        <f>Meta!B123</f>
        <v>117</v>
      </c>
      <c r="C123" s="112">
        <v>1.3224</v>
      </c>
      <c r="D123" s="112">
        <v>2.3113000000000001</v>
      </c>
      <c r="E123" s="112">
        <v>2.0910000000000002</v>
      </c>
      <c r="F123" s="55">
        <f t="shared" si="4"/>
        <v>0.98890000000000011</v>
      </c>
      <c r="G123" s="55">
        <f t="shared" si="5"/>
        <v>0.76860000000000017</v>
      </c>
      <c r="H123" s="56">
        <f t="shared" si="6"/>
        <v>0.77722722216604312</v>
      </c>
      <c r="I123" s="55">
        <f t="shared" si="7"/>
        <v>0.28662503252667171</v>
      </c>
      <c r="J123" s="57" t="s">
        <v>23</v>
      </c>
      <c r="K123" s="57" t="s">
        <v>24</v>
      </c>
      <c r="L123" s="57" t="s">
        <v>24</v>
      </c>
    </row>
    <row r="124" spans="1:12" x14ac:dyDescent="0.3">
      <c r="A124" s="54" t="str">
        <f>Meta!A124</f>
        <v>NRCS 18S</v>
      </c>
      <c r="B124" s="54">
        <f>Meta!B124</f>
        <v>118</v>
      </c>
      <c r="C124" s="112">
        <v>1.3307</v>
      </c>
      <c r="D124" s="112">
        <v>2.3041999999999998</v>
      </c>
      <c r="E124" s="112">
        <v>2.2593000000000001</v>
      </c>
      <c r="F124" s="55">
        <f t="shared" si="4"/>
        <v>0.97349999999999981</v>
      </c>
      <c r="G124" s="55">
        <f t="shared" si="5"/>
        <v>0.92860000000000009</v>
      </c>
      <c r="H124" s="56">
        <f t="shared" si="6"/>
        <v>0.95387776065742191</v>
      </c>
      <c r="I124" s="55">
        <f t="shared" si="7"/>
        <v>4.8352358388972339E-2</v>
      </c>
      <c r="J124" s="57" t="s">
        <v>23</v>
      </c>
      <c r="K124" s="57" t="s">
        <v>24</v>
      </c>
      <c r="L124" s="57" t="s">
        <v>24</v>
      </c>
    </row>
    <row r="125" spans="1:12" x14ac:dyDescent="0.3">
      <c r="A125" s="54" t="str">
        <f>Meta!A125</f>
        <v>NRCS 18S</v>
      </c>
      <c r="B125" s="54">
        <f>Meta!B125</f>
        <v>119</v>
      </c>
      <c r="C125" s="112">
        <v>1.3204</v>
      </c>
      <c r="D125" s="112">
        <v>2.3037000000000001</v>
      </c>
      <c r="E125" s="112">
        <v>2.2021999999999999</v>
      </c>
      <c r="F125" s="55">
        <f t="shared" si="4"/>
        <v>0.98330000000000006</v>
      </c>
      <c r="G125" s="55">
        <f t="shared" si="5"/>
        <v>0.88179999999999992</v>
      </c>
      <c r="H125" s="56">
        <f t="shared" si="6"/>
        <v>0.89677616190379317</v>
      </c>
      <c r="I125" s="55">
        <f t="shared" si="7"/>
        <v>0.11510546609208455</v>
      </c>
      <c r="J125" s="57" t="s">
        <v>23</v>
      </c>
      <c r="K125" s="57" t="s">
        <v>24</v>
      </c>
      <c r="L125" s="57" t="s">
        <v>24</v>
      </c>
    </row>
    <row r="126" spans="1:12" x14ac:dyDescent="0.3">
      <c r="A126" s="54" t="str">
        <f>Meta!A126</f>
        <v>NRCS 18S</v>
      </c>
      <c r="B126" s="54">
        <f>Meta!B126</f>
        <v>120</v>
      </c>
      <c r="C126" s="112">
        <v>1.3451</v>
      </c>
      <c r="D126" s="112">
        <v>2.3485999999999998</v>
      </c>
      <c r="E126" s="112">
        <v>2.1735000000000002</v>
      </c>
      <c r="F126" s="55">
        <f t="shared" si="4"/>
        <v>1.0034999999999998</v>
      </c>
      <c r="G126" s="55">
        <f t="shared" si="5"/>
        <v>0.82840000000000025</v>
      </c>
      <c r="H126" s="56">
        <f t="shared" si="6"/>
        <v>0.82551071250622854</v>
      </c>
      <c r="I126" s="55">
        <f t="shared" si="7"/>
        <v>0.21137131820376573</v>
      </c>
      <c r="J126" s="57" t="s">
        <v>23</v>
      </c>
      <c r="K126" s="57" t="s">
        <v>24</v>
      </c>
      <c r="L126" s="57" t="s">
        <v>24</v>
      </c>
    </row>
    <row r="127" spans="1:12" x14ac:dyDescent="0.3">
      <c r="A127" s="54" t="str">
        <f>Meta!A127</f>
        <v>NRCS 18S</v>
      </c>
      <c r="B127" s="54">
        <f>Meta!B127</f>
        <v>121</v>
      </c>
      <c r="C127" s="112">
        <v>1.3188</v>
      </c>
      <c r="D127" s="112">
        <v>2.3094999999999999</v>
      </c>
      <c r="E127" s="112">
        <v>2.1758000000000002</v>
      </c>
      <c r="F127" s="55">
        <f t="shared" si="4"/>
        <v>0.99069999999999991</v>
      </c>
      <c r="G127" s="55">
        <f t="shared" si="5"/>
        <v>0.85700000000000021</v>
      </c>
      <c r="H127" s="56">
        <f t="shared" si="6"/>
        <v>0.86504491773493519</v>
      </c>
      <c r="I127" s="55">
        <f t="shared" si="7"/>
        <v>0.15600933488914781</v>
      </c>
      <c r="J127" s="57" t="s">
        <v>23</v>
      </c>
      <c r="K127" s="57" t="s">
        <v>24</v>
      </c>
      <c r="L127" s="57" t="s">
        <v>24</v>
      </c>
    </row>
    <row r="128" spans="1:12" x14ac:dyDescent="0.3">
      <c r="A128" s="54" t="str">
        <f>Meta!A128</f>
        <v>NRCS 18S</v>
      </c>
      <c r="B128" s="54">
        <f>Meta!B128</f>
        <v>122</v>
      </c>
      <c r="C128" s="112">
        <v>1.3123</v>
      </c>
      <c r="D128" s="112">
        <v>2.3172000000000001</v>
      </c>
      <c r="E128" s="112">
        <v>2.1848000000000001</v>
      </c>
      <c r="F128" s="55">
        <f t="shared" si="4"/>
        <v>1.0049000000000001</v>
      </c>
      <c r="G128" s="55">
        <f t="shared" si="5"/>
        <v>0.87250000000000005</v>
      </c>
      <c r="H128" s="56">
        <f t="shared" si="6"/>
        <v>0.8682455965767738</v>
      </c>
      <c r="I128" s="55">
        <f t="shared" si="7"/>
        <v>0.15174785100286539</v>
      </c>
      <c r="J128" s="57" t="s">
        <v>23</v>
      </c>
      <c r="K128" s="57" t="s">
        <v>24</v>
      </c>
      <c r="L128" s="57" t="s">
        <v>24</v>
      </c>
    </row>
    <row r="129" spans="1:12" x14ac:dyDescent="0.3">
      <c r="A129" s="54" t="str">
        <f>Meta!A129</f>
        <v>NRCS 18S</v>
      </c>
      <c r="B129" s="54">
        <f>Meta!B129</f>
        <v>123</v>
      </c>
      <c r="C129" s="112">
        <v>1.3223</v>
      </c>
      <c r="D129" s="112">
        <v>2.3372000000000002</v>
      </c>
      <c r="E129" s="112">
        <v>2.1915</v>
      </c>
      <c r="F129" s="55">
        <f t="shared" si="4"/>
        <v>1.0149000000000001</v>
      </c>
      <c r="G129" s="55">
        <f t="shared" si="5"/>
        <v>0.86919999999999997</v>
      </c>
      <c r="H129" s="56">
        <f t="shared" si="6"/>
        <v>0.85643905803527431</v>
      </c>
      <c r="I129" s="55">
        <f t="shared" si="7"/>
        <v>0.16762540266912121</v>
      </c>
      <c r="J129" s="57" t="s">
        <v>23</v>
      </c>
      <c r="K129" s="57" t="s">
        <v>24</v>
      </c>
      <c r="L129" s="57" t="s">
        <v>24</v>
      </c>
    </row>
    <row r="130" spans="1:12" x14ac:dyDescent="0.3">
      <c r="A130" s="54" t="str">
        <f>Meta!A130</f>
        <v>NRCS 18S</v>
      </c>
      <c r="B130" s="54">
        <f>Meta!B130</f>
        <v>124</v>
      </c>
      <c r="C130" s="112">
        <v>1.3196000000000001</v>
      </c>
      <c r="D130" s="112">
        <v>2.3228</v>
      </c>
      <c r="E130" s="112">
        <v>2.2198000000000002</v>
      </c>
      <c r="F130" s="55">
        <f t="shared" si="4"/>
        <v>1.0031999999999999</v>
      </c>
      <c r="G130" s="55">
        <f t="shared" si="5"/>
        <v>0.90020000000000011</v>
      </c>
      <c r="H130" s="56">
        <f t="shared" si="6"/>
        <v>0.89732854864433831</v>
      </c>
      <c r="I130" s="55">
        <f t="shared" si="7"/>
        <v>0.1144190179960006</v>
      </c>
      <c r="J130" s="57" t="s">
        <v>23</v>
      </c>
      <c r="K130" s="57" t="s">
        <v>24</v>
      </c>
      <c r="L130" s="57" t="s">
        <v>24</v>
      </c>
    </row>
    <row r="131" spans="1:12" x14ac:dyDescent="0.3">
      <c r="A131" s="54" t="str">
        <f>Meta!A131</f>
        <v>NRCS 18S</v>
      </c>
      <c r="B131" s="54">
        <f>Meta!B131</f>
        <v>125</v>
      </c>
      <c r="C131" s="112">
        <v>1.3240000000000001</v>
      </c>
      <c r="D131" s="112">
        <v>2.3016999999999999</v>
      </c>
      <c r="E131" s="112">
        <v>2.1669</v>
      </c>
      <c r="F131" s="55">
        <f t="shared" si="4"/>
        <v>0.97769999999999979</v>
      </c>
      <c r="G131" s="55">
        <f t="shared" si="5"/>
        <v>0.84289999999999998</v>
      </c>
      <c r="H131" s="56">
        <f t="shared" si="6"/>
        <v>0.86212539633834528</v>
      </c>
      <c r="I131" s="55">
        <f t="shared" si="7"/>
        <v>0.15992407165737313</v>
      </c>
      <c r="J131" s="57" t="s">
        <v>23</v>
      </c>
      <c r="K131" s="57" t="s">
        <v>24</v>
      </c>
      <c r="L131" s="57" t="s">
        <v>24</v>
      </c>
    </row>
    <row r="132" spans="1:12" x14ac:dyDescent="0.3">
      <c r="A132" s="54" t="str">
        <f>Meta!A132</f>
        <v>NRCS 18S</v>
      </c>
      <c r="B132" s="54">
        <f>Meta!B132</f>
        <v>126</v>
      </c>
      <c r="C132" s="112">
        <v>1.3207</v>
      </c>
      <c r="D132" s="112">
        <v>2.3283999999999998</v>
      </c>
      <c r="E132" s="112">
        <v>2.1798999999999999</v>
      </c>
      <c r="F132" s="55">
        <f t="shared" ref="F132:F195" si="8">D132-C132</f>
        <v>1.0076999999999998</v>
      </c>
      <c r="G132" s="55">
        <f t="shared" ref="G132:G195" si="9">E132-C132</f>
        <v>0.85919999999999996</v>
      </c>
      <c r="H132" s="56">
        <f t="shared" ref="H132:H195" si="10">G132/F132</f>
        <v>0.85263471271211677</v>
      </c>
      <c r="I132" s="55">
        <f t="shared" ref="I132:I195" si="11">(F132-G132)/G132</f>
        <v>0.1728351955307261</v>
      </c>
      <c r="J132" s="57" t="s">
        <v>23</v>
      </c>
      <c r="K132" s="57" t="s">
        <v>24</v>
      </c>
      <c r="L132" s="57" t="s">
        <v>24</v>
      </c>
    </row>
    <row r="133" spans="1:12" x14ac:dyDescent="0.3">
      <c r="A133" s="54" t="str">
        <f>Meta!A133</f>
        <v>NRCS 18S</v>
      </c>
      <c r="B133" s="54">
        <f>Meta!B133</f>
        <v>127</v>
      </c>
      <c r="C133" s="112">
        <v>1.3174999999999999</v>
      </c>
      <c r="D133" s="112">
        <v>2.3639000000000001</v>
      </c>
      <c r="E133" s="112">
        <v>2.2000000000000002</v>
      </c>
      <c r="F133" s="55">
        <f t="shared" si="8"/>
        <v>1.0464000000000002</v>
      </c>
      <c r="G133" s="55">
        <f t="shared" si="9"/>
        <v>0.88250000000000028</v>
      </c>
      <c r="H133" s="56">
        <f t="shared" si="10"/>
        <v>0.84336773700305823</v>
      </c>
      <c r="I133" s="55">
        <f t="shared" si="11"/>
        <v>0.1857223796033993</v>
      </c>
      <c r="J133" s="57" t="s">
        <v>23</v>
      </c>
      <c r="K133" s="57" t="s">
        <v>24</v>
      </c>
      <c r="L133" s="57" t="s">
        <v>24</v>
      </c>
    </row>
    <row r="134" spans="1:12" x14ac:dyDescent="0.3">
      <c r="A134" s="54" t="str">
        <f>Meta!A134</f>
        <v>NRCS 18S</v>
      </c>
      <c r="B134" s="54">
        <f>Meta!B134</f>
        <v>128</v>
      </c>
      <c r="C134" s="112">
        <v>1.3121</v>
      </c>
      <c r="D134" s="112">
        <v>2.3592</v>
      </c>
      <c r="E134" s="112">
        <v>2.2138</v>
      </c>
      <c r="F134" s="55">
        <f t="shared" si="8"/>
        <v>1.0470999999999999</v>
      </c>
      <c r="G134" s="55">
        <f t="shared" si="9"/>
        <v>0.90169999999999995</v>
      </c>
      <c r="H134" s="56">
        <f t="shared" si="10"/>
        <v>0.86114029223569866</v>
      </c>
      <c r="I134" s="55">
        <f t="shared" si="11"/>
        <v>0.1612509703892647</v>
      </c>
      <c r="J134" s="57" t="s">
        <v>23</v>
      </c>
      <c r="K134" s="57" t="s">
        <v>24</v>
      </c>
      <c r="L134" s="57" t="s">
        <v>24</v>
      </c>
    </row>
    <row r="135" spans="1:12" x14ac:dyDescent="0.3">
      <c r="A135" s="54" t="str">
        <f>Meta!A135</f>
        <v>NRCS 18S</v>
      </c>
      <c r="B135" s="54">
        <f>Meta!B135</f>
        <v>129</v>
      </c>
      <c r="C135" s="112">
        <v>1.3145</v>
      </c>
      <c r="D135" s="112">
        <v>2.3302999999999998</v>
      </c>
      <c r="E135" s="112">
        <v>2.1989000000000001</v>
      </c>
      <c r="F135" s="55">
        <f t="shared" si="8"/>
        <v>1.0157999999999998</v>
      </c>
      <c r="G135" s="55">
        <f t="shared" si="9"/>
        <v>0.88440000000000007</v>
      </c>
      <c r="H135" s="56">
        <f t="shared" si="10"/>
        <v>0.87064382752510361</v>
      </c>
      <c r="I135" s="55">
        <f t="shared" si="11"/>
        <v>0.14857530529172289</v>
      </c>
      <c r="J135" s="57" t="s">
        <v>23</v>
      </c>
      <c r="K135" s="57" t="s">
        <v>24</v>
      </c>
      <c r="L135" s="57" t="s">
        <v>24</v>
      </c>
    </row>
    <row r="136" spans="1:12" x14ac:dyDescent="0.3">
      <c r="A136" s="54" t="str">
        <f>Meta!A136</f>
        <v>NRCS 18S</v>
      </c>
      <c r="B136" s="54">
        <f>Meta!B136</f>
        <v>130</v>
      </c>
      <c r="C136" s="112">
        <v>1.3164</v>
      </c>
      <c r="D136" s="112">
        <v>2.3811</v>
      </c>
      <c r="E136" s="112">
        <v>2.2263000000000002</v>
      </c>
      <c r="F136" s="55">
        <f t="shared" si="8"/>
        <v>1.0647</v>
      </c>
      <c r="G136" s="55">
        <f t="shared" si="9"/>
        <v>0.90990000000000015</v>
      </c>
      <c r="H136" s="56">
        <f t="shared" si="10"/>
        <v>0.85460693153000866</v>
      </c>
      <c r="I136" s="55">
        <f t="shared" si="11"/>
        <v>0.17012858555885241</v>
      </c>
      <c r="J136" s="57" t="s">
        <v>23</v>
      </c>
      <c r="K136" s="57" t="s">
        <v>24</v>
      </c>
      <c r="L136" s="57" t="s">
        <v>24</v>
      </c>
    </row>
    <row r="137" spans="1:12" x14ac:dyDescent="0.3">
      <c r="A137" s="54" t="str">
        <f>Meta!A137</f>
        <v>NRCS 18S</v>
      </c>
      <c r="B137" s="54">
        <f>Meta!B137</f>
        <v>131</v>
      </c>
      <c r="C137" s="112">
        <v>1.3204</v>
      </c>
      <c r="D137" s="112">
        <v>2.3344</v>
      </c>
      <c r="E137" s="112">
        <v>2.1823999999999999</v>
      </c>
      <c r="F137" s="55">
        <f t="shared" si="8"/>
        <v>1.014</v>
      </c>
      <c r="G137" s="55">
        <f t="shared" si="9"/>
        <v>0.86199999999999988</v>
      </c>
      <c r="H137" s="56">
        <f t="shared" si="10"/>
        <v>0.85009861932938846</v>
      </c>
      <c r="I137" s="55">
        <f t="shared" si="11"/>
        <v>0.17633410672853847</v>
      </c>
      <c r="J137" s="57" t="s">
        <v>23</v>
      </c>
      <c r="K137" s="57" t="s">
        <v>24</v>
      </c>
      <c r="L137" s="57" t="s">
        <v>24</v>
      </c>
    </row>
    <row r="138" spans="1:12" x14ac:dyDescent="0.3">
      <c r="A138" s="54" t="str">
        <f>Meta!A138</f>
        <v>NRCS 18S</v>
      </c>
      <c r="B138" s="54">
        <f>Meta!B138</f>
        <v>132</v>
      </c>
      <c r="C138" s="112">
        <v>1.3203</v>
      </c>
      <c r="D138" s="112">
        <v>2.3733</v>
      </c>
      <c r="E138" s="112">
        <v>2.2204999999999999</v>
      </c>
      <c r="F138" s="55">
        <f t="shared" si="8"/>
        <v>1.0529999999999999</v>
      </c>
      <c r="G138" s="55">
        <f t="shared" si="9"/>
        <v>0.90019999999999989</v>
      </c>
      <c r="H138" s="56">
        <f t="shared" si="10"/>
        <v>0.85489078822412146</v>
      </c>
      <c r="I138" s="55">
        <f t="shared" si="11"/>
        <v>0.16974005776494119</v>
      </c>
      <c r="J138" s="57" t="s">
        <v>23</v>
      </c>
      <c r="K138" s="57" t="s">
        <v>24</v>
      </c>
      <c r="L138" s="57" t="s">
        <v>24</v>
      </c>
    </row>
    <row r="139" spans="1:12" x14ac:dyDescent="0.3">
      <c r="A139" s="54" t="str">
        <f>Meta!A139</f>
        <v>NRCS 18S</v>
      </c>
      <c r="B139" s="54">
        <f>Meta!B139</f>
        <v>133</v>
      </c>
      <c r="C139" s="112">
        <v>1.3142</v>
      </c>
      <c r="D139" s="112">
        <v>2.3220000000000001</v>
      </c>
      <c r="E139" s="112">
        <v>2.2778</v>
      </c>
      <c r="F139" s="55">
        <f t="shared" si="8"/>
        <v>1.0078</v>
      </c>
      <c r="G139" s="55">
        <f t="shared" si="9"/>
        <v>0.96360000000000001</v>
      </c>
      <c r="H139" s="56">
        <f t="shared" si="10"/>
        <v>0.95614209168485809</v>
      </c>
      <c r="I139" s="55">
        <f t="shared" si="11"/>
        <v>4.5869655458696569E-2</v>
      </c>
      <c r="J139" s="57" t="s">
        <v>23</v>
      </c>
      <c r="K139" s="57" t="s">
        <v>24</v>
      </c>
      <c r="L139" s="57" t="s">
        <v>24</v>
      </c>
    </row>
    <row r="140" spans="1:12" x14ac:dyDescent="0.3">
      <c r="A140" s="54" t="str">
        <f>Meta!A140</f>
        <v>NRCS 18S</v>
      </c>
      <c r="B140" s="54">
        <f>Meta!B140</f>
        <v>134</v>
      </c>
      <c r="C140" s="112">
        <v>1.3129</v>
      </c>
      <c r="D140" s="112">
        <v>2.3654000000000002</v>
      </c>
      <c r="E140" s="112">
        <v>2.3062999999999998</v>
      </c>
      <c r="F140" s="55">
        <f t="shared" si="8"/>
        <v>1.0525000000000002</v>
      </c>
      <c r="G140" s="55">
        <f t="shared" si="9"/>
        <v>0.99339999999999984</v>
      </c>
      <c r="H140" s="56">
        <f t="shared" si="10"/>
        <v>0.94384798099762435</v>
      </c>
      <c r="I140" s="55">
        <f t="shared" si="11"/>
        <v>5.9492651499899719E-2</v>
      </c>
      <c r="J140" s="57" t="s">
        <v>23</v>
      </c>
      <c r="K140" s="57" t="s">
        <v>24</v>
      </c>
      <c r="L140" s="57" t="s">
        <v>24</v>
      </c>
    </row>
    <row r="141" spans="1:12" x14ac:dyDescent="0.3">
      <c r="A141" s="54" t="str">
        <f>Meta!A141</f>
        <v>NRCS 18S</v>
      </c>
      <c r="B141" s="54">
        <f>Meta!B141</f>
        <v>135</v>
      </c>
      <c r="C141" s="112">
        <v>1.3237000000000001</v>
      </c>
      <c r="D141" s="112">
        <v>2.3281999999999998</v>
      </c>
      <c r="E141" s="112">
        <v>2.2584</v>
      </c>
      <c r="F141" s="55">
        <f t="shared" si="8"/>
        <v>1.0044999999999997</v>
      </c>
      <c r="G141" s="55">
        <f t="shared" si="9"/>
        <v>0.93469999999999986</v>
      </c>
      <c r="H141" s="56">
        <f t="shared" si="10"/>
        <v>0.93051269288203098</v>
      </c>
      <c r="I141" s="55">
        <f t="shared" si="11"/>
        <v>7.4676366748689285E-2</v>
      </c>
      <c r="J141" s="57" t="s">
        <v>23</v>
      </c>
      <c r="K141" s="57" t="s">
        <v>24</v>
      </c>
      <c r="L141" s="57" t="s">
        <v>24</v>
      </c>
    </row>
    <row r="142" spans="1:12" x14ac:dyDescent="0.3">
      <c r="A142" s="54" t="str">
        <f>Meta!A142</f>
        <v>NRCS 18S</v>
      </c>
      <c r="B142" s="54">
        <f>Meta!B142</f>
        <v>136</v>
      </c>
      <c r="C142" s="112">
        <v>1.3081</v>
      </c>
      <c r="D142" s="112">
        <v>2.3246000000000002</v>
      </c>
      <c r="E142" s="112">
        <v>2.2664</v>
      </c>
      <c r="F142" s="55">
        <f t="shared" si="8"/>
        <v>1.0165000000000002</v>
      </c>
      <c r="G142" s="55">
        <f t="shared" si="9"/>
        <v>0.95829999999999993</v>
      </c>
      <c r="H142" s="56">
        <f t="shared" si="10"/>
        <v>0.94274471224790923</v>
      </c>
      <c r="I142" s="55">
        <f t="shared" si="11"/>
        <v>6.0732547219033969E-2</v>
      </c>
      <c r="J142" s="57" t="s">
        <v>23</v>
      </c>
      <c r="K142" s="57" t="s">
        <v>24</v>
      </c>
      <c r="L142" s="57" t="s">
        <v>24</v>
      </c>
    </row>
    <row r="143" spans="1:12" x14ac:dyDescent="0.3">
      <c r="A143" s="54" t="str">
        <f>Meta!A143</f>
        <v>NRCS 18S</v>
      </c>
      <c r="B143" s="54">
        <f>Meta!B143</f>
        <v>137</v>
      </c>
      <c r="C143" s="112">
        <v>1.3226</v>
      </c>
      <c r="D143" s="112">
        <v>2.3325999999999998</v>
      </c>
      <c r="E143" s="112">
        <v>2.2938000000000001</v>
      </c>
      <c r="F143" s="55">
        <f t="shared" si="8"/>
        <v>1.0099999999999998</v>
      </c>
      <c r="G143" s="55">
        <f t="shared" si="9"/>
        <v>0.97120000000000006</v>
      </c>
      <c r="H143" s="56">
        <f t="shared" si="10"/>
        <v>0.96158415841584188</v>
      </c>
      <c r="I143" s="55">
        <f t="shared" si="11"/>
        <v>3.9950576606260009E-2</v>
      </c>
      <c r="J143" s="57" t="s">
        <v>23</v>
      </c>
      <c r="K143" s="57" t="s">
        <v>24</v>
      </c>
      <c r="L143" s="57" t="s">
        <v>24</v>
      </c>
    </row>
    <row r="144" spans="1:12" x14ac:dyDescent="0.3">
      <c r="A144" s="54" t="str">
        <f>Meta!A144</f>
        <v>NRCS 18S</v>
      </c>
      <c r="B144" s="54">
        <f>Meta!B144</f>
        <v>138</v>
      </c>
      <c r="C144" s="112">
        <v>1.3124</v>
      </c>
      <c r="D144" s="112">
        <v>2.3245</v>
      </c>
      <c r="E144" s="112">
        <v>2.2755999999999998</v>
      </c>
      <c r="F144" s="55">
        <f t="shared" si="8"/>
        <v>1.0121</v>
      </c>
      <c r="G144" s="55">
        <f t="shared" si="9"/>
        <v>0.96319999999999983</v>
      </c>
      <c r="H144" s="56">
        <f t="shared" si="10"/>
        <v>0.95168461614464961</v>
      </c>
      <c r="I144" s="55">
        <f t="shared" si="11"/>
        <v>5.0768272425249353E-2</v>
      </c>
      <c r="J144" s="57" t="s">
        <v>23</v>
      </c>
      <c r="K144" s="57" t="s">
        <v>24</v>
      </c>
      <c r="L144" s="57" t="s">
        <v>24</v>
      </c>
    </row>
    <row r="145" spans="1:12" x14ac:dyDescent="0.3">
      <c r="A145" s="54" t="str">
        <f>Meta!A145</f>
        <v>NRCS 18S</v>
      </c>
      <c r="B145" s="54">
        <f>Meta!B145</f>
        <v>139</v>
      </c>
      <c r="C145" s="112">
        <v>1.3194999999999999</v>
      </c>
      <c r="D145" s="112">
        <v>2.3595999999999999</v>
      </c>
      <c r="E145" s="112">
        <v>2.2894000000000001</v>
      </c>
      <c r="F145" s="55">
        <f t="shared" si="8"/>
        <v>1.0401</v>
      </c>
      <c r="G145" s="55">
        <f t="shared" si="9"/>
        <v>0.96990000000000021</v>
      </c>
      <c r="H145" s="56">
        <f t="shared" si="10"/>
        <v>0.93250648976060013</v>
      </c>
      <c r="I145" s="55">
        <f t="shared" si="11"/>
        <v>7.2378595731518516E-2</v>
      </c>
      <c r="J145" s="57" t="s">
        <v>23</v>
      </c>
      <c r="K145" s="57" t="s">
        <v>24</v>
      </c>
      <c r="L145" s="57" t="s">
        <v>24</v>
      </c>
    </row>
    <row r="146" spans="1:12" x14ac:dyDescent="0.3">
      <c r="A146" s="54" t="str">
        <f>Meta!A146</f>
        <v>NRCS 18S</v>
      </c>
      <c r="B146" s="54">
        <f>Meta!B146</f>
        <v>140</v>
      </c>
      <c r="C146" s="112">
        <v>1.3077000000000001</v>
      </c>
      <c r="D146" s="112">
        <v>2.3344999999999998</v>
      </c>
      <c r="E146" s="112">
        <v>2.2534999999999998</v>
      </c>
      <c r="F146" s="55">
        <f t="shared" si="8"/>
        <v>1.0267999999999997</v>
      </c>
      <c r="G146" s="55">
        <f t="shared" si="9"/>
        <v>0.94579999999999975</v>
      </c>
      <c r="H146" s="56">
        <f t="shared" si="10"/>
        <v>0.9211141410206467</v>
      </c>
      <c r="I146" s="55">
        <f t="shared" si="11"/>
        <v>8.5641784732501572E-2</v>
      </c>
      <c r="J146" s="57" t="s">
        <v>23</v>
      </c>
      <c r="K146" s="57" t="s">
        <v>24</v>
      </c>
      <c r="L146" s="57" t="s">
        <v>24</v>
      </c>
    </row>
    <row r="147" spans="1:12" x14ac:dyDescent="0.3">
      <c r="A147" s="54" t="str">
        <f>Meta!A147</f>
        <v>NRCS 18S</v>
      </c>
      <c r="B147" s="54">
        <f>Meta!B147</f>
        <v>141</v>
      </c>
      <c r="C147" s="112">
        <v>1.3068</v>
      </c>
      <c r="D147" s="112">
        <v>2.3818999999999999</v>
      </c>
      <c r="E147" s="112">
        <v>2.3397999999999999</v>
      </c>
      <c r="F147" s="55">
        <f t="shared" si="8"/>
        <v>1.0750999999999999</v>
      </c>
      <c r="G147" s="55">
        <f t="shared" si="9"/>
        <v>1.0329999999999999</v>
      </c>
      <c r="H147" s="56">
        <f t="shared" si="10"/>
        <v>0.96084085201376612</v>
      </c>
      <c r="I147" s="55">
        <f t="shared" si="11"/>
        <v>4.0755082284607967E-2</v>
      </c>
      <c r="J147" s="57" t="s">
        <v>23</v>
      </c>
      <c r="K147" s="57" t="s">
        <v>24</v>
      </c>
      <c r="L147" s="57" t="s">
        <v>24</v>
      </c>
    </row>
    <row r="148" spans="1:12" x14ac:dyDescent="0.3">
      <c r="A148" s="54" t="str">
        <f>Meta!A148</f>
        <v>NRCS 18S</v>
      </c>
      <c r="B148" s="54">
        <f>Meta!B148</f>
        <v>142</v>
      </c>
      <c r="C148" s="112">
        <v>1.3029999999999999</v>
      </c>
      <c r="D148" s="112">
        <v>2.3412000000000002</v>
      </c>
      <c r="E148" s="112">
        <v>2.3081</v>
      </c>
      <c r="F148" s="55">
        <f t="shared" si="8"/>
        <v>1.0382000000000002</v>
      </c>
      <c r="G148" s="55">
        <f t="shared" si="9"/>
        <v>1.0051000000000001</v>
      </c>
      <c r="H148" s="56">
        <f t="shared" si="10"/>
        <v>0.96811789635908296</v>
      </c>
      <c r="I148" s="55">
        <f t="shared" si="11"/>
        <v>3.2932046562531216E-2</v>
      </c>
      <c r="J148" s="57" t="s">
        <v>23</v>
      </c>
      <c r="K148" s="57" t="s">
        <v>24</v>
      </c>
      <c r="L148" s="57" t="s">
        <v>24</v>
      </c>
    </row>
    <row r="149" spans="1:12" x14ac:dyDescent="0.3">
      <c r="A149" s="54" t="str">
        <f>Meta!A149</f>
        <v>NRCS 18S</v>
      </c>
      <c r="B149" s="54">
        <f>Meta!B149</f>
        <v>143</v>
      </c>
      <c r="C149" s="112">
        <v>1.3029999999999999</v>
      </c>
      <c r="D149" s="112">
        <v>2.3330000000000002</v>
      </c>
      <c r="E149" s="112">
        <v>2.2378</v>
      </c>
      <c r="F149" s="55">
        <f t="shared" si="8"/>
        <v>1.0300000000000002</v>
      </c>
      <c r="G149" s="55">
        <f t="shared" si="9"/>
        <v>0.93480000000000008</v>
      </c>
      <c r="H149" s="56">
        <f t="shared" si="10"/>
        <v>0.90757281553398039</v>
      </c>
      <c r="I149" s="55">
        <f t="shared" si="11"/>
        <v>0.10183996576807891</v>
      </c>
      <c r="J149" s="57" t="s">
        <v>23</v>
      </c>
      <c r="K149" s="57" t="s">
        <v>24</v>
      </c>
      <c r="L149" s="57" t="s">
        <v>24</v>
      </c>
    </row>
    <row r="150" spans="1:12" x14ac:dyDescent="0.3">
      <c r="A150" s="54" t="str">
        <f>Meta!A150</f>
        <v>NRCS 18S</v>
      </c>
      <c r="B150" s="54">
        <f>Meta!B150</f>
        <v>144</v>
      </c>
      <c r="C150" s="112">
        <v>1.3081</v>
      </c>
      <c r="D150" s="112">
        <v>2.3359000000000001</v>
      </c>
      <c r="E150" s="112">
        <v>2.3113999999999999</v>
      </c>
      <c r="F150" s="55">
        <f t="shared" si="8"/>
        <v>1.0278</v>
      </c>
      <c r="G150" s="55">
        <f t="shared" si="9"/>
        <v>1.0032999999999999</v>
      </c>
      <c r="H150" s="56">
        <f t="shared" si="10"/>
        <v>0.97616267756372821</v>
      </c>
      <c r="I150" s="55">
        <f t="shared" si="11"/>
        <v>2.4419415927439642E-2</v>
      </c>
      <c r="J150" s="57" t="s">
        <v>23</v>
      </c>
      <c r="K150" s="57" t="s">
        <v>24</v>
      </c>
      <c r="L150" s="57" t="s">
        <v>24</v>
      </c>
    </row>
    <row r="151" spans="1:12" x14ac:dyDescent="0.3">
      <c r="A151" s="54" t="str">
        <f>Meta!A151</f>
        <v>NRCS 18S</v>
      </c>
      <c r="B151" s="54">
        <f>Meta!B151</f>
        <v>145</v>
      </c>
      <c r="C151" s="112">
        <v>1.3172999999999999</v>
      </c>
      <c r="D151" s="112">
        <v>2.3271999999999999</v>
      </c>
      <c r="E151" s="112">
        <v>2.1585999999999999</v>
      </c>
      <c r="F151" s="55">
        <f t="shared" si="8"/>
        <v>1.0099</v>
      </c>
      <c r="G151" s="55">
        <f t="shared" si="9"/>
        <v>0.84129999999999994</v>
      </c>
      <c r="H151" s="56">
        <f t="shared" si="10"/>
        <v>0.833052777502723</v>
      </c>
      <c r="I151" s="55">
        <f t="shared" si="11"/>
        <v>0.20040413645548566</v>
      </c>
      <c r="J151" s="57" t="s">
        <v>23</v>
      </c>
      <c r="K151" s="57" t="s">
        <v>24</v>
      </c>
      <c r="L151" s="57" t="s">
        <v>24</v>
      </c>
    </row>
    <row r="152" spans="1:12" x14ac:dyDescent="0.3">
      <c r="A152" s="54" t="str">
        <f>Meta!A152</f>
        <v>NRCS 18S</v>
      </c>
      <c r="B152" s="54">
        <f>Meta!B152</f>
        <v>146</v>
      </c>
      <c r="C152" s="112">
        <v>1.3045</v>
      </c>
      <c r="D152" s="112">
        <v>2.3271000000000002</v>
      </c>
      <c r="E152" s="112">
        <v>2.1596000000000002</v>
      </c>
      <c r="F152" s="55">
        <f t="shared" si="8"/>
        <v>1.0226000000000002</v>
      </c>
      <c r="G152" s="55">
        <f t="shared" si="9"/>
        <v>0.85510000000000019</v>
      </c>
      <c r="H152" s="56">
        <f t="shared" si="10"/>
        <v>0.83620183845100726</v>
      </c>
      <c r="I152" s="55">
        <f t="shared" si="11"/>
        <v>0.19588352239504145</v>
      </c>
      <c r="J152" s="57" t="s">
        <v>23</v>
      </c>
      <c r="K152" s="57" t="s">
        <v>24</v>
      </c>
      <c r="L152" s="57" t="s">
        <v>24</v>
      </c>
    </row>
    <row r="153" spans="1:12" x14ac:dyDescent="0.3">
      <c r="A153" s="54" t="str">
        <f>Meta!A153</f>
        <v>NRCS 18S</v>
      </c>
      <c r="B153" s="54">
        <f>Meta!B153</f>
        <v>147</v>
      </c>
      <c r="C153" s="112">
        <v>1.3182</v>
      </c>
      <c r="D153" s="112">
        <v>2.3186</v>
      </c>
      <c r="E153" s="112">
        <v>2.15</v>
      </c>
      <c r="F153" s="55">
        <f t="shared" si="8"/>
        <v>1.0004</v>
      </c>
      <c r="G153" s="55">
        <f t="shared" si="9"/>
        <v>0.83179999999999987</v>
      </c>
      <c r="H153" s="56">
        <f t="shared" si="10"/>
        <v>0.831467413034786</v>
      </c>
      <c r="I153" s="55">
        <f t="shared" si="11"/>
        <v>0.2026929550372687</v>
      </c>
      <c r="J153" s="57" t="s">
        <v>23</v>
      </c>
      <c r="K153" s="57" t="s">
        <v>24</v>
      </c>
      <c r="L153" s="57" t="s">
        <v>24</v>
      </c>
    </row>
    <row r="154" spans="1:12" x14ac:dyDescent="0.3">
      <c r="A154" s="54" t="str">
        <f>Meta!A154</f>
        <v>NRCS 18S</v>
      </c>
      <c r="B154" s="54">
        <f>Meta!B154</f>
        <v>148</v>
      </c>
      <c r="C154" s="112">
        <v>1.3198000000000001</v>
      </c>
      <c r="D154" s="112">
        <v>2.2263999999999999</v>
      </c>
      <c r="E154" s="112">
        <v>2.0464000000000002</v>
      </c>
      <c r="F154" s="55">
        <f t="shared" si="8"/>
        <v>0.90659999999999985</v>
      </c>
      <c r="G154" s="55">
        <f t="shared" si="9"/>
        <v>0.72660000000000013</v>
      </c>
      <c r="H154" s="56">
        <f t="shared" si="10"/>
        <v>0.80145598941098639</v>
      </c>
      <c r="I154" s="55">
        <f t="shared" si="11"/>
        <v>0.24772914946325308</v>
      </c>
      <c r="J154" s="57" t="s">
        <v>23</v>
      </c>
      <c r="K154" s="57" t="s">
        <v>24</v>
      </c>
      <c r="L154" s="57" t="s">
        <v>24</v>
      </c>
    </row>
    <row r="155" spans="1:12" x14ac:dyDescent="0.3">
      <c r="A155" s="54" t="str">
        <f>Meta!A155</f>
        <v>NRCS 18S</v>
      </c>
      <c r="B155" s="54">
        <f>Meta!B155</f>
        <v>149</v>
      </c>
      <c r="C155" s="112">
        <v>1.3192999999999999</v>
      </c>
      <c r="D155" s="112">
        <v>2.2046000000000001</v>
      </c>
      <c r="E155" s="112">
        <v>2.0434000000000001</v>
      </c>
      <c r="F155" s="55">
        <f t="shared" si="8"/>
        <v>0.8853000000000002</v>
      </c>
      <c r="G155" s="55">
        <f t="shared" si="9"/>
        <v>0.72410000000000019</v>
      </c>
      <c r="H155" s="56">
        <f t="shared" si="10"/>
        <v>0.81791483113069019</v>
      </c>
      <c r="I155" s="55">
        <f t="shared" si="11"/>
        <v>0.22262118491921001</v>
      </c>
      <c r="J155" s="57" t="s">
        <v>23</v>
      </c>
      <c r="K155" s="57" t="s">
        <v>24</v>
      </c>
      <c r="L155" s="57" t="s">
        <v>24</v>
      </c>
    </row>
    <row r="156" spans="1:12" x14ac:dyDescent="0.3">
      <c r="A156" s="54" t="str">
        <f>Meta!A156</f>
        <v>NRCS 18S</v>
      </c>
      <c r="B156" s="54">
        <f>Meta!B156</f>
        <v>150</v>
      </c>
      <c r="C156" s="112">
        <v>1.3275999999999999</v>
      </c>
      <c r="D156" s="112">
        <v>2.3403999999999998</v>
      </c>
      <c r="E156" s="112">
        <v>2.1591999999999998</v>
      </c>
      <c r="F156" s="55">
        <f t="shared" si="8"/>
        <v>1.0127999999999999</v>
      </c>
      <c r="G156" s="55">
        <f t="shared" si="9"/>
        <v>0.83159999999999989</v>
      </c>
      <c r="H156" s="56">
        <f t="shared" si="10"/>
        <v>0.82109004739336489</v>
      </c>
      <c r="I156" s="55">
        <f t="shared" si="11"/>
        <v>0.21789321789321794</v>
      </c>
      <c r="J156" s="57" t="s">
        <v>23</v>
      </c>
      <c r="K156" s="57" t="s">
        <v>24</v>
      </c>
      <c r="L156" s="57" t="s">
        <v>24</v>
      </c>
    </row>
    <row r="157" spans="1:12" x14ac:dyDescent="0.3">
      <c r="A157" s="54" t="str">
        <f>Meta!A157</f>
        <v>NRCS 18S</v>
      </c>
      <c r="B157" s="54">
        <f>Meta!B157</f>
        <v>151</v>
      </c>
      <c r="C157" s="112">
        <v>1.3106</v>
      </c>
      <c r="D157" s="112">
        <v>2.3094000000000001</v>
      </c>
      <c r="E157" s="112">
        <v>2.1278999999999999</v>
      </c>
      <c r="F157" s="55">
        <f t="shared" si="8"/>
        <v>0.99880000000000013</v>
      </c>
      <c r="G157" s="55">
        <f t="shared" si="9"/>
        <v>0.81729999999999992</v>
      </c>
      <c r="H157" s="56">
        <f t="shared" si="10"/>
        <v>0.81828193832599094</v>
      </c>
      <c r="I157" s="55">
        <f t="shared" si="11"/>
        <v>0.22207267833109046</v>
      </c>
      <c r="J157" s="57" t="s">
        <v>23</v>
      </c>
      <c r="K157" s="57" t="s">
        <v>24</v>
      </c>
      <c r="L157" s="57" t="s">
        <v>24</v>
      </c>
    </row>
    <row r="158" spans="1:12" x14ac:dyDescent="0.3">
      <c r="A158" s="54" t="str">
        <f>Meta!A158</f>
        <v>NRCS 18S</v>
      </c>
      <c r="B158" s="54">
        <f>Meta!B158</f>
        <v>152</v>
      </c>
      <c r="C158" s="112">
        <v>1.3145</v>
      </c>
      <c r="D158" s="112">
        <v>2.3208000000000002</v>
      </c>
      <c r="E158" s="112">
        <v>2.1255000000000002</v>
      </c>
      <c r="F158" s="55">
        <f t="shared" si="8"/>
        <v>1.0063000000000002</v>
      </c>
      <c r="G158" s="55">
        <f t="shared" si="9"/>
        <v>0.81100000000000017</v>
      </c>
      <c r="H158" s="56">
        <f t="shared" si="10"/>
        <v>0.80592268707144987</v>
      </c>
      <c r="I158" s="55">
        <f t="shared" si="11"/>
        <v>0.24081381011097408</v>
      </c>
      <c r="J158" s="57" t="s">
        <v>23</v>
      </c>
      <c r="K158" s="57" t="s">
        <v>24</v>
      </c>
      <c r="L158" s="57" t="s">
        <v>24</v>
      </c>
    </row>
    <row r="159" spans="1:12" x14ac:dyDescent="0.3">
      <c r="A159" s="54" t="str">
        <f>Meta!A159</f>
        <v>NRCS 18S</v>
      </c>
      <c r="B159" s="54">
        <f>Meta!B159</f>
        <v>153</v>
      </c>
      <c r="C159" s="112">
        <v>1.3138000000000001</v>
      </c>
      <c r="D159" s="112">
        <v>2.3271000000000002</v>
      </c>
      <c r="E159" s="112">
        <v>2.1604999999999999</v>
      </c>
      <c r="F159" s="55">
        <f t="shared" si="8"/>
        <v>1.0133000000000001</v>
      </c>
      <c r="G159" s="55">
        <f t="shared" si="9"/>
        <v>0.84669999999999979</v>
      </c>
      <c r="H159" s="56">
        <f t="shared" si="10"/>
        <v>0.83558669693081977</v>
      </c>
      <c r="I159" s="55">
        <f t="shared" si="11"/>
        <v>0.19676390693279833</v>
      </c>
      <c r="J159" s="57" t="s">
        <v>23</v>
      </c>
      <c r="K159" s="57" t="s">
        <v>24</v>
      </c>
      <c r="L159" s="57" t="s">
        <v>24</v>
      </c>
    </row>
    <row r="160" spans="1:12" x14ac:dyDescent="0.3">
      <c r="A160" s="54" t="str">
        <f>Meta!A160</f>
        <v>NRCS 18S</v>
      </c>
      <c r="B160" s="54">
        <f>Meta!B160</f>
        <v>154</v>
      </c>
      <c r="C160" s="112">
        <v>1.3118000000000001</v>
      </c>
      <c r="D160" s="112">
        <v>2.2688999999999999</v>
      </c>
      <c r="E160" s="112">
        <v>2.1160000000000001</v>
      </c>
      <c r="F160" s="55">
        <f t="shared" si="8"/>
        <v>0.95709999999999984</v>
      </c>
      <c r="G160" s="55">
        <f t="shared" si="9"/>
        <v>0.80420000000000003</v>
      </c>
      <c r="H160" s="56">
        <f t="shared" si="10"/>
        <v>0.84024657820499438</v>
      </c>
      <c r="I160" s="55">
        <f t="shared" si="11"/>
        <v>0.19012683412086523</v>
      </c>
      <c r="J160" s="57" t="s">
        <v>23</v>
      </c>
      <c r="K160" s="57" t="s">
        <v>24</v>
      </c>
      <c r="L160" s="57" t="s">
        <v>24</v>
      </c>
    </row>
    <row r="161" spans="1:12" x14ac:dyDescent="0.3">
      <c r="A161" s="54" t="str">
        <f>Meta!A161</f>
        <v>NRCS 18S</v>
      </c>
      <c r="B161" s="54">
        <f>Meta!B161</f>
        <v>155</v>
      </c>
      <c r="C161" s="112">
        <v>1.3166</v>
      </c>
      <c r="D161" s="112">
        <v>2.2928999999999999</v>
      </c>
      <c r="E161" s="112">
        <v>2.1341000000000001</v>
      </c>
      <c r="F161" s="55">
        <f t="shared" si="8"/>
        <v>0.97629999999999995</v>
      </c>
      <c r="G161" s="55">
        <f t="shared" si="9"/>
        <v>0.81750000000000012</v>
      </c>
      <c r="H161" s="56">
        <f t="shared" si="10"/>
        <v>0.83734507835706251</v>
      </c>
      <c r="I161" s="55">
        <f t="shared" si="11"/>
        <v>0.19425076452599366</v>
      </c>
      <c r="J161" s="57" t="s">
        <v>23</v>
      </c>
      <c r="K161" s="57" t="s">
        <v>24</v>
      </c>
      <c r="L161" s="57" t="s">
        <v>24</v>
      </c>
    </row>
    <row r="162" spans="1:12" x14ac:dyDescent="0.3">
      <c r="A162" s="54" t="str">
        <f>Meta!A162</f>
        <v>NRCS 18S</v>
      </c>
      <c r="B162" s="54">
        <f>Meta!B162</f>
        <v>156</v>
      </c>
      <c r="C162" s="112">
        <v>1.3189</v>
      </c>
      <c r="D162" s="112">
        <v>2.3864000000000001</v>
      </c>
      <c r="E162" s="112">
        <v>2.218</v>
      </c>
      <c r="F162" s="55">
        <f t="shared" si="8"/>
        <v>1.0675000000000001</v>
      </c>
      <c r="G162" s="55">
        <f t="shared" si="9"/>
        <v>0.89910000000000001</v>
      </c>
      <c r="H162" s="56">
        <f t="shared" si="10"/>
        <v>0.84224824355971883</v>
      </c>
      <c r="I162" s="55">
        <f t="shared" si="11"/>
        <v>0.18729840952063187</v>
      </c>
      <c r="J162" s="57" t="s">
        <v>23</v>
      </c>
      <c r="K162" s="57" t="s">
        <v>24</v>
      </c>
      <c r="L162" s="57" t="s">
        <v>24</v>
      </c>
    </row>
    <row r="163" spans="1:12" x14ac:dyDescent="0.3">
      <c r="A163" s="54" t="str">
        <f>Meta!A163</f>
        <v>NRCS 18S</v>
      </c>
      <c r="B163" s="54">
        <f>Meta!B163</f>
        <v>157</v>
      </c>
      <c r="C163" s="112">
        <v>1.3130999999999999</v>
      </c>
      <c r="D163" s="112">
        <v>2.2852999999999999</v>
      </c>
      <c r="E163" s="112">
        <v>2.2362000000000002</v>
      </c>
      <c r="F163" s="55">
        <f t="shared" si="8"/>
        <v>0.97219999999999995</v>
      </c>
      <c r="G163" s="55">
        <f t="shared" si="9"/>
        <v>0.92310000000000025</v>
      </c>
      <c r="H163" s="56">
        <f t="shared" si="10"/>
        <v>0.94949598847973704</v>
      </c>
      <c r="I163" s="55">
        <f t="shared" si="11"/>
        <v>5.3190336908243617E-2</v>
      </c>
      <c r="J163" s="57" t="s">
        <v>23</v>
      </c>
      <c r="K163" s="57" t="s">
        <v>24</v>
      </c>
      <c r="L163" s="57" t="s">
        <v>24</v>
      </c>
    </row>
    <row r="164" spans="1:12" x14ac:dyDescent="0.3">
      <c r="A164" s="54" t="str">
        <f>Meta!A164</f>
        <v>NRCS 18S</v>
      </c>
      <c r="B164" s="54">
        <f>Meta!B164</f>
        <v>158</v>
      </c>
      <c r="C164" s="112">
        <v>1.3131999999999999</v>
      </c>
      <c r="D164" s="112">
        <v>2.3414000000000001</v>
      </c>
      <c r="E164" s="112">
        <v>2.3212000000000002</v>
      </c>
      <c r="F164" s="55">
        <f t="shared" si="8"/>
        <v>1.0282000000000002</v>
      </c>
      <c r="G164" s="55">
        <f t="shared" si="9"/>
        <v>1.0080000000000002</v>
      </c>
      <c r="H164" s="56">
        <f t="shared" si="10"/>
        <v>0.98035401672826294</v>
      </c>
      <c r="I164" s="55">
        <f t="shared" si="11"/>
        <v>2.0039682539682531E-2</v>
      </c>
      <c r="J164" s="57" t="s">
        <v>23</v>
      </c>
      <c r="K164" s="57" t="s">
        <v>24</v>
      </c>
      <c r="L164" s="57" t="s">
        <v>24</v>
      </c>
    </row>
    <row r="165" spans="1:12" x14ac:dyDescent="0.3">
      <c r="A165" s="54" t="str">
        <f>Meta!A165</f>
        <v>NRCS 18S</v>
      </c>
      <c r="B165" s="54" t="str">
        <f>Meta!B165</f>
        <v>PlateB_H2O_1</v>
      </c>
      <c r="F165" s="55">
        <f t="shared" si="8"/>
        <v>0</v>
      </c>
      <c r="G165" s="55">
        <f t="shared" si="9"/>
        <v>0</v>
      </c>
      <c r="H165" s="56" t="e">
        <f t="shared" si="10"/>
        <v>#DIV/0!</v>
      </c>
      <c r="I165" s="55" t="e">
        <f t="shared" si="11"/>
        <v>#DIV/0!</v>
      </c>
      <c r="J165" s="57"/>
      <c r="K165" s="57"/>
      <c r="L165" s="57"/>
    </row>
    <row r="166" spans="1:12" x14ac:dyDescent="0.3">
      <c r="A166" s="54" t="str">
        <f>Meta!A166</f>
        <v>NRCS 18S</v>
      </c>
      <c r="B166" s="54" t="str">
        <f>Meta!B166</f>
        <v>PlateB_H2O_2</v>
      </c>
      <c r="F166" s="55">
        <f t="shared" si="8"/>
        <v>0</v>
      </c>
      <c r="G166" s="55">
        <f t="shared" si="9"/>
        <v>0</v>
      </c>
      <c r="H166" s="56" t="e">
        <f t="shared" si="10"/>
        <v>#DIV/0!</v>
      </c>
      <c r="I166" s="55" t="e">
        <f t="shared" si="11"/>
        <v>#DIV/0!</v>
      </c>
      <c r="J166" s="57"/>
      <c r="K166" s="57"/>
      <c r="L166" s="57"/>
    </row>
    <row r="167" spans="1:12" x14ac:dyDescent="0.3">
      <c r="A167" s="54" t="str">
        <f>Meta!A167</f>
        <v>NRCS 18S</v>
      </c>
      <c r="B167" s="54" t="str">
        <f>Meta!B167</f>
        <v>PlateB_Cal</v>
      </c>
      <c r="F167" s="55">
        <f t="shared" si="8"/>
        <v>0</v>
      </c>
      <c r="G167" s="55">
        <f t="shared" si="9"/>
        <v>0</v>
      </c>
      <c r="H167" s="56" t="e">
        <f t="shared" si="10"/>
        <v>#DIV/0!</v>
      </c>
      <c r="I167" s="55" t="e">
        <f t="shared" si="11"/>
        <v>#DIV/0!</v>
      </c>
      <c r="J167" s="57"/>
      <c r="K167" s="57"/>
      <c r="L167" s="57"/>
    </row>
    <row r="168" spans="1:12" x14ac:dyDescent="0.3">
      <c r="A168" s="54" t="str">
        <f>Meta!A168</f>
        <v>NRCS 18S</v>
      </c>
      <c r="B168" s="54" t="str">
        <f>Meta!B168</f>
        <v>PlateB_Zymo</v>
      </c>
      <c r="F168" s="55">
        <f t="shared" si="8"/>
        <v>0</v>
      </c>
      <c r="G168" s="55">
        <f t="shared" si="9"/>
        <v>0</v>
      </c>
      <c r="H168" s="56" t="e">
        <f t="shared" si="10"/>
        <v>#DIV/0!</v>
      </c>
      <c r="I168" s="55" t="e">
        <f t="shared" si="11"/>
        <v>#DIV/0!</v>
      </c>
      <c r="J168" s="57"/>
      <c r="K168" s="57"/>
      <c r="L168" s="57"/>
    </row>
    <row r="169" spans="1:12" x14ac:dyDescent="0.3">
      <c r="A169" s="54" t="str">
        <f>Meta!A169</f>
        <v>NRCS 18S</v>
      </c>
      <c r="B169" s="54">
        <f>Meta!B169</f>
        <v>159</v>
      </c>
      <c r="C169" s="112">
        <v>1.31</v>
      </c>
      <c r="D169" s="112">
        <v>2.3431999999999999</v>
      </c>
      <c r="E169" s="112">
        <v>2.3382000000000001</v>
      </c>
      <c r="F169" s="55">
        <f t="shared" si="8"/>
        <v>1.0331999999999999</v>
      </c>
      <c r="G169" s="55">
        <f t="shared" si="9"/>
        <v>1.0282</v>
      </c>
      <c r="H169" s="56">
        <f t="shared" si="10"/>
        <v>0.99516066589237329</v>
      </c>
      <c r="I169" s="55">
        <f t="shared" si="11"/>
        <v>4.8628671464694545E-3</v>
      </c>
      <c r="J169" s="57" t="s">
        <v>23</v>
      </c>
      <c r="K169" s="57" t="s">
        <v>24</v>
      </c>
      <c r="L169" s="57" t="s">
        <v>24</v>
      </c>
    </row>
    <row r="170" spans="1:12" x14ac:dyDescent="0.3">
      <c r="A170" s="54" t="str">
        <f>Meta!A170</f>
        <v>NRCS 18S</v>
      </c>
      <c r="B170" s="54">
        <f>Meta!B170</f>
        <v>160</v>
      </c>
      <c r="C170" s="112">
        <v>1.3176000000000001</v>
      </c>
      <c r="D170" s="112">
        <v>2.2738</v>
      </c>
      <c r="E170" s="112">
        <v>2.1966999999999999</v>
      </c>
      <c r="F170" s="55">
        <f t="shared" si="8"/>
        <v>0.95619999999999994</v>
      </c>
      <c r="G170" s="55">
        <f t="shared" si="9"/>
        <v>0.87909999999999977</v>
      </c>
      <c r="H170" s="56">
        <f t="shared" si="10"/>
        <v>0.91936833298473108</v>
      </c>
      <c r="I170" s="55">
        <f t="shared" si="11"/>
        <v>8.7703332954157873E-2</v>
      </c>
      <c r="J170" s="57" t="s">
        <v>23</v>
      </c>
      <c r="K170" s="57" t="s">
        <v>24</v>
      </c>
      <c r="L170" s="57" t="s">
        <v>24</v>
      </c>
    </row>
    <row r="171" spans="1:12" x14ac:dyDescent="0.3">
      <c r="A171" s="54" t="str">
        <f>Meta!A171</f>
        <v>NRCS 18S</v>
      </c>
      <c r="B171" s="54">
        <f>Meta!B171</f>
        <v>161</v>
      </c>
      <c r="C171" s="112">
        <v>1.3271999999999999</v>
      </c>
      <c r="D171" s="112">
        <v>2.3128000000000002</v>
      </c>
      <c r="E171" s="112">
        <v>2.2551000000000001</v>
      </c>
      <c r="F171" s="55">
        <f t="shared" si="8"/>
        <v>0.98560000000000025</v>
      </c>
      <c r="G171" s="55">
        <f t="shared" si="9"/>
        <v>0.92790000000000017</v>
      </c>
      <c r="H171" s="56">
        <f t="shared" si="10"/>
        <v>0.94145698051948046</v>
      </c>
      <c r="I171" s="55">
        <f t="shared" si="11"/>
        <v>6.2183424938032195E-2</v>
      </c>
      <c r="J171" s="57" t="s">
        <v>23</v>
      </c>
      <c r="K171" s="57" t="s">
        <v>24</v>
      </c>
      <c r="L171" s="57" t="s">
        <v>24</v>
      </c>
    </row>
    <row r="172" spans="1:12" x14ac:dyDescent="0.3">
      <c r="A172" s="54" t="str">
        <f>Meta!A172</f>
        <v>NRCS 18S</v>
      </c>
      <c r="B172" s="54">
        <f>Meta!B172</f>
        <v>162</v>
      </c>
      <c r="C172" s="112">
        <v>1.3278000000000001</v>
      </c>
      <c r="D172" s="112">
        <v>2.1168999999999998</v>
      </c>
      <c r="E172" s="112">
        <v>2.0495999999999999</v>
      </c>
      <c r="F172" s="55">
        <f t="shared" si="8"/>
        <v>0.78909999999999969</v>
      </c>
      <c r="G172" s="55">
        <f t="shared" si="9"/>
        <v>0.72179999999999978</v>
      </c>
      <c r="H172" s="56">
        <f t="shared" si="10"/>
        <v>0.91471296413635794</v>
      </c>
      <c r="I172" s="55">
        <f t="shared" si="11"/>
        <v>9.3239124411194155E-2</v>
      </c>
      <c r="J172" s="57" t="s">
        <v>23</v>
      </c>
      <c r="K172" s="57" t="s">
        <v>24</v>
      </c>
      <c r="L172" s="57" t="s">
        <v>24</v>
      </c>
    </row>
    <row r="173" spans="1:12" x14ac:dyDescent="0.3">
      <c r="A173" s="54" t="str">
        <f>Meta!A173</f>
        <v>NRCS 18S</v>
      </c>
      <c r="B173" s="54">
        <f>Meta!B173</f>
        <v>163</v>
      </c>
      <c r="C173" s="112">
        <v>1.3278000000000001</v>
      </c>
      <c r="D173" s="112">
        <v>2.2275999999999998</v>
      </c>
      <c r="E173" s="112">
        <v>2.1089000000000002</v>
      </c>
      <c r="F173" s="55">
        <f t="shared" si="8"/>
        <v>0.89979999999999971</v>
      </c>
      <c r="G173" s="55">
        <f t="shared" si="9"/>
        <v>0.78110000000000013</v>
      </c>
      <c r="H173" s="56">
        <f t="shared" si="10"/>
        <v>0.86808179595465707</v>
      </c>
      <c r="I173" s="55">
        <f t="shared" si="11"/>
        <v>0.15196517731404374</v>
      </c>
      <c r="J173" s="57" t="s">
        <v>23</v>
      </c>
      <c r="K173" s="57" t="s">
        <v>24</v>
      </c>
      <c r="L173" s="57" t="s">
        <v>24</v>
      </c>
    </row>
    <row r="174" spans="1:12" x14ac:dyDescent="0.3">
      <c r="A174" s="54" t="str">
        <f>Meta!A174</f>
        <v>NRCS 18S</v>
      </c>
      <c r="B174" s="54">
        <f>Meta!B174</f>
        <v>164</v>
      </c>
      <c r="C174" s="112">
        <v>1.3278000000000001</v>
      </c>
      <c r="D174" s="112">
        <v>2.319</v>
      </c>
      <c r="E174" s="112">
        <v>2.1781999999999999</v>
      </c>
      <c r="F174" s="55">
        <f t="shared" si="8"/>
        <v>0.99119999999999986</v>
      </c>
      <c r="G174" s="55">
        <f t="shared" si="9"/>
        <v>0.85039999999999982</v>
      </c>
      <c r="H174" s="56">
        <f t="shared" si="10"/>
        <v>0.85794995964487486</v>
      </c>
      <c r="I174" s="55">
        <f t="shared" si="11"/>
        <v>0.16556914393226724</v>
      </c>
      <c r="J174" s="57" t="s">
        <v>23</v>
      </c>
      <c r="K174" s="57" t="s">
        <v>24</v>
      </c>
      <c r="L174" s="57" t="s">
        <v>24</v>
      </c>
    </row>
    <row r="175" spans="1:12" x14ac:dyDescent="0.3">
      <c r="A175" s="54" t="str">
        <f>Meta!A175</f>
        <v>NRCS 18S</v>
      </c>
      <c r="B175" s="54">
        <f>Meta!B175</f>
        <v>165</v>
      </c>
      <c r="C175" s="112">
        <v>1.3284</v>
      </c>
      <c r="D175" s="112">
        <v>2.3502999999999998</v>
      </c>
      <c r="E175" s="112">
        <v>2.1930999999999998</v>
      </c>
      <c r="F175" s="55">
        <f t="shared" si="8"/>
        <v>1.0218999999999998</v>
      </c>
      <c r="G175" s="55">
        <f t="shared" si="9"/>
        <v>0.8646999999999998</v>
      </c>
      <c r="H175" s="56">
        <f t="shared" si="10"/>
        <v>0.84616890106664056</v>
      </c>
      <c r="I175" s="55">
        <f t="shared" si="11"/>
        <v>0.18179715508268768</v>
      </c>
      <c r="J175" s="57" t="s">
        <v>23</v>
      </c>
      <c r="K175" s="57" t="s">
        <v>24</v>
      </c>
      <c r="L175" s="57" t="s">
        <v>24</v>
      </c>
    </row>
    <row r="176" spans="1:12" x14ac:dyDescent="0.3">
      <c r="A176" s="54" t="str">
        <f>Meta!A176</f>
        <v>NRCS 18S</v>
      </c>
      <c r="B176" s="54">
        <f>Meta!B176</f>
        <v>166</v>
      </c>
      <c r="C176" s="112">
        <v>1.3246</v>
      </c>
      <c r="D176" s="112">
        <v>2.3132999999999999</v>
      </c>
      <c r="E176" s="112">
        <v>2.121</v>
      </c>
      <c r="F176" s="55">
        <f t="shared" si="8"/>
        <v>0.98869999999999991</v>
      </c>
      <c r="G176" s="55">
        <f t="shared" si="9"/>
        <v>0.7964</v>
      </c>
      <c r="H176" s="56">
        <f t="shared" si="10"/>
        <v>0.80550217457267126</v>
      </c>
      <c r="I176" s="55">
        <f t="shared" si="11"/>
        <v>0.24146157709693611</v>
      </c>
      <c r="J176" s="57" t="s">
        <v>23</v>
      </c>
      <c r="K176" s="57" t="s">
        <v>24</v>
      </c>
      <c r="L176" s="57" t="s">
        <v>24</v>
      </c>
    </row>
    <row r="177" spans="1:12" x14ac:dyDescent="0.3">
      <c r="A177" s="54" t="str">
        <f>Meta!A177</f>
        <v>NRCS 18S</v>
      </c>
      <c r="B177" s="54">
        <f>Meta!B177</f>
        <v>167</v>
      </c>
      <c r="C177" s="112">
        <v>1.3240000000000001</v>
      </c>
      <c r="D177" s="112">
        <v>2.3218999999999999</v>
      </c>
      <c r="E177" s="112">
        <v>2.242</v>
      </c>
      <c r="F177" s="55">
        <f t="shared" si="8"/>
        <v>0.99789999999999979</v>
      </c>
      <c r="G177" s="55">
        <f t="shared" si="9"/>
        <v>0.91799999999999993</v>
      </c>
      <c r="H177" s="56">
        <f t="shared" si="10"/>
        <v>0.91993185689948909</v>
      </c>
      <c r="I177" s="55">
        <f t="shared" si="11"/>
        <v>8.7037037037036885E-2</v>
      </c>
      <c r="J177" s="57" t="s">
        <v>23</v>
      </c>
      <c r="K177" s="57" t="s">
        <v>24</v>
      </c>
      <c r="L177" s="57" t="s">
        <v>24</v>
      </c>
    </row>
    <row r="178" spans="1:12" x14ac:dyDescent="0.3">
      <c r="A178" s="54" t="str">
        <f>Meta!A178</f>
        <v>NRCS 18S</v>
      </c>
      <c r="B178" s="54">
        <f>Meta!B178</f>
        <v>168</v>
      </c>
      <c r="C178" s="112">
        <v>1.3105</v>
      </c>
      <c r="D178" s="112">
        <v>2.3163999999999998</v>
      </c>
      <c r="E178" s="112">
        <v>2.2012</v>
      </c>
      <c r="F178" s="55">
        <f t="shared" si="8"/>
        <v>1.0058999999999998</v>
      </c>
      <c r="G178" s="55">
        <f t="shared" si="9"/>
        <v>0.89070000000000005</v>
      </c>
      <c r="H178" s="56">
        <f t="shared" si="10"/>
        <v>0.88547569340888777</v>
      </c>
      <c r="I178" s="55">
        <f t="shared" si="11"/>
        <v>0.12933647692825839</v>
      </c>
      <c r="J178" s="57" t="s">
        <v>23</v>
      </c>
      <c r="K178" s="57" t="s">
        <v>24</v>
      </c>
      <c r="L178" s="57" t="s">
        <v>24</v>
      </c>
    </row>
    <row r="179" spans="1:12" x14ac:dyDescent="0.3">
      <c r="A179" s="54" t="str">
        <f>Meta!A179</f>
        <v>NRCS 18S</v>
      </c>
      <c r="B179" s="54">
        <f>Meta!B179</f>
        <v>169</v>
      </c>
      <c r="C179" s="112">
        <v>1.3188</v>
      </c>
      <c r="D179" s="112">
        <v>2.1274000000000002</v>
      </c>
      <c r="E179" s="112">
        <v>2.0366</v>
      </c>
      <c r="F179" s="55">
        <f t="shared" si="8"/>
        <v>0.80860000000000021</v>
      </c>
      <c r="G179" s="55">
        <f t="shared" si="9"/>
        <v>0.71779999999999999</v>
      </c>
      <c r="H179" s="56">
        <f t="shared" si="10"/>
        <v>0.88770714815730867</v>
      </c>
      <c r="I179" s="55">
        <f t="shared" si="11"/>
        <v>0.12649763165227113</v>
      </c>
      <c r="J179" s="57" t="s">
        <v>23</v>
      </c>
      <c r="K179" s="57" t="s">
        <v>24</v>
      </c>
      <c r="L179" s="57" t="s">
        <v>24</v>
      </c>
    </row>
    <row r="180" spans="1:12" x14ac:dyDescent="0.3">
      <c r="A180" s="54" t="str">
        <f>Meta!A180</f>
        <v>NRCS 18S</v>
      </c>
      <c r="B180" s="54">
        <f>Meta!B180</f>
        <v>170</v>
      </c>
      <c r="C180" s="112">
        <v>1.3144</v>
      </c>
      <c r="D180" s="112">
        <v>2.3309000000000002</v>
      </c>
      <c r="E180" s="112">
        <v>2.1562999999999999</v>
      </c>
      <c r="F180" s="55">
        <f t="shared" si="8"/>
        <v>1.0165000000000002</v>
      </c>
      <c r="G180" s="55">
        <f t="shared" si="9"/>
        <v>0.84189999999999987</v>
      </c>
      <c r="H180" s="56">
        <f t="shared" si="10"/>
        <v>0.82823413674372826</v>
      </c>
      <c r="I180" s="55">
        <f t="shared" si="11"/>
        <v>0.20738805083739201</v>
      </c>
      <c r="J180" s="57" t="s">
        <v>23</v>
      </c>
      <c r="K180" s="57" t="s">
        <v>24</v>
      </c>
      <c r="L180" s="57" t="s">
        <v>24</v>
      </c>
    </row>
    <row r="181" spans="1:12" x14ac:dyDescent="0.3">
      <c r="A181" s="54" t="str">
        <f>Meta!A181</f>
        <v>NRCS 18S</v>
      </c>
      <c r="B181" s="54">
        <f>Meta!B181</f>
        <v>171</v>
      </c>
      <c r="C181" s="112">
        <v>1.3116000000000001</v>
      </c>
      <c r="D181" s="112">
        <v>2.2353999999999998</v>
      </c>
      <c r="E181" s="112">
        <v>2.0807000000000002</v>
      </c>
      <c r="F181" s="55">
        <f t="shared" si="8"/>
        <v>0.92379999999999973</v>
      </c>
      <c r="G181" s="55">
        <f t="shared" si="9"/>
        <v>0.76910000000000012</v>
      </c>
      <c r="H181" s="56">
        <f t="shared" si="10"/>
        <v>0.8325395107166057</v>
      </c>
      <c r="I181" s="55">
        <f t="shared" si="11"/>
        <v>0.2011441945130667</v>
      </c>
      <c r="J181" s="57" t="s">
        <v>23</v>
      </c>
      <c r="K181" s="57" t="s">
        <v>24</v>
      </c>
      <c r="L181" s="57" t="s">
        <v>24</v>
      </c>
    </row>
    <row r="182" spans="1:12" x14ac:dyDescent="0.3">
      <c r="A182" s="54" t="str">
        <f>Meta!A182</f>
        <v>NRCS 18S</v>
      </c>
      <c r="B182" s="54">
        <f>Meta!B182</f>
        <v>172</v>
      </c>
      <c r="C182" s="112">
        <v>1.1678999999999999</v>
      </c>
      <c r="D182" s="112">
        <v>2.1747000000000001</v>
      </c>
      <c r="E182" s="112">
        <v>1.9524999999999999</v>
      </c>
      <c r="F182" s="55">
        <f t="shared" si="8"/>
        <v>1.0068000000000001</v>
      </c>
      <c r="G182" s="55">
        <f t="shared" si="9"/>
        <v>0.78459999999999996</v>
      </c>
      <c r="H182" s="56">
        <f t="shared" si="10"/>
        <v>0.77930075486690487</v>
      </c>
      <c r="I182" s="55">
        <f t="shared" si="11"/>
        <v>0.28320163140453758</v>
      </c>
      <c r="J182" s="57" t="s">
        <v>23</v>
      </c>
      <c r="K182" s="57" t="s">
        <v>24</v>
      </c>
      <c r="L182" s="57" t="s">
        <v>24</v>
      </c>
    </row>
    <row r="183" spans="1:12" x14ac:dyDescent="0.3">
      <c r="A183" s="54" t="str">
        <f>Meta!A183</f>
        <v>NRCS 18S</v>
      </c>
      <c r="B183" s="54">
        <f>Meta!B183</f>
        <v>173</v>
      </c>
      <c r="C183" s="112">
        <v>1.3231999999999999</v>
      </c>
      <c r="D183" s="112">
        <v>2.3915999999999999</v>
      </c>
      <c r="E183" s="112">
        <v>2.1779999999999999</v>
      </c>
      <c r="F183" s="55">
        <f t="shared" si="8"/>
        <v>1.0684</v>
      </c>
      <c r="G183" s="55">
        <f t="shared" si="9"/>
        <v>0.8548</v>
      </c>
      <c r="H183" s="56">
        <f t="shared" si="10"/>
        <v>0.80007487832272561</v>
      </c>
      <c r="I183" s="55">
        <f t="shared" si="11"/>
        <v>0.24988301357042583</v>
      </c>
      <c r="J183" s="57" t="s">
        <v>23</v>
      </c>
      <c r="K183" s="57" t="s">
        <v>24</v>
      </c>
      <c r="L183" s="57" t="s">
        <v>24</v>
      </c>
    </row>
    <row r="184" spans="1:12" x14ac:dyDescent="0.3">
      <c r="A184" s="54" t="str">
        <f>Meta!A184</f>
        <v>NRCS 18S</v>
      </c>
      <c r="B184" s="54">
        <f>Meta!B184</f>
        <v>174</v>
      </c>
      <c r="C184" s="112">
        <v>1.1302000000000001</v>
      </c>
      <c r="D184" s="112">
        <v>2.0901000000000001</v>
      </c>
      <c r="E184" s="112">
        <v>2.0055999999999998</v>
      </c>
      <c r="F184" s="55">
        <f t="shared" si="8"/>
        <v>0.95989999999999998</v>
      </c>
      <c r="G184" s="55">
        <f t="shared" si="9"/>
        <v>0.87539999999999973</v>
      </c>
      <c r="H184" s="56">
        <f t="shared" si="10"/>
        <v>0.91196999687467417</v>
      </c>
      <c r="I184" s="55">
        <f t="shared" si="11"/>
        <v>9.6527301804889498E-2</v>
      </c>
      <c r="J184" s="57" t="s">
        <v>23</v>
      </c>
      <c r="K184" s="57" t="s">
        <v>24</v>
      </c>
      <c r="L184" s="57" t="s">
        <v>24</v>
      </c>
    </row>
    <row r="185" spans="1:12" x14ac:dyDescent="0.3">
      <c r="A185" s="54" t="str">
        <f>Meta!A185</f>
        <v>NRCS 18S</v>
      </c>
      <c r="B185" s="54">
        <f>Meta!B185</f>
        <v>175</v>
      </c>
      <c r="C185" s="112">
        <v>1.0871</v>
      </c>
      <c r="D185" s="112">
        <v>2.1065</v>
      </c>
      <c r="E185" s="112">
        <v>1.9365000000000001</v>
      </c>
      <c r="F185" s="55">
        <f t="shared" si="8"/>
        <v>1.0194000000000001</v>
      </c>
      <c r="G185" s="55">
        <f t="shared" si="9"/>
        <v>0.84940000000000015</v>
      </c>
      <c r="H185" s="56">
        <f t="shared" si="10"/>
        <v>0.83323523641357666</v>
      </c>
      <c r="I185" s="55">
        <f t="shared" si="11"/>
        <v>0.20014127619496103</v>
      </c>
      <c r="J185" s="57" t="s">
        <v>23</v>
      </c>
      <c r="K185" s="57" t="s">
        <v>24</v>
      </c>
      <c r="L185" s="57" t="s">
        <v>24</v>
      </c>
    </row>
    <row r="186" spans="1:12" x14ac:dyDescent="0.3">
      <c r="A186" s="54" t="str">
        <f>Meta!A186</f>
        <v>NRCS 18S</v>
      </c>
      <c r="B186" s="54">
        <f>Meta!B186</f>
        <v>176</v>
      </c>
      <c r="C186" s="112">
        <v>1.3129999999999999</v>
      </c>
      <c r="D186" s="112">
        <v>2.3506999999999998</v>
      </c>
      <c r="E186" s="112">
        <v>2.2235</v>
      </c>
      <c r="F186" s="55">
        <f t="shared" si="8"/>
        <v>1.0376999999999998</v>
      </c>
      <c r="G186" s="55">
        <f t="shared" si="9"/>
        <v>0.91050000000000009</v>
      </c>
      <c r="H186" s="56">
        <f t="shared" si="10"/>
        <v>0.87742122000578227</v>
      </c>
      <c r="I186" s="55">
        <f t="shared" si="11"/>
        <v>0.13970345963756151</v>
      </c>
      <c r="J186" s="57" t="s">
        <v>23</v>
      </c>
      <c r="K186" s="57" t="s">
        <v>24</v>
      </c>
      <c r="L186" s="57" t="s">
        <v>24</v>
      </c>
    </row>
    <row r="187" spans="1:12" x14ac:dyDescent="0.3">
      <c r="A187" s="54" t="str">
        <f>Meta!A187</f>
        <v>NRCS 18S</v>
      </c>
      <c r="B187" s="54">
        <f>Meta!B187</f>
        <v>177</v>
      </c>
      <c r="C187" s="112">
        <v>1.3158000000000001</v>
      </c>
      <c r="D187" s="112">
        <v>2.3429000000000002</v>
      </c>
      <c r="E187" s="112">
        <v>2.1888000000000001</v>
      </c>
      <c r="F187" s="55">
        <f t="shared" si="8"/>
        <v>1.0271000000000001</v>
      </c>
      <c r="G187" s="55">
        <f t="shared" si="9"/>
        <v>0.873</v>
      </c>
      <c r="H187" s="56">
        <f t="shared" si="10"/>
        <v>0.84996592347385835</v>
      </c>
      <c r="I187" s="55">
        <f t="shared" si="11"/>
        <v>0.17651775486827048</v>
      </c>
      <c r="J187" s="57" t="s">
        <v>23</v>
      </c>
      <c r="K187" s="57" t="s">
        <v>24</v>
      </c>
      <c r="L187" s="57" t="s">
        <v>24</v>
      </c>
    </row>
    <row r="188" spans="1:12" x14ac:dyDescent="0.3">
      <c r="A188" s="54" t="str">
        <f>Meta!A188</f>
        <v>NRCS 18S</v>
      </c>
      <c r="B188" s="54">
        <f>Meta!B188</f>
        <v>178</v>
      </c>
      <c r="C188" s="112">
        <v>1.3156000000000001</v>
      </c>
      <c r="D188" s="112">
        <v>2.3967000000000001</v>
      </c>
      <c r="E188" s="112">
        <v>2.2324999999999999</v>
      </c>
      <c r="F188" s="55">
        <f t="shared" si="8"/>
        <v>1.0810999999999999</v>
      </c>
      <c r="G188" s="55">
        <f t="shared" si="9"/>
        <v>0.91689999999999983</v>
      </c>
      <c r="H188" s="56">
        <f t="shared" si="10"/>
        <v>0.84811765794098593</v>
      </c>
      <c r="I188" s="55">
        <f t="shared" si="11"/>
        <v>0.17908168829752444</v>
      </c>
      <c r="J188" s="57" t="s">
        <v>23</v>
      </c>
      <c r="K188" s="57" t="s">
        <v>24</v>
      </c>
      <c r="L188" s="57" t="s">
        <v>24</v>
      </c>
    </row>
    <row r="189" spans="1:12" x14ac:dyDescent="0.3">
      <c r="A189" s="54" t="str">
        <f>Meta!A189</f>
        <v>NRCS 18S</v>
      </c>
      <c r="B189" s="54">
        <f>Meta!B189</f>
        <v>179</v>
      </c>
      <c r="C189" s="112">
        <v>1.3121</v>
      </c>
      <c r="D189" s="112">
        <v>2.3803999999999998</v>
      </c>
      <c r="E189" s="112">
        <v>2.1991000000000001</v>
      </c>
      <c r="F189" s="55">
        <f t="shared" si="8"/>
        <v>1.0682999999999998</v>
      </c>
      <c r="G189" s="55">
        <f t="shared" si="9"/>
        <v>0.88700000000000001</v>
      </c>
      <c r="H189" s="56">
        <f t="shared" si="10"/>
        <v>0.83029111672751121</v>
      </c>
      <c r="I189" s="55">
        <f t="shared" si="11"/>
        <v>0.20439684329199526</v>
      </c>
      <c r="J189" s="57" t="s">
        <v>23</v>
      </c>
      <c r="K189" s="57" t="s">
        <v>24</v>
      </c>
      <c r="L189" s="57" t="s">
        <v>24</v>
      </c>
    </row>
    <row r="190" spans="1:12" x14ac:dyDescent="0.3">
      <c r="A190" s="54" t="str">
        <f>Meta!A190</f>
        <v>NRCS 18S</v>
      </c>
      <c r="B190" s="54">
        <f>Meta!B190</f>
        <v>180</v>
      </c>
      <c r="C190" s="112">
        <v>1.3153999999999999</v>
      </c>
      <c r="D190" s="112">
        <v>2.3294999999999999</v>
      </c>
      <c r="E190" s="112">
        <v>2.2395999999999998</v>
      </c>
      <c r="F190" s="55">
        <f t="shared" si="8"/>
        <v>1.0141</v>
      </c>
      <c r="G190" s="55">
        <f t="shared" si="9"/>
        <v>0.92419999999999991</v>
      </c>
      <c r="H190" s="56">
        <f t="shared" si="10"/>
        <v>0.91134996548663827</v>
      </c>
      <c r="I190" s="55">
        <f t="shared" si="11"/>
        <v>9.7273317463752548E-2</v>
      </c>
      <c r="J190" s="57" t="s">
        <v>23</v>
      </c>
      <c r="K190" s="57" t="s">
        <v>24</v>
      </c>
      <c r="L190" s="57" t="s">
        <v>24</v>
      </c>
    </row>
    <row r="191" spans="1:12" x14ac:dyDescent="0.3">
      <c r="A191" s="54" t="str">
        <f>Meta!A191</f>
        <v>NRCS 18S</v>
      </c>
      <c r="B191" s="54">
        <f>Meta!B191</f>
        <v>181</v>
      </c>
      <c r="C191" s="112">
        <v>1.3161</v>
      </c>
      <c r="D191" s="112">
        <v>2.3847999999999998</v>
      </c>
      <c r="E191" s="112">
        <v>2.2993999999999999</v>
      </c>
      <c r="F191" s="55">
        <f t="shared" si="8"/>
        <v>1.0686999999999998</v>
      </c>
      <c r="G191" s="55">
        <f t="shared" si="9"/>
        <v>0.98329999999999984</v>
      </c>
      <c r="H191" s="56">
        <f t="shared" si="10"/>
        <v>0.92008982876391887</v>
      </c>
      <c r="I191" s="55">
        <f t="shared" si="11"/>
        <v>8.6850401708532421E-2</v>
      </c>
      <c r="J191" s="57" t="s">
        <v>23</v>
      </c>
      <c r="K191" s="57" t="s">
        <v>24</v>
      </c>
      <c r="L191" s="57" t="s">
        <v>24</v>
      </c>
    </row>
    <row r="192" spans="1:12" x14ac:dyDescent="0.3">
      <c r="A192" s="54" t="str">
        <f>Meta!A192</f>
        <v>NRCS 18S</v>
      </c>
      <c r="B192" s="54">
        <f>Meta!B192</f>
        <v>182</v>
      </c>
      <c r="C192" s="112">
        <v>1.3184</v>
      </c>
      <c r="D192" s="112">
        <v>2.3327</v>
      </c>
      <c r="E192" s="112">
        <v>2.2303999999999999</v>
      </c>
      <c r="F192" s="55">
        <f t="shared" si="8"/>
        <v>1.0143</v>
      </c>
      <c r="G192" s="55">
        <f t="shared" si="9"/>
        <v>0.91199999999999992</v>
      </c>
      <c r="H192" s="56">
        <f t="shared" si="10"/>
        <v>0.89914226560189292</v>
      </c>
      <c r="I192" s="55">
        <f t="shared" si="11"/>
        <v>0.11217105263157902</v>
      </c>
      <c r="J192" s="57" t="s">
        <v>23</v>
      </c>
      <c r="K192" s="57" t="s">
        <v>24</v>
      </c>
      <c r="L192" s="57" t="s">
        <v>24</v>
      </c>
    </row>
    <row r="193" spans="1:12" x14ac:dyDescent="0.3">
      <c r="A193" s="54" t="str">
        <f>Meta!A193</f>
        <v>NRCS 18S</v>
      </c>
      <c r="B193" s="54">
        <f>Meta!B193</f>
        <v>183</v>
      </c>
      <c r="C193" s="112">
        <v>1.3249</v>
      </c>
      <c r="D193" s="112">
        <v>2.3439999999999999</v>
      </c>
      <c r="E193" s="112">
        <v>2.2406999999999999</v>
      </c>
      <c r="F193" s="55">
        <f t="shared" si="8"/>
        <v>1.0190999999999999</v>
      </c>
      <c r="G193" s="55">
        <f t="shared" si="9"/>
        <v>0.91579999999999995</v>
      </c>
      <c r="H193" s="56">
        <f t="shared" si="10"/>
        <v>0.8986360514179178</v>
      </c>
      <c r="I193" s="55">
        <f t="shared" si="11"/>
        <v>0.11279755405110281</v>
      </c>
      <c r="J193" s="57" t="s">
        <v>23</v>
      </c>
      <c r="K193" s="57" t="s">
        <v>24</v>
      </c>
      <c r="L193" s="57" t="s">
        <v>24</v>
      </c>
    </row>
    <row r="194" spans="1:12" x14ac:dyDescent="0.3">
      <c r="A194" s="54" t="str">
        <f>Meta!A194</f>
        <v>NRCS 18S</v>
      </c>
      <c r="B194" s="54">
        <f>Meta!B194</f>
        <v>184</v>
      </c>
      <c r="C194" s="112">
        <v>1.3239000000000001</v>
      </c>
      <c r="D194" s="112">
        <v>2.3723000000000001</v>
      </c>
      <c r="E194" s="112">
        <v>2.2654999999999998</v>
      </c>
      <c r="F194" s="55">
        <f t="shared" si="8"/>
        <v>1.0484</v>
      </c>
      <c r="G194" s="55">
        <f t="shared" si="9"/>
        <v>0.94159999999999977</v>
      </c>
      <c r="H194" s="56">
        <f t="shared" si="10"/>
        <v>0.89813048454788225</v>
      </c>
      <c r="I194" s="55">
        <f t="shared" si="11"/>
        <v>0.11342395921835201</v>
      </c>
      <c r="J194" s="57" t="s">
        <v>23</v>
      </c>
      <c r="K194" s="57" t="s">
        <v>24</v>
      </c>
      <c r="L194" s="57" t="s">
        <v>24</v>
      </c>
    </row>
    <row r="195" spans="1:12" x14ac:dyDescent="0.3">
      <c r="A195" s="54" t="str">
        <f>Meta!A195</f>
        <v>NRCS 18S</v>
      </c>
      <c r="B195" s="54">
        <f>Meta!B195</f>
        <v>185</v>
      </c>
      <c r="C195" s="112">
        <v>1.3225</v>
      </c>
      <c r="D195" s="112">
        <v>2.3428</v>
      </c>
      <c r="E195" s="112">
        <v>2.2751000000000001</v>
      </c>
      <c r="F195" s="55">
        <f t="shared" si="8"/>
        <v>1.0203</v>
      </c>
      <c r="G195" s="55">
        <f t="shared" si="9"/>
        <v>0.95260000000000011</v>
      </c>
      <c r="H195" s="56">
        <f t="shared" si="10"/>
        <v>0.93364696657845747</v>
      </c>
      <c r="I195" s="55">
        <f t="shared" si="11"/>
        <v>7.1068654209531665E-2</v>
      </c>
      <c r="J195" s="57" t="s">
        <v>23</v>
      </c>
      <c r="K195" s="57" t="s">
        <v>24</v>
      </c>
      <c r="L195" s="57" t="s">
        <v>24</v>
      </c>
    </row>
    <row r="196" spans="1:12" x14ac:dyDescent="0.3">
      <c r="A196" s="54" t="str">
        <f>Meta!A196</f>
        <v>NRCS 18S</v>
      </c>
      <c r="B196" s="54">
        <f>Meta!B196</f>
        <v>186</v>
      </c>
      <c r="C196" s="112">
        <v>1.3255999999999999</v>
      </c>
      <c r="D196" s="112">
        <v>2.3288000000000002</v>
      </c>
      <c r="E196" s="112">
        <v>2.1981000000000002</v>
      </c>
      <c r="F196" s="55">
        <f t="shared" ref="F196:F259" si="12">D196-C196</f>
        <v>1.0032000000000003</v>
      </c>
      <c r="G196" s="55">
        <f t="shared" ref="G196:G259" si="13">E196-C196</f>
        <v>0.87250000000000028</v>
      </c>
      <c r="H196" s="56">
        <f t="shared" ref="H196:H259" si="14">G196/F196</f>
        <v>0.86971690590111639</v>
      </c>
      <c r="I196" s="55">
        <f t="shared" ref="I196:I259" si="15">(F196-G196)/G196</f>
        <v>0.14979942693409742</v>
      </c>
      <c r="J196" s="57" t="s">
        <v>23</v>
      </c>
      <c r="K196" s="57" t="s">
        <v>24</v>
      </c>
      <c r="L196" s="57" t="s">
        <v>24</v>
      </c>
    </row>
    <row r="197" spans="1:12" x14ac:dyDescent="0.3">
      <c r="A197" s="54" t="str">
        <f>Meta!A197</f>
        <v>NRCS 18S</v>
      </c>
      <c r="B197" s="54">
        <f>Meta!B197</f>
        <v>187</v>
      </c>
      <c r="C197" s="112">
        <v>1.3227</v>
      </c>
      <c r="D197" s="112">
        <v>2.3365</v>
      </c>
      <c r="E197" s="112">
        <v>2.1008</v>
      </c>
      <c r="F197" s="55">
        <f t="shared" si="12"/>
        <v>1.0138</v>
      </c>
      <c r="G197" s="55">
        <f t="shared" si="13"/>
        <v>0.77810000000000001</v>
      </c>
      <c r="H197" s="56">
        <f t="shared" si="14"/>
        <v>0.76750838429670543</v>
      </c>
      <c r="I197" s="55">
        <f t="shared" si="15"/>
        <v>0.30291736280683718</v>
      </c>
      <c r="J197" s="57" t="s">
        <v>23</v>
      </c>
      <c r="K197" s="57" t="s">
        <v>24</v>
      </c>
      <c r="L197" s="57" t="s">
        <v>24</v>
      </c>
    </row>
    <row r="198" spans="1:12" x14ac:dyDescent="0.3">
      <c r="A198" s="54" t="str">
        <f>Meta!A198</f>
        <v>NRCS 18S</v>
      </c>
      <c r="B198" s="54">
        <f>Meta!B198</f>
        <v>188</v>
      </c>
      <c r="C198" s="112">
        <v>1.3249</v>
      </c>
      <c r="D198" s="112">
        <v>2.3540000000000001</v>
      </c>
      <c r="E198" s="112">
        <v>2.2355</v>
      </c>
      <c r="F198" s="55">
        <f t="shared" si="12"/>
        <v>1.0291000000000001</v>
      </c>
      <c r="G198" s="55">
        <f t="shared" si="13"/>
        <v>0.91060000000000008</v>
      </c>
      <c r="H198" s="56">
        <f t="shared" si="14"/>
        <v>0.88485084054027785</v>
      </c>
      <c r="I198" s="55">
        <f t="shared" si="15"/>
        <v>0.1301339775971887</v>
      </c>
      <c r="J198" s="57" t="s">
        <v>23</v>
      </c>
      <c r="K198" s="57" t="s">
        <v>24</v>
      </c>
      <c r="L198" s="57" t="s">
        <v>24</v>
      </c>
    </row>
    <row r="199" spans="1:12" x14ac:dyDescent="0.3">
      <c r="A199" s="54" t="str">
        <f>Meta!A199</f>
        <v>NRCS 18S</v>
      </c>
      <c r="B199" s="54">
        <f>Meta!B199</f>
        <v>189</v>
      </c>
      <c r="C199" s="112">
        <v>1.1418999999999999</v>
      </c>
      <c r="D199" s="112">
        <v>2.3252000000000002</v>
      </c>
      <c r="E199" s="112">
        <v>2.1034000000000002</v>
      </c>
      <c r="F199" s="55">
        <f t="shared" si="12"/>
        <v>1.1833000000000002</v>
      </c>
      <c r="G199" s="55">
        <f t="shared" si="13"/>
        <v>0.96150000000000024</v>
      </c>
      <c r="H199" s="56">
        <f t="shared" si="14"/>
        <v>0.81255810022817543</v>
      </c>
      <c r="I199" s="55">
        <f t="shared" si="15"/>
        <v>0.2306812272490899</v>
      </c>
      <c r="J199" s="57" t="s">
        <v>23</v>
      </c>
      <c r="K199" s="57" t="s">
        <v>24</v>
      </c>
      <c r="L199" s="57" t="s">
        <v>24</v>
      </c>
    </row>
    <row r="200" spans="1:12" x14ac:dyDescent="0.3">
      <c r="A200" s="54" t="str">
        <f>Meta!A200</f>
        <v>NRCS 18S</v>
      </c>
      <c r="B200" s="54">
        <f>Meta!B200</f>
        <v>190</v>
      </c>
      <c r="C200" s="112">
        <v>1.3133999999999999</v>
      </c>
      <c r="D200" s="112">
        <v>2.3325999999999998</v>
      </c>
      <c r="E200" s="112">
        <v>2.1175999999999999</v>
      </c>
      <c r="F200" s="55">
        <f t="shared" si="12"/>
        <v>1.0191999999999999</v>
      </c>
      <c r="G200" s="55">
        <f t="shared" si="13"/>
        <v>0.80420000000000003</v>
      </c>
      <c r="H200" s="56">
        <f t="shared" si="14"/>
        <v>0.78905023547880704</v>
      </c>
      <c r="I200" s="55">
        <f t="shared" si="15"/>
        <v>0.26734643123601076</v>
      </c>
      <c r="J200" s="57" t="s">
        <v>23</v>
      </c>
      <c r="K200" s="57" t="s">
        <v>24</v>
      </c>
      <c r="L200" s="57" t="s">
        <v>24</v>
      </c>
    </row>
    <row r="201" spans="1:12" x14ac:dyDescent="0.3">
      <c r="A201" s="54" t="str">
        <f>Meta!A201</f>
        <v>NRCS 18S</v>
      </c>
      <c r="B201" s="54">
        <f>Meta!B201</f>
        <v>191</v>
      </c>
      <c r="C201" s="112">
        <v>1.3194999999999999</v>
      </c>
      <c r="D201" s="112">
        <v>2.3414999999999999</v>
      </c>
      <c r="E201" s="112">
        <v>2.1364999999999998</v>
      </c>
      <c r="F201" s="55">
        <f t="shared" si="12"/>
        <v>1.022</v>
      </c>
      <c r="G201" s="55">
        <f t="shared" si="13"/>
        <v>0.81699999999999995</v>
      </c>
      <c r="H201" s="56">
        <f t="shared" si="14"/>
        <v>0.79941291585127194</v>
      </c>
      <c r="I201" s="55">
        <f t="shared" si="15"/>
        <v>0.25091799265605885</v>
      </c>
      <c r="J201" s="57" t="s">
        <v>23</v>
      </c>
      <c r="K201" s="57" t="s">
        <v>24</v>
      </c>
      <c r="L201" s="57" t="s">
        <v>24</v>
      </c>
    </row>
    <row r="202" spans="1:12" x14ac:dyDescent="0.3">
      <c r="A202" s="54" t="str">
        <f>Meta!A202</f>
        <v>NRCS 18S</v>
      </c>
      <c r="B202" s="54">
        <f>Meta!B202</f>
        <v>192</v>
      </c>
      <c r="C202" s="112">
        <v>1.3096000000000001</v>
      </c>
      <c r="D202" s="112">
        <v>2.3264999999999998</v>
      </c>
      <c r="E202" s="112">
        <v>2.2637999999999998</v>
      </c>
      <c r="F202" s="55">
        <f t="shared" si="12"/>
        <v>1.0168999999999997</v>
      </c>
      <c r="G202" s="55">
        <f t="shared" si="13"/>
        <v>0.95419999999999972</v>
      </c>
      <c r="H202" s="56">
        <f t="shared" si="14"/>
        <v>0.93834201986429344</v>
      </c>
      <c r="I202" s="55">
        <f t="shared" si="15"/>
        <v>6.5709494864808218E-2</v>
      </c>
      <c r="J202" s="57" t="s">
        <v>23</v>
      </c>
      <c r="K202" s="57" t="s">
        <v>24</v>
      </c>
      <c r="L202" s="57" t="s">
        <v>24</v>
      </c>
    </row>
    <row r="203" spans="1:12" x14ac:dyDescent="0.3">
      <c r="A203" s="54" t="str">
        <f>Meta!A203</f>
        <v>NRCS 18S</v>
      </c>
      <c r="B203" s="54">
        <f>Meta!B203</f>
        <v>193</v>
      </c>
      <c r="C203" s="112">
        <v>1.3257000000000001</v>
      </c>
      <c r="D203" s="112">
        <v>2.3485999999999998</v>
      </c>
      <c r="E203" s="112">
        <v>2.2475999999999998</v>
      </c>
      <c r="F203" s="55">
        <f t="shared" si="12"/>
        <v>1.0228999999999997</v>
      </c>
      <c r="G203" s="55">
        <f t="shared" si="13"/>
        <v>0.92189999999999972</v>
      </c>
      <c r="H203" s="56">
        <f t="shared" si="14"/>
        <v>0.90126112034411965</v>
      </c>
      <c r="I203" s="55">
        <f t="shared" si="15"/>
        <v>0.1095563510142098</v>
      </c>
      <c r="J203" s="57" t="s">
        <v>23</v>
      </c>
      <c r="K203" s="57" t="s">
        <v>24</v>
      </c>
      <c r="L203" s="57" t="s">
        <v>24</v>
      </c>
    </row>
    <row r="204" spans="1:12" x14ac:dyDescent="0.3">
      <c r="A204" s="54" t="str">
        <f>Meta!A204</f>
        <v>NRCS 18S</v>
      </c>
      <c r="B204" s="54">
        <f>Meta!B204</f>
        <v>194</v>
      </c>
      <c r="C204" s="112">
        <v>1.1204000000000001</v>
      </c>
      <c r="D204" s="112">
        <v>2.335</v>
      </c>
      <c r="E204" s="112">
        <v>2.1928999999999998</v>
      </c>
      <c r="F204" s="55">
        <f t="shared" si="12"/>
        <v>1.2145999999999999</v>
      </c>
      <c r="G204" s="55">
        <f t="shared" si="13"/>
        <v>1.0724999999999998</v>
      </c>
      <c r="H204" s="56">
        <f t="shared" si="14"/>
        <v>0.88300675119380856</v>
      </c>
      <c r="I204" s="55">
        <f t="shared" si="15"/>
        <v>0.13249417249417264</v>
      </c>
      <c r="J204" s="57" t="s">
        <v>23</v>
      </c>
      <c r="K204" s="57" t="s">
        <v>24</v>
      </c>
      <c r="L204" s="57" t="s">
        <v>24</v>
      </c>
    </row>
    <row r="205" spans="1:12" x14ac:dyDescent="0.3">
      <c r="A205" s="54" t="str">
        <f>Meta!A205</f>
        <v>NRCS 18S</v>
      </c>
      <c r="B205" s="54">
        <f>Meta!B205</f>
        <v>195</v>
      </c>
      <c r="C205" s="112">
        <v>1.3220000000000001</v>
      </c>
      <c r="D205" s="112">
        <v>2.3201999999999998</v>
      </c>
      <c r="E205" s="112">
        <v>2.2160000000000002</v>
      </c>
      <c r="F205" s="55">
        <f t="shared" si="12"/>
        <v>0.99819999999999975</v>
      </c>
      <c r="G205" s="55">
        <f t="shared" si="13"/>
        <v>0.89400000000000013</v>
      </c>
      <c r="H205" s="56">
        <f t="shared" si="14"/>
        <v>0.89561210178321016</v>
      </c>
      <c r="I205" s="55">
        <f t="shared" si="15"/>
        <v>0.11655480984340001</v>
      </c>
      <c r="J205" s="57" t="s">
        <v>23</v>
      </c>
      <c r="K205" s="57" t="s">
        <v>24</v>
      </c>
      <c r="L205" s="57" t="s">
        <v>24</v>
      </c>
    </row>
    <row r="206" spans="1:12" x14ac:dyDescent="0.3">
      <c r="A206" s="54" t="str">
        <f>Meta!A206</f>
        <v>NRCS 18S</v>
      </c>
      <c r="B206" s="54">
        <f>Meta!B206</f>
        <v>196</v>
      </c>
      <c r="C206" s="112">
        <v>1.3431</v>
      </c>
      <c r="D206" s="112">
        <v>2.3285999999999998</v>
      </c>
      <c r="E206" s="112">
        <v>2.2532000000000001</v>
      </c>
      <c r="F206" s="55">
        <f t="shared" si="12"/>
        <v>0.98549999999999982</v>
      </c>
      <c r="G206" s="55">
        <f t="shared" si="13"/>
        <v>0.91010000000000013</v>
      </c>
      <c r="H206" s="56">
        <f t="shared" si="14"/>
        <v>0.92349061390157305</v>
      </c>
      <c r="I206" s="55">
        <f t="shared" si="15"/>
        <v>8.2848038677068095E-2</v>
      </c>
      <c r="J206" s="57" t="s">
        <v>23</v>
      </c>
      <c r="K206" s="57" t="s">
        <v>24</v>
      </c>
      <c r="L206" s="57" t="s">
        <v>24</v>
      </c>
    </row>
    <row r="207" spans="1:12" x14ac:dyDescent="0.3">
      <c r="A207" s="54" t="str">
        <f>Meta!A207</f>
        <v>NRCS 18S</v>
      </c>
      <c r="B207" s="54">
        <f>Meta!B207</f>
        <v>197</v>
      </c>
      <c r="C207" s="112">
        <v>1.1211</v>
      </c>
      <c r="D207" s="112">
        <v>2.1331000000000002</v>
      </c>
      <c r="E207" s="112">
        <v>2.0099</v>
      </c>
      <c r="F207" s="55">
        <f t="shared" si="12"/>
        <v>1.0120000000000002</v>
      </c>
      <c r="G207" s="55">
        <f t="shared" si="13"/>
        <v>0.88880000000000003</v>
      </c>
      <c r="H207" s="56">
        <f t="shared" si="14"/>
        <v>0.87826086956521721</v>
      </c>
      <c r="I207" s="55">
        <f t="shared" si="15"/>
        <v>0.13861386138613882</v>
      </c>
      <c r="J207" s="57" t="s">
        <v>23</v>
      </c>
      <c r="K207" s="57" t="s">
        <v>24</v>
      </c>
      <c r="L207" s="57" t="s">
        <v>24</v>
      </c>
    </row>
    <row r="208" spans="1:12" x14ac:dyDescent="0.3">
      <c r="A208" s="54" t="str">
        <f>Meta!A208</f>
        <v>NRCS 18S</v>
      </c>
      <c r="B208" s="54">
        <f>Meta!B208</f>
        <v>198</v>
      </c>
      <c r="C208" s="112">
        <v>1.1204000000000001</v>
      </c>
      <c r="D208" s="112">
        <v>2.1355</v>
      </c>
      <c r="E208" s="112">
        <v>2.0992999999999999</v>
      </c>
      <c r="F208" s="55">
        <f t="shared" si="12"/>
        <v>1.0150999999999999</v>
      </c>
      <c r="G208" s="55">
        <f t="shared" si="13"/>
        <v>0.97889999999999988</v>
      </c>
      <c r="H208" s="56">
        <f t="shared" si="14"/>
        <v>0.96433848881883555</v>
      </c>
      <c r="I208" s="55">
        <f t="shared" si="15"/>
        <v>3.6980283992236199E-2</v>
      </c>
      <c r="J208" s="57" t="s">
        <v>23</v>
      </c>
      <c r="K208" s="57" t="s">
        <v>24</v>
      </c>
      <c r="L208" s="57" t="s">
        <v>24</v>
      </c>
    </row>
    <row r="209" spans="1:12" x14ac:dyDescent="0.3">
      <c r="A209" s="54" t="str">
        <f>Meta!A209</f>
        <v>NRCS 18S</v>
      </c>
      <c r="B209" s="54">
        <f>Meta!B209</f>
        <v>199</v>
      </c>
      <c r="C209" s="112">
        <v>1.1354</v>
      </c>
      <c r="D209" s="112">
        <v>2.1566999999999998</v>
      </c>
      <c r="E209" s="112">
        <v>1.9669000000000001</v>
      </c>
      <c r="F209" s="55">
        <f t="shared" si="12"/>
        <v>1.0212999999999999</v>
      </c>
      <c r="G209" s="55">
        <f t="shared" si="13"/>
        <v>0.83150000000000013</v>
      </c>
      <c r="H209" s="56">
        <f t="shared" si="14"/>
        <v>0.81415842553608164</v>
      </c>
      <c r="I209" s="55">
        <f t="shared" si="15"/>
        <v>0.22826217678893532</v>
      </c>
      <c r="J209" s="57" t="s">
        <v>23</v>
      </c>
      <c r="K209" s="57" t="s">
        <v>24</v>
      </c>
      <c r="L209" s="57" t="s">
        <v>24</v>
      </c>
    </row>
    <row r="210" spans="1:12" x14ac:dyDescent="0.3">
      <c r="A210" s="54" t="str">
        <f>Meta!A210</f>
        <v>NRCS 18S</v>
      </c>
      <c r="B210" s="54">
        <f>Meta!B210</f>
        <v>200</v>
      </c>
      <c r="C210" s="112">
        <v>1.0833999999999999</v>
      </c>
      <c r="D210" s="112">
        <v>2.0259999999999998</v>
      </c>
      <c r="E210" s="112">
        <v>1.9215</v>
      </c>
      <c r="F210" s="55">
        <f t="shared" si="12"/>
        <v>0.94259999999999988</v>
      </c>
      <c r="G210" s="55">
        <f t="shared" si="13"/>
        <v>0.83810000000000007</v>
      </c>
      <c r="H210" s="56">
        <f t="shared" si="14"/>
        <v>0.88913643114788898</v>
      </c>
      <c r="I210" s="55">
        <f t="shared" si="15"/>
        <v>0.1246867915523205</v>
      </c>
      <c r="J210" s="57" t="s">
        <v>23</v>
      </c>
      <c r="K210" s="57" t="s">
        <v>24</v>
      </c>
      <c r="L210" s="57" t="s">
        <v>24</v>
      </c>
    </row>
    <row r="211" spans="1:12" x14ac:dyDescent="0.3">
      <c r="A211" s="54" t="str">
        <f>Meta!A211</f>
        <v>NRCS 18S</v>
      </c>
      <c r="B211" s="54">
        <f>Meta!B211</f>
        <v>201</v>
      </c>
      <c r="C211" s="112">
        <v>1.3115000000000001</v>
      </c>
      <c r="D211" s="112">
        <v>2.3254999999999999</v>
      </c>
      <c r="E211" s="112">
        <v>2.2786</v>
      </c>
      <c r="F211" s="55">
        <f t="shared" si="12"/>
        <v>1.0139999999999998</v>
      </c>
      <c r="G211" s="55">
        <f t="shared" si="13"/>
        <v>0.96709999999999985</v>
      </c>
      <c r="H211" s="56">
        <f t="shared" si="14"/>
        <v>0.95374753451676531</v>
      </c>
      <c r="I211" s="55">
        <f t="shared" si="15"/>
        <v>4.8495502016337448E-2</v>
      </c>
      <c r="J211" s="57" t="s">
        <v>23</v>
      </c>
      <c r="K211" s="57" t="s">
        <v>24</v>
      </c>
      <c r="L211" s="57" t="s">
        <v>24</v>
      </c>
    </row>
    <row r="212" spans="1:12" x14ac:dyDescent="0.3">
      <c r="A212" s="54" t="str">
        <f>Meta!A212</f>
        <v>NRCS 18S</v>
      </c>
      <c r="B212" s="54">
        <f>Meta!B212</f>
        <v>202</v>
      </c>
      <c r="C212" s="112">
        <v>1.0859000000000001</v>
      </c>
      <c r="D212" s="112">
        <v>2.0926</v>
      </c>
      <c r="E212" s="112">
        <v>2.0034000000000001</v>
      </c>
      <c r="F212" s="55">
        <f t="shared" si="12"/>
        <v>1.0066999999999999</v>
      </c>
      <c r="G212" s="55">
        <f t="shared" si="13"/>
        <v>0.91749999999999998</v>
      </c>
      <c r="H212" s="56">
        <f t="shared" si="14"/>
        <v>0.91139366246150799</v>
      </c>
      <c r="I212" s="55">
        <f t="shared" si="15"/>
        <v>9.7220708446866422E-2</v>
      </c>
      <c r="J212" s="57" t="s">
        <v>23</v>
      </c>
      <c r="K212" s="57" t="s">
        <v>24</v>
      </c>
      <c r="L212" s="57" t="s">
        <v>24</v>
      </c>
    </row>
    <row r="213" spans="1:12" x14ac:dyDescent="0.3">
      <c r="A213" s="54" t="str">
        <f>Meta!A213</f>
        <v>NRCS 18S</v>
      </c>
      <c r="B213" s="54">
        <f>Meta!B213</f>
        <v>203</v>
      </c>
      <c r="C213" s="112">
        <v>1.1158999999999999</v>
      </c>
      <c r="D213" s="112">
        <v>2.1627000000000001</v>
      </c>
      <c r="E213" s="112">
        <v>2.1031</v>
      </c>
      <c r="F213" s="55">
        <f t="shared" si="12"/>
        <v>1.0468000000000002</v>
      </c>
      <c r="G213" s="55">
        <f t="shared" si="13"/>
        <v>0.98720000000000008</v>
      </c>
      <c r="H213" s="56">
        <f t="shared" si="14"/>
        <v>0.94306457776079466</v>
      </c>
      <c r="I213" s="55">
        <f t="shared" si="15"/>
        <v>6.0372771474878538E-2</v>
      </c>
      <c r="J213" s="57" t="s">
        <v>23</v>
      </c>
      <c r="K213" s="57" t="s">
        <v>24</v>
      </c>
      <c r="L213" s="57" t="s">
        <v>24</v>
      </c>
    </row>
    <row r="214" spans="1:12" x14ac:dyDescent="0.3">
      <c r="A214" s="54" t="str">
        <f>Meta!A214</f>
        <v>NRCS 18S</v>
      </c>
      <c r="B214" s="54">
        <f>Meta!B214</f>
        <v>204</v>
      </c>
      <c r="C214" s="112">
        <v>1.1068</v>
      </c>
      <c r="D214" s="112">
        <v>2.1175000000000002</v>
      </c>
      <c r="E214" s="112">
        <v>2.0604</v>
      </c>
      <c r="F214" s="55">
        <f t="shared" si="12"/>
        <v>1.0107000000000002</v>
      </c>
      <c r="G214" s="55">
        <f t="shared" si="13"/>
        <v>0.9536</v>
      </c>
      <c r="H214" s="56">
        <f t="shared" si="14"/>
        <v>0.94350450183041445</v>
      </c>
      <c r="I214" s="55">
        <f t="shared" si="15"/>
        <v>5.9878355704698141E-2</v>
      </c>
      <c r="J214" s="57" t="s">
        <v>23</v>
      </c>
      <c r="K214" s="57" t="s">
        <v>24</v>
      </c>
      <c r="L214" s="57" t="s">
        <v>24</v>
      </c>
    </row>
    <row r="215" spans="1:12" x14ac:dyDescent="0.3">
      <c r="A215" s="54" t="str">
        <f>Meta!A215</f>
        <v>NRCS 18S</v>
      </c>
      <c r="B215" s="54">
        <f>Meta!B215</f>
        <v>205</v>
      </c>
      <c r="C215" s="112">
        <v>1.1029</v>
      </c>
      <c r="D215" s="112">
        <v>2.1078999999999999</v>
      </c>
      <c r="E215" s="112">
        <v>2.0442999999999998</v>
      </c>
      <c r="F215" s="55">
        <f t="shared" si="12"/>
        <v>1.0049999999999999</v>
      </c>
      <c r="G215" s="55">
        <f t="shared" si="13"/>
        <v>0.94139999999999979</v>
      </c>
      <c r="H215" s="56">
        <f t="shared" si="14"/>
        <v>0.93671641791044769</v>
      </c>
      <c r="I215" s="55">
        <f t="shared" si="15"/>
        <v>6.7558954748247413E-2</v>
      </c>
      <c r="J215" s="57" t="s">
        <v>23</v>
      </c>
      <c r="K215" s="57" t="s">
        <v>24</v>
      </c>
      <c r="L215" s="57" t="s">
        <v>24</v>
      </c>
    </row>
    <row r="216" spans="1:12" x14ac:dyDescent="0.3">
      <c r="A216" s="54" t="str">
        <f>Meta!A216</f>
        <v>NRCS 18S</v>
      </c>
      <c r="B216" s="54">
        <f>Meta!B216</f>
        <v>206</v>
      </c>
      <c r="C216" s="112">
        <v>1.3183</v>
      </c>
      <c r="D216" s="112">
        <v>2.3206000000000002</v>
      </c>
      <c r="E216" s="112">
        <v>2.2164000000000001</v>
      </c>
      <c r="F216" s="55">
        <f t="shared" si="12"/>
        <v>1.0023000000000002</v>
      </c>
      <c r="G216" s="55">
        <f t="shared" si="13"/>
        <v>0.89810000000000012</v>
      </c>
      <c r="H216" s="56">
        <f t="shared" si="14"/>
        <v>0.89603911004689207</v>
      </c>
      <c r="I216" s="55">
        <f t="shared" si="15"/>
        <v>0.11602271461975287</v>
      </c>
      <c r="J216" s="57" t="s">
        <v>23</v>
      </c>
      <c r="K216" s="57" t="s">
        <v>24</v>
      </c>
      <c r="L216" s="57" t="s">
        <v>24</v>
      </c>
    </row>
    <row r="217" spans="1:12" x14ac:dyDescent="0.3">
      <c r="A217" s="54" t="str">
        <f>Meta!A217</f>
        <v>NRCS 18S</v>
      </c>
      <c r="B217" s="54">
        <f>Meta!B217</f>
        <v>207</v>
      </c>
      <c r="C217" s="112">
        <v>1.0768</v>
      </c>
      <c r="D217" s="112">
        <v>2.0811000000000002</v>
      </c>
      <c r="E217" s="112">
        <v>1.857</v>
      </c>
      <c r="F217" s="55">
        <f t="shared" si="12"/>
        <v>1.0043000000000002</v>
      </c>
      <c r="G217" s="55">
        <f t="shared" si="13"/>
        <v>0.7802</v>
      </c>
      <c r="H217" s="56">
        <f t="shared" si="14"/>
        <v>0.77685950413223126</v>
      </c>
      <c r="I217" s="55">
        <f t="shared" si="15"/>
        <v>0.28723404255319174</v>
      </c>
      <c r="J217" s="57" t="s">
        <v>23</v>
      </c>
      <c r="K217" s="57" t="s">
        <v>24</v>
      </c>
      <c r="L217" s="57" t="s">
        <v>24</v>
      </c>
    </row>
    <row r="218" spans="1:12" x14ac:dyDescent="0.3">
      <c r="A218" s="54" t="str">
        <f>Meta!A218</f>
        <v>NRCS 18S</v>
      </c>
      <c r="B218" s="54">
        <f>Meta!B218</f>
        <v>208</v>
      </c>
      <c r="C218" s="112">
        <v>1.3201000000000001</v>
      </c>
      <c r="D218" s="112">
        <v>2.3372999999999999</v>
      </c>
      <c r="E218" s="112">
        <v>2.2660999999999998</v>
      </c>
      <c r="F218" s="55">
        <f t="shared" si="12"/>
        <v>1.0171999999999999</v>
      </c>
      <c r="G218" s="55">
        <f t="shared" si="13"/>
        <v>0.94599999999999973</v>
      </c>
      <c r="H218" s="56">
        <f t="shared" si="14"/>
        <v>0.93000393236335022</v>
      </c>
      <c r="I218" s="55">
        <f t="shared" si="15"/>
        <v>7.5264270613108003E-2</v>
      </c>
      <c r="J218" s="57" t="s">
        <v>23</v>
      </c>
      <c r="K218" s="57" t="s">
        <v>24</v>
      </c>
      <c r="L218" s="57" t="s">
        <v>24</v>
      </c>
    </row>
    <row r="219" spans="1:12" x14ac:dyDescent="0.3">
      <c r="A219" s="54" t="str">
        <f>Meta!A219</f>
        <v>NRCS 18S</v>
      </c>
      <c r="B219" s="54">
        <f>Meta!B219</f>
        <v>209</v>
      </c>
      <c r="C219" s="112">
        <v>1.3170999999999999</v>
      </c>
      <c r="D219" s="112">
        <v>2.3243</v>
      </c>
      <c r="E219" s="112">
        <v>2.2646000000000002</v>
      </c>
      <c r="F219" s="55">
        <f t="shared" si="12"/>
        <v>1.0072000000000001</v>
      </c>
      <c r="G219" s="55">
        <f t="shared" si="13"/>
        <v>0.94750000000000023</v>
      </c>
      <c r="H219" s="56">
        <f t="shared" si="14"/>
        <v>0.94072676727561566</v>
      </c>
      <c r="I219" s="55">
        <f t="shared" si="15"/>
        <v>6.3007915567282163E-2</v>
      </c>
      <c r="J219" s="57" t="s">
        <v>23</v>
      </c>
      <c r="K219" s="57" t="s">
        <v>24</v>
      </c>
      <c r="L219" s="57" t="s">
        <v>24</v>
      </c>
    </row>
    <row r="220" spans="1:12" x14ac:dyDescent="0.3">
      <c r="A220" s="54" t="str">
        <f>Meta!A220</f>
        <v>NRCS 18S</v>
      </c>
      <c r="B220" s="54">
        <f>Meta!B220</f>
        <v>210</v>
      </c>
      <c r="C220" s="112">
        <v>1.3231999999999999</v>
      </c>
      <c r="D220" s="112">
        <v>2.3292000000000002</v>
      </c>
      <c r="E220" s="112">
        <v>2.2665999999999999</v>
      </c>
      <c r="F220" s="55">
        <f t="shared" si="12"/>
        <v>1.0060000000000002</v>
      </c>
      <c r="G220" s="55">
        <f t="shared" si="13"/>
        <v>0.94340000000000002</v>
      </c>
      <c r="H220" s="56">
        <f t="shared" si="14"/>
        <v>0.93777335984095411</v>
      </c>
      <c r="I220" s="55">
        <f t="shared" si="15"/>
        <v>6.6355734577061912E-2</v>
      </c>
      <c r="J220" s="57" t="s">
        <v>23</v>
      </c>
      <c r="K220" s="57" t="s">
        <v>24</v>
      </c>
      <c r="L220" s="57" t="s">
        <v>24</v>
      </c>
    </row>
    <row r="221" spans="1:12" x14ac:dyDescent="0.3">
      <c r="A221" s="54" t="str">
        <f>Meta!A221</f>
        <v>NRCS 18S</v>
      </c>
      <c r="B221" s="54">
        <f>Meta!B221</f>
        <v>211</v>
      </c>
      <c r="C221" s="112">
        <v>1.1424000000000001</v>
      </c>
      <c r="D221" s="112">
        <v>2.1425999999999998</v>
      </c>
      <c r="E221" s="112">
        <v>2.0695000000000001</v>
      </c>
      <c r="F221" s="55">
        <f t="shared" si="12"/>
        <v>1.0001999999999998</v>
      </c>
      <c r="G221" s="55">
        <f t="shared" si="13"/>
        <v>0.92710000000000004</v>
      </c>
      <c r="H221" s="56">
        <f t="shared" si="14"/>
        <v>0.92691461707658496</v>
      </c>
      <c r="I221" s="55">
        <f t="shared" si="15"/>
        <v>7.8848020709739744E-2</v>
      </c>
      <c r="J221" s="57" t="s">
        <v>23</v>
      </c>
      <c r="K221" s="57" t="s">
        <v>24</v>
      </c>
      <c r="L221" s="57" t="s">
        <v>24</v>
      </c>
    </row>
    <row r="222" spans="1:12" x14ac:dyDescent="0.3">
      <c r="A222" s="54" t="str">
        <f>Meta!A222</f>
        <v>NRCS 18S</v>
      </c>
      <c r="B222" s="54">
        <f>Meta!B222</f>
        <v>212</v>
      </c>
      <c r="C222" s="112">
        <v>1.3269</v>
      </c>
      <c r="D222" s="112">
        <v>2.3334999999999999</v>
      </c>
      <c r="E222" s="112">
        <v>2.2601</v>
      </c>
      <c r="F222" s="55">
        <f t="shared" si="12"/>
        <v>1.0065999999999999</v>
      </c>
      <c r="G222" s="55">
        <f t="shared" si="13"/>
        <v>0.93320000000000003</v>
      </c>
      <c r="H222" s="56">
        <f t="shared" si="14"/>
        <v>0.92708126365984511</v>
      </c>
      <c r="I222" s="55">
        <f t="shared" si="15"/>
        <v>7.8654093441920175E-2</v>
      </c>
      <c r="J222" s="57" t="s">
        <v>23</v>
      </c>
      <c r="K222" s="57" t="s">
        <v>24</v>
      </c>
      <c r="L222" s="57" t="s">
        <v>24</v>
      </c>
    </row>
    <row r="223" spans="1:12" x14ac:dyDescent="0.3">
      <c r="A223" s="54" t="str">
        <f>Meta!A223</f>
        <v>NRCS 18S</v>
      </c>
      <c r="B223" s="54">
        <f>Meta!B223</f>
        <v>213</v>
      </c>
      <c r="C223" s="112">
        <v>1.0891999999999999</v>
      </c>
      <c r="D223" s="112">
        <v>2.0672999999999999</v>
      </c>
      <c r="E223" s="112">
        <v>1.9847999999999999</v>
      </c>
      <c r="F223" s="55">
        <f t="shared" si="12"/>
        <v>0.97809999999999997</v>
      </c>
      <c r="G223" s="55">
        <f t="shared" si="13"/>
        <v>0.89559999999999995</v>
      </c>
      <c r="H223" s="56">
        <f t="shared" si="14"/>
        <v>0.91565279623760354</v>
      </c>
      <c r="I223" s="55">
        <f t="shared" si="15"/>
        <v>9.2117016525234505E-2</v>
      </c>
      <c r="J223" s="57" t="s">
        <v>23</v>
      </c>
      <c r="K223" s="57" t="s">
        <v>24</v>
      </c>
      <c r="L223" s="57" t="s">
        <v>24</v>
      </c>
    </row>
    <row r="224" spans="1:12" x14ac:dyDescent="0.3">
      <c r="A224" s="54" t="str">
        <f>Meta!A224</f>
        <v>NRCS 18S</v>
      </c>
      <c r="B224" s="54">
        <f>Meta!B224</f>
        <v>214</v>
      </c>
      <c r="C224" s="112">
        <v>1.3252999999999999</v>
      </c>
      <c r="D224" s="112">
        <v>2.3125</v>
      </c>
      <c r="E224" s="112">
        <v>2.0876999999999999</v>
      </c>
      <c r="F224" s="55">
        <f t="shared" si="12"/>
        <v>0.98720000000000008</v>
      </c>
      <c r="G224" s="55">
        <f t="shared" si="13"/>
        <v>0.76239999999999997</v>
      </c>
      <c r="H224" s="56">
        <f t="shared" si="14"/>
        <v>0.77228525121555902</v>
      </c>
      <c r="I224" s="55">
        <f t="shared" si="15"/>
        <v>0.29485834207764966</v>
      </c>
      <c r="J224" s="57" t="s">
        <v>23</v>
      </c>
      <c r="K224" s="57" t="s">
        <v>24</v>
      </c>
      <c r="L224" s="57" t="s">
        <v>24</v>
      </c>
    </row>
    <row r="225" spans="1:12" x14ac:dyDescent="0.3">
      <c r="A225" s="54" t="str">
        <f>Meta!A225</f>
        <v>NRCS 18S</v>
      </c>
      <c r="B225" s="54">
        <f>Meta!B225</f>
        <v>215</v>
      </c>
      <c r="C225" s="112">
        <v>1.1454</v>
      </c>
      <c r="D225" s="112">
        <v>2.1455000000000002</v>
      </c>
      <c r="E225" s="112">
        <v>1.9071</v>
      </c>
      <c r="F225" s="55">
        <f t="shared" si="12"/>
        <v>1.0001000000000002</v>
      </c>
      <c r="G225" s="55">
        <f t="shared" si="13"/>
        <v>0.76170000000000004</v>
      </c>
      <c r="H225" s="56">
        <f t="shared" si="14"/>
        <v>0.76162383761623831</v>
      </c>
      <c r="I225" s="55">
        <f t="shared" si="15"/>
        <v>0.31298411448076691</v>
      </c>
      <c r="J225" s="57" t="s">
        <v>23</v>
      </c>
      <c r="K225" s="57" t="s">
        <v>24</v>
      </c>
      <c r="L225" s="57" t="s">
        <v>24</v>
      </c>
    </row>
    <row r="226" spans="1:12" x14ac:dyDescent="0.3">
      <c r="A226" s="54" t="str">
        <f>Meta!A226</f>
        <v>NRCS 18S</v>
      </c>
      <c r="B226" s="54">
        <f>Meta!B226</f>
        <v>216</v>
      </c>
      <c r="C226" s="112">
        <v>1.3154999999999999</v>
      </c>
      <c r="D226" s="112">
        <v>2.3368000000000002</v>
      </c>
      <c r="E226" s="112">
        <v>2.1305999999999998</v>
      </c>
      <c r="F226" s="55">
        <f t="shared" si="12"/>
        <v>1.0213000000000003</v>
      </c>
      <c r="G226" s="55">
        <f t="shared" si="13"/>
        <v>0.81509999999999994</v>
      </c>
      <c r="H226" s="56">
        <f t="shared" si="14"/>
        <v>0.7981004601977868</v>
      </c>
      <c r="I226" s="55">
        <f t="shared" si="15"/>
        <v>0.2529750950803587</v>
      </c>
      <c r="J226" s="57" t="s">
        <v>23</v>
      </c>
      <c r="K226" s="57" t="s">
        <v>24</v>
      </c>
      <c r="L226" s="57" t="s">
        <v>24</v>
      </c>
    </row>
    <row r="227" spans="1:12" x14ac:dyDescent="0.3">
      <c r="A227" s="54" t="str">
        <f>Meta!A227</f>
        <v>NRCS 18S</v>
      </c>
      <c r="B227" s="54">
        <f>Meta!B227</f>
        <v>217</v>
      </c>
      <c r="C227" s="113">
        <v>1.3169999999999999</v>
      </c>
      <c r="D227" s="112">
        <v>2.3485999999999998</v>
      </c>
      <c r="E227" s="112">
        <v>2.1309999999999998</v>
      </c>
      <c r="F227" s="55">
        <f t="shared" si="12"/>
        <v>1.0315999999999999</v>
      </c>
      <c r="G227" s="55">
        <f t="shared" si="13"/>
        <v>0.81399999999999983</v>
      </c>
      <c r="H227" s="56">
        <f t="shared" si="14"/>
        <v>0.78906552927491269</v>
      </c>
      <c r="I227" s="55">
        <f t="shared" si="15"/>
        <v>0.26732186732186741</v>
      </c>
      <c r="J227" s="57" t="s">
        <v>23</v>
      </c>
      <c r="K227" s="57" t="s">
        <v>24</v>
      </c>
      <c r="L227" s="57" t="s">
        <v>24</v>
      </c>
    </row>
    <row r="228" spans="1:12" x14ac:dyDescent="0.3">
      <c r="A228" s="54" t="str">
        <f>Meta!A228</f>
        <v>NRCS 18S</v>
      </c>
      <c r="B228" s="54">
        <f>Meta!B228</f>
        <v>218</v>
      </c>
      <c r="C228" s="113">
        <v>1.323</v>
      </c>
      <c r="D228" s="112">
        <v>2.3355000000000001</v>
      </c>
      <c r="E228" s="112">
        <v>2.1751999999999998</v>
      </c>
      <c r="F228" s="55">
        <f t="shared" si="12"/>
        <v>1.0125000000000002</v>
      </c>
      <c r="G228" s="55">
        <f t="shared" si="13"/>
        <v>0.85219999999999985</v>
      </c>
      <c r="H228" s="56">
        <f t="shared" si="14"/>
        <v>0.84167901234567877</v>
      </c>
      <c r="I228" s="55">
        <f t="shared" si="15"/>
        <v>0.18810138465149068</v>
      </c>
      <c r="J228" s="57" t="s">
        <v>23</v>
      </c>
      <c r="K228" s="57" t="s">
        <v>24</v>
      </c>
      <c r="L228" s="57" t="s">
        <v>24</v>
      </c>
    </row>
    <row r="229" spans="1:12" x14ac:dyDescent="0.3">
      <c r="A229" s="54" t="str">
        <f>Meta!A229</f>
        <v>NRCS 18S</v>
      </c>
      <c r="B229" s="54">
        <f>Meta!B229</f>
        <v>219</v>
      </c>
      <c r="C229" s="113">
        <v>1.3280000000000001</v>
      </c>
      <c r="D229" s="112">
        <v>2.3216000000000001</v>
      </c>
      <c r="E229" s="112">
        <v>2.1688000000000001</v>
      </c>
      <c r="F229" s="55">
        <f t="shared" si="12"/>
        <v>0.99360000000000004</v>
      </c>
      <c r="G229" s="55">
        <f t="shared" si="13"/>
        <v>0.84079999999999999</v>
      </c>
      <c r="H229" s="56">
        <f t="shared" si="14"/>
        <v>0.84621578099838968</v>
      </c>
      <c r="I229" s="55">
        <f t="shared" si="15"/>
        <v>0.18173168411037113</v>
      </c>
      <c r="J229" s="57" t="s">
        <v>23</v>
      </c>
      <c r="K229" s="57" t="s">
        <v>24</v>
      </c>
      <c r="L229" s="57" t="s">
        <v>24</v>
      </c>
    </row>
    <row r="230" spans="1:12" x14ac:dyDescent="0.3">
      <c r="A230" s="54" t="str">
        <f>Meta!A230</f>
        <v>NRCS 18S</v>
      </c>
      <c r="B230" s="54">
        <f>Meta!B230</f>
        <v>220</v>
      </c>
      <c r="C230" s="113">
        <v>1.3118000000000001</v>
      </c>
      <c r="D230" s="112">
        <v>2.2766000000000002</v>
      </c>
      <c r="E230" s="112">
        <v>2.0682</v>
      </c>
      <c r="F230" s="55">
        <f t="shared" si="12"/>
        <v>0.9648000000000001</v>
      </c>
      <c r="G230" s="55">
        <f t="shared" si="13"/>
        <v>0.75639999999999996</v>
      </c>
      <c r="H230" s="56">
        <f t="shared" si="14"/>
        <v>0.78399668325041449</v>
      </c>
      <c r="I230" s="55">
        <f t="shared" si="15"/>
        <v>0.27551560021152849</v>
      </c>
      <c r="J230" s="57" t="s">
        <v>23</v>
      </c>
      <c r="K230" s="57" t="s">
        <v>24</v>
      </c>
      <c r="L230" s="57" t="s">
        <v>24</v>
      </c>
    </row>
    <row r="231" spans="1:12" x14ac:dyDescent="0.3">
      <c r="A231" s="54" t="str">
        <f>Meta!A231</f>
        <v>NRCS 18S</v>
      </c>
      <c r="B231" s="54">
        <f>Meta!B231</f>
        <v>221</v>
      </c>
      <c r="C231" s="113">
        <v>1.3134999999999999</v>
      </c>
      <c r="D231" s="112">
        <v>2.3424999999999998</v>
      </c>
      <c r="E231" s="112">
        <v>2.1825000000000001</v>
      </c>
      <c r="F231" s="55">
        <f t="shared" si="12"/>
        <v>1.0289999999999999</v>
      </c>
      <c r="G231" s="55">
        <f t="shared" si="13"/>
        <v>0.86900000000000022</v>
      </c>
      <c r="H231" s="56">
        <f t="shared" si="14"/>
        <v>0.84450923226433461</v>
      </c>
      <c r="I231" s="55">
        <f t="shared" si="15"/>
        <v>0.18411967779056349</v>
      </c>
      <c r="J231" s="57" t="s">
        <v>23</v>
      </c>
      <c r="K231" s="57" t="s">
        <v>24</v>
      </c>
      <c r="L231" s="57" t="s">
        <v>24</v>
      </c>
    </row>
    <row r="232" spans="1:12" x14ac:dyDescent="0.3">
      <c r="A232" s="54" t="str">
        <f>Meta!A232</f>
        <v>NRCS 18S</v>
      </c>
      <c r="B232" s="54">
        <f>Meta!B232</f>
        <v>222</v>
      </c>
      <c r="C232" s="113">
        <v>1.3160000000000001</v>
      </c>
      <c r="D232" s="112">
        <v>2.3285999999999998</v>
      </c>
      <c r="E232" s="112">
        <v>2.1372</v>
      </c>
      <c r="F232" s="55">
        <f t="shared" si="12"/>
        <v>1.0125999999999997</v>
      </c>
      <c r="G232" s="55">
        <f t="shared" si="13"/>
        <v>0.82119999999999993</v>
      </c>
      <c r="H232" s="56">
        <f t="shared" si="14"/>
        <v>0.81098163144380819</v>
      </c>
      <c r="I232" s="55">
        <f t="shared" si="15"/>
        <v>0.23307355090112009</v>
      </c>
      <c r="J232" s="57" t="s">
        <v>23</v>
      </c>
      <c r="K232" s="57" t="s">
        <v>24</v>
      </c>
      <c r="L232" s="57" t="s">
        <v>24</v>
      </c>
    </row>
    <row r="233" spans="1:12" x14ac:dyDescent="0.3">
      <c r="A233" s="54" t="str">
        <f>Meta!A233</f>
        <v>NRCS 18S</v>
      </c>
      <c r="B233" s="54">
        <f>Meta!B233</f>
        <v>223</v>
      </c>
      <c r="C233" s="113">
        <v>1.327</v>
      </c>
      <c r="D233" s="112">
        <v>2.1366999999999998</v>
      </c>
      <c r="E233" s="112">
        <v>1.9907999999999999</v>
      </c>
      <c r="F233" s="55">
        <f t="shared" si="12"/>
        <v>0.80969999999999986</v>
      </c>
      <c r="G233" s="55">
        <f t="shared" si="13"/>
        <v>0.66379999999999995</v>
      </c>
      <c r="H233" s="56">
        <f t="shared" si="14"/>
        <v>0.81980980610102516</v>
      </c>
      <c r="I233" s="55">
        <f t="shared" si="15"/>
        <v>0.21979511901175042</v>
      </c>
      <c r="J233" s="57" t="s">
        <v>23</v>
      </c>
      <c r="K233" s="57" t="s">
        <v>24</v>
      </c>
      <c r="L233" s="57" t="s">
        <v>24</v>
      </c>
    </row>
    <row r="234" spans="1:12" x14ac:dyDescent="0.3">
      <c r="A234" s="54" t="str">
        <f>Meta!A234</f>
        <v>NRCS 18S</v>
      </c>
      <c r="B234" s="54">
        <f>Meta!B234</f>
        <v>224</v>
      </c>
      <c r="C234" s="113">
        <v>1.3240000000000001</v>
      </c>
      <c r="D234" s="112">
        <v>2.3277999999999999</v>
      </c>
      <c r="E234" s="112">
        <v>2.1385000000000001</v>
      </c>
      <c r="F234" s="55">
        <f t="shared" si="12"/>
        <v>1.0037999999999998</v>
      </c>
      <c r="G234" s="55">
        <f t="shared" si="13"/>
        <v>0.8145</v>
      </c>
      <c r="H234" s="56">
        <f t="shared" si="14"/>
        <v>0.81141661685594757</v>
      </c>
      <c r="I234" s="55">
        <f t="shared" si="15"/>
        <v>0.23241252302025758</v>
      </c>
      <c r="J234" s="57" t="s">
        <v>23</v>
      </c>
      <c r="K234" s="57" t="s">
        <v>24</v>
      </c>
      <c r="L234" s="57" t="s">
        <v>24</v>
      </c>
    </row>
    <row r="235" spans="1:12" x14ac:dyDescent="0.3">
      <c r="A235" s="54" t="str">
        <f>Meta!A235</f>
        <v>NRCS 18S</v>
      </c>
      <c r="B235" s="54">
        <f>Meta!B235</f>
        <v>225</v>
      </c>
      <c r="C235" s="113">
        <v>1.3244</v>
      </c>
      <c r="D235" s="112">
        <v>2.2736999999999998</v>
      </c>
      <c r="E235" s="112">
        <v>2.0577000000000001</v>
      </c>
      <c r="F235" s="55">
        <f t="shared" si="12"/>
        <v>0.94929999999999981</v>
      </c>
      <c r="G235" s="55">
        <f t="shared" si="13"/>
        <v>0.73330000000000006</v>
      </c>
      <c r="H235" s="56">
        <f t="shared" si="14"/>
        <v>0.7724639207837356</v>
      </c>
      <c r="I235" s="55">
        <f t="shared" si="15"/>
        <v>0.29455884358379891</v>
      </c>
      <c r="J235" s="57" t="s">
        <v>23</v>
      </c>
      <c r="K235" s="57" t="s">
        <v>24</v>
      </c>
      <c r="L235" s="57" t="s">
        <v>24</v>
      </c>
    </row>
    <row r="236" spans="1:12" x14ac:dyDescent="0.3">
      <c r="A236" s="54" t="str">
        <f>Meta!A236</f>
        <v>NRCS 18S</v>
      </c>
      <c r="B236" s="54">
        <f>Meta!B236</f>
        <v>226</v>
      </c>
      <c r="C236" s="113">
        <v>1.3119000000000001</v>
      </c>
      <c r="D236" s="112">
        <v>2.3020999999999998</v>
      </c>
      <c r="E236" s="112">
        <v>2.1642000000000001</v>
      </c>
      <c r="F236" s="55">
        <f t="shared" si="12"/>
        <v>0.99019999999999975</v>
      </c>
      <c r="G236" s="55">
        <f t="shared" si="13"/>
        <v>0.85230000000000006</v>
      </c>
      <c r="H236" s="56">
        <f t="shared" si="14"/>
        <v>0.8607352050090894</v>
      </c>
      <c r="I236" s="55">
        <f t="shared" si="15"/>
        <v>0.16179748914701358</v>
      </c>
      <c r="J236" s="57" t="s">
        <v>23</v>
      </c>
      <c r="K236" s="57" t="s">
        <v>24</v>
      </c>
      <c r="L236" s="57" t="s">
        <v>24</v>
      </c>
    </row>
    <row r="237" spans="1:12" x14ac:dyDescent="0.3">
      <c r="A237" s="54" t="str">
        <f>Meta!A237</f>
        <v>NRCS 18S</v>
      </c>
      <c r="B237" s="54">
        <f>Meta!B237</f>
        <v>227</v>
      </c>
      <c r="C237" s="113">
        <v>1.3305</v>
      </c>
      <c r="D237" s="112">
        <v>2.3128000000000002</v>
      </c>
      <c r="E237" s="112">
        <v>2.2067000000000001</v>
      </c>
      <c r="F237" s="55">
        <f t="shared" si="12"/>
        <v>0.98230000000000017</v>
      </c>
      <c r="G237" s="55">
        <f t="shared" si="13"/>
        <v>0.87620000000000009</v>
      </c>
      <c r="H237" s="56">
        <f t="shared" si="14"/>
        <v>0.8919881909803522</v>
      </c>
      <c r="I237" s="55">
        <f t="shared" si="15"/>
        <v>0.12109107509700989</v>
      </c>
      <c r="J237" s="57" t="s">
        <v>23</v>
      </c>
      <c r="K237" s="57" t="s">
        <v>24</v>
      </c>
      <c r="L237" s="57" t="s">
        <v>24</v>
      </c>
    </row>
    <row r="238" spans="1:12" x14ac:dyDescent="0.3">
      <c r="A238" s="54" t="str">
        <f>Meta!A238</f>
        <v>NRCS 18S</v>
      </c>
      <c r="B238" s="54">
        <f>Meta!B238</f>
        <v>228</v>
      </c>
      <c r="C238" s="113">
        <v>1.3226</v>
      </c>
      <c r="D238" s="112">
        <v>2.3395000000000001</v>
      </c>
      <c r="E238" s="112">
        <v>2.2416</v>
      </c>
      <c r="F238" s="55">
        <f t="shared" si="12"/>
        <v>1.0169000000000001</v>
      </c>
      <c r="G238" s="55">
        <f t="shared" si="13"/>
        <v>0.91900000000000004</v>
      </c>
      <c r="H238" s="56">
        <f t="shared" si="14"/>
        <v>0.90372701347231776</v>
      </c>
      <c r="I238" s="55">
        <f t="shared" si="15"/>
        <v>0.10652883569096855</v>
      </c>
      <c r="J238" s="57" t="s">
        <v>23</v>
      </c>
      <c r="K238" s="57" t="s">
        <v>24</v>
      </c>
      <c r="L238" s="57" t="s">
        <v>24</v>
      </c>
    </row>
    <row r="239" spans="1:12" x14ac:dyDescent="0.3">
      <c r="A239" s="54" t="str">
        <f>Meta!A239</f>
        <v>NRCS 18S</v>
      </c>
      <c r="B239" s="54">
        <f>Meta!B239</f>
        <v>229</v>
      </c>
      <c r="C239" s="113">
        <v>1.3169999999999999</v>
      </c>
      <c r="D239" s="112">
        <v>2.3262999999999998</v>
      </c>
      <c r="E239" s="112">
        <v>2.2307999999999999</v>
      </c>
      <c r="F239" s="55">
        <f t="shared" si="12"/>
        <v>1.0092999999999999</v>
      </c>
      <c r="G239" s="55">
        <f t="shared" si="13"/>
        <v>0.91379999999999995</v>
      </c>
      <c r="H239" s="56">
        <f t="shared" si="14"/>
        <v>0.90537996631328654</v>
      </c>
      <c r="I239" s="55">
        <f t="shared" si="15"/>
        <v>0.10450864521777185</v>
      </c>
      <c r="J239" s="57" t="s">
        <v>23</v>
      </c>
      <c r="K239" s="57" t="s">
        <v>24</v>
      </c>
      <c r="L239" s="57" t="s">
        <v>24</v>
      </c>
    </row>
    <row r="240" spans="1:12" x14ac:dyDescent="0.3">
      <c r="A240" s="54" t="str">
        <f>Meta!A240</f>
        <v>NRCS 18S</v>
      </c>
      <c r="B240" s="54">
        <f>Meta!B240</f>
        <v>230</v>
      </c>
      <c r="C240" s="113">
        <v>1.325</v>
      </c>
      <c r="D240" s="112">
        <v>2.3397000000000001</v>
      </c>
      <c r="E240" s="112">
        <v>2.1974</v>
      </c>
      <c r="F240" s="55">
        <f t="shared" si="12"/>
        <v>1.0147000000000002</v>
      </c>
      <c r="G240" s="55">
        <f t="shared" si="13"/>
        <v>0.87240000000000006</v>
      </c>
      <c r="H240" s="56">
        <f t="shared" si="14"/>
        <v>0.85976150586380207</v>
      </c>
      <c r="I240" s="55">
        <f t="shared" si="15"/>
        <v>0.16311325080238431</v>
      </c>
      <c r="J240" s="57" t="s">
        <v>23</v>
      </c>
      <c r="K240" s="57" t="s">
        <v>24</v>
      </c>
      <c r="L240" s="57" t="s">
        <v>24</v>
      </c>
    </row>
    <row r="241" spans="1:12" x14ac:dyDescent="0.3">
      <c r="A241" s="54" t="str">
        <f>Meta!A241</f>
        <v>NRCS 18S</v>
      </c>
      <c r="B241" s="54">
        <f>Meta!B241</f>
        <v>231</v>
      </c>
      <c r="C241" s="113">
        <v>1.32</v>
      </c>
      <c r="D241" s="112">
        <v>2.3203999999999998</v>
      </c>
      <c r="E241" s="112">
        <v>2.1482999999999999</v>
      </c>
      <c r="F241" s="55">
        <f t="shared" si="12"/>
        <v>1.0003999999999997</v>
      </c>
      <c r="G241" s="55">
        <f t="shared" si="13"/>
        <v>0.82829999999999981</v>
      </c>
      <c r="H241" s="56">
        <f t="shared" si="14"/>
        <v>0.82796881247501009</v>
      </c>
      <c r="I241" s="55">
        <f t="shared" si="15"/>
        <v>0.20777496076300853</v>
      </c>
      <c r="J241" s="57" t="s">
        <v>23</v>
      </c>
      <c r="K241" s="57" t="s">
        <v>24</v>
      </c>
      <c r="L241" s="57" t="s">
        <v>24</v>
      </c>
    </row>
    <row r="242" spans="1:12" x14ac:dyDescent="0.3">
      <c r="A242" s="54" t="str">
        <f>Meta!A242</f>
        <v>NRCS 18S</v>
      </c>
      <c r="B242" s="54">
        <f>Meta!B242</f>
        <v>232</v>
      </c>
      <c r="C242" s="113">
        <v>1.3120000000000001</v>
      </c>
      <c r="D242" s="112">
        <v>2.3277000000000001</v>
      </c>
      <c r="E242" s="112">
        <v>2.1865000000000001</v>
      </c>
      <c r="F242" s="55">
        <f t="shared" si="12"/>
        <v>1.0157</v>
      </c>
      <c r="G242" s="55">
        <f t="shared" si="13"/>
        <v>0.87450000000000006</v>
      </c>
      <c r="H242" s="56">
        <f t="shared" si="14"/>
        <v>0.86098257359456531</v>
      </c>
      <c r="I242" s="55">
        <f t="shared" si="15"/>
        <v>0.16146369353916523</v>
      </c>
      <c r="J242" s="57" t="s">
        <v>23</v>
      </c>
      <c r="K242" s="57" t="s">
        <v>24</v>
      </c>
      <c r="L242" s="57" t="s">
        <v>24</v>
      </c>
    </row>
    <row r="243" spans="1:12" x14ac:dyDescent="0.3">
      <c r="A243" s="54" t="str">
        <f>Meta!A243</f>
        <v>NRCS 18S</v>
      </c>
      <c r="B243" s="54">
        <f>Meta!B243</f>
        <v>233</v>
      </c>
      <c r="C243" s="113">
        <v>1.3149999999999999</v>
      </c>
      <c r="D243" s="112">
        <v>2.3188</v>
      </c>
      <c r="E243" s="112">
        <v>2.1231</v>
      </c>
      <c r="F243" s="55">
        <f t="shared" si="12"/>
        <v>1.0038</v>
      </c>
      <c r="G243" s="55">
        <f t="shared" si="13"/>
        <v>0.80810000000000004</v>
      </c>
      <c r="H243" s="56">
        <f t="shared" si="14"/>
        <v>0.80504084478979876</v>
      </c>
      <c r="I243" s="55">
        <f t="shared" si="15"/>
        <v>0.24217299839128817</v>
      </c>
      <c r="J243" s="57" t="s">
        <v>23</v>
      </c>
      <c r="K243" s="57" t="s">
        <v>24</v>
      </c>
      <c r="L243" s="57" t="s">
        <v>24</v>
      </c>
    </row>
    <row r="244" spans="1:12" x14ac:dyDescent="0.3">
      <c r="A244" s="54" t="str">
        <f>Meta!A244</f>
        <v>NRCS 18S</v>
      </c>
      <c r="B244" s="54">
        <f>Meta!B244</f>
        <v>234</v>
      </c>
      <c r="C244" s="113">
        <v>1.3250999999999999</v>
      </c>
      <c r="D244" s="112">
        <v>2.3222999999999998</v>
      </c>
      <c r="E244" s="112">
        <v>2.1141999999999999</v>
      </c>
      <c r="F244" s="55">
        <f t="shared" si="12"/>
        <v>0.99719999999999986</v>
      </c>
      <c r="G244" s="55">
        <f t="shared" si="13"/>
        <v>0.78909999999999991</v>
      </c>
      <c r="H244" s="56">
        <f t="shared" si="14"/>
        <v>0.79131568391496188</v>
      </c>
      <c r="I244" s="55">
        <f t="shared" si="15"/>
        <v>0.26371815992903302</v>
      </c>
      <c r="J244" s="57" t="s">
        <v>23</v>
      </c>
      <c r="K244" s="57" t="s">
        <v>24</v>
      </c>
      <c r="L244" s="57" t="s">
        <v>24</v>
      </c>
    </row>
    <row r="245" spans="1:12" x14ac:dyDescent="0.3">
      <c r="A245" s="54" t="str">
        <f>Meta!A245</f>
        <v>NRCS 18S</v>
      </c>
      <c r="B245" s="54">
        <f>Meta!B245</f>
        <v>235</v>
      </c>
      <c r="C245" s="113">
        <v>1.3284</v>
      </c>
      <c r="D245" s="112">
        <v>2.3203</v>
      </c>
      <c r="E245" s="112">
        <v>2.1288999999999998</v>
      </c>
      <c r="F245" s="55">
        <f t="shared" si="12"/>
        <v>0.9919</v>
      </c>
      <c r="G245" s="55">
        <f t="shared" si="13"/>
        <v>0.80049999999999977</v>
      </c>
      <c r="H245" s="56">
        <f t="shared" si="14"/>
        <v>0.80703699969754994</v>
      </c>
      <c r="I245" s="55">
        <f t="shared" si="15"/>
        <v>0.23910056214865746</v>
      </c>
      <c r="J245" s="57" t="s">
        <v>23</v>
      </c>
      <c r="K245" s="57" t="s">
        <v>24</v>
      </c>
      <c r="L245" s="57" t="s">
        <v>24</v>
      </c>
    </row>
    <row r="246" spans="1:12" x14ac:dyDescent="0.3">
      <c r="A246" s="54" t="str">
        <f>Meta!A246</f>
        <v>NRCS 18S</v>
      </c>
      <c r="B246" s="54">
        <f>Meta!B246</f>
        <v>236</v>
      </c>
      <c r="C246" s="113">
        <v>1.3205</v>
      </c>
      <c r="D246" s="112">
        <v>2.3109000000000002</v>
      </c>
      <c r="E246" s="112">
        <v>2.1225999999999998</v>
      </c>
      <c r="F246" s="55">
        <f t="shared" si="12"/>
        <v>0.99040000000000017</v>
      </c>
      <c r="G246" s="55">
        <f t="shared" si="13"/>
        <v>0.80209999999999981</v>
      </c>
      <c r="H246" s="56">
        <f t="shared" si="14"/>
        <v>0.80987479806138896</v>
      </c>
      <c r="I246" s="55">
        <f t="shared" si="15"/>
        <v>0.23475875825956913</v>
      </c>
      <c r="J246" s="57" t="s">
        <v>23</v>
      </c>
      <c r="K246" s="57" t="s">
        <v>24</v>
      </c>
      <c r="L246" s="57" t="s">
        <v>24</v>
      </c>
    </row>
    <row r="247" spans="1:12" x14ac:dyDescent="0.3">
      <c r="A247" s="54" t="str">
        <f>Meta!A247</f>
        <v>NRCS 18S</v>
      </c>
      <c r="B247" s="54">
        <f>Meta!B247</f>
        <v>237</v>
      </c>
      <c r="C247" s="113">
        <v>1.3219000000000001</v>
      </c>
      <c r="D247" s="112">
        <v>2.3271999999999999</v>
      </c>
      <c r="E247" s="112">
        <v>2.1374</v>
      </c>
      <c r="F247" s="55">
        <f t="shared" si="12"/>
        <v>1.0052999999999999</v>
      </c>
      <c r="G247" s="55">
        <f t="shared" si="13"/>
        <v>0.81549999999999989</v>
      </c>
      <c r="H247" s="56">
        <f t="shared" si="14"/>
        <v>0.81120063662588282</v>
      </c>
      <c r="I247" s="55">
        <f t="shared" si="15"/>
        <v>0.23274064990803187</v>
      </c>
      <c r="J247" s="57" t="s">
        <v>23</v>
      </c>
      <c r="K247" s="57" t="s">
        <v>24</v>
      </c>
      <c r="L247" s="57" t="s">
        <v>24</v>
      </c>
    </row>
    <row r="248" spans="1:12" x14ac:dyDescent="0.3">
      <c r="A248" s="54" t="str">
        <f>Meta!A248</f>
        <v>NRCS 18S</v>
      </c>
      <c r="B248" s="54" t="str">
        <f>Meta!B248</f>
        <v>PlateC_H2O_1</v>
      </c>
      <c r="F248" s="55">
        <f t="shared" si="12"/>
        <v>0</v>
      </c>
      <c r="G248" s="55">
        <f t="shared" si="13"/>
        <v>0</v>
      </c>
      <c r="H248" s="56" t="e">
        <f t="shared" si="14"/>
        <v>#DIV/0!</v>
      </c>
      <c r="I248" s="55" t="e">
        <f t="shared" si="15"/>
        <v>#DIV/0!</v>
      </c>
      <c r="J248" s="57" t="s">
        <v>23</v>
      </c>
      <c r="K248" s="57" t="s">
        <v>24</v>
      </c>
      <c r="L248" s="57" t="s">
        <v>24</v>
      </c>
    </row>
    <row r="249" spans="1:12" x14ac:dyDescent="0.3">
      <c r="A249" s="54" t="str">
        <f>Meta!A249</f>
        <v>NRCS 18S</v>
      </c>
      <c r="B249" s="54" t="str">
        <f>Meta!B249</f>
        <v>PlateC_H2O_2</v>
      </c>
      <c r="F249" s="55">
        <f t="shared" si="12"/>
        <v>0</v>
      </c>
      <c r="G249" s="55">
        <f t="shared" si="13"/>
        <v>0</v>
      </c>
      <c r="H249" s="56" t="e">
        <f t="shared" si="14"/>
        <v>#DIV/0!</v>
      </c>
      <c r="I249" s="55" t="e">
        <f t="shared" si="15"/>
        <v>#DIV/0!</v>
      </c>
      <c r="J249" s="57" t="s">
        <v>23</v>
      </c>
      <c r="K249" s="57" t="s">
        <v>24</v>
      </c>
      <c r="L249" s="57" t="s">
        <v>24</v>
      </c>
    </row>
    <row r="250" spans="1:12" x14ac:dyDescent="0.3">
      <c r="A250" s="54" t="str">
        <f>Meta!A250</f>
        <v>NRCS 18S</v>
      </c>
      <c r="B250" s="54" t="str">
        <f>Meta!B250</f>
        <v>PlateC_Cal</v>
      </c>
      <c r="F250" s="55">
        <f t="shared" si="12"/>
        <v>0</v>
      </c>
      <c r="G250" s="55">
        <f t="shared" si="13"/>
        <v>0</v>
      </c>
      <c r="H250" s="56" t="e">
        <f t="shared" si="14"/>
        <v>#DIV/0!</v>
      </c>
      <c r="I250" s="55" t="e">
        <f t="shared" si="15"/>
        <v>#DIV/0!</v>
      </c>
      <c r="J250" s="57" t="s">
        <v>23</v>
      </c>
      <c r="K250" s="57" t="s">
        <v>24</v>
      </c>
      <c r="L250" s="57" t="s">
        <v>24</v>
      </c>
    </row>
    <row r="251" spans="1:12" x14ac:dyDescent="0.3">
      <c r="A251" s="54" t="str">
        <f>Meta!A251</f>
        <v>NRCS 18S</v>
      </c>
      <c r="B251" s="54" t="str">
        <f>Meta!B251</f>
        <v>PlateC_Zymo</v>
      </c>
      <c r="F251" s="55">
        <f t="shared" si="12"/>
        <v>0</v>
      </c>
      <c r="G251" s="55">
        <f t="shared" si="13"/>
        <v>0</v>
      </c>
      <c r="H251" s="56" t="e">
        <f t="shared" si="14"/>
        <v>#DIV/0!</v>
      </c>
      <c r="I251" s="55" t="e">
        <f t="shared" si="15"/>
        <v>#DIV/0!</v>
      </c>
      <c r="J251" s="57" t="s">
        <v>23</v>
      </c>
      <c r="K251" s="57" t="s">
        <v>24</v>
      </c>
      <c r="L251" s="57" t="s">
        <v>24</v>
      </c>
    </row>
    <row r="252" spans="1:12" x14ac:dyDescent="0.3">
      <c r="A252" s="54" t="str">
        <f>Meta!A252</f>
        <v>NRCS 18S</v>
      </c>
      <c r="B252" s="54">
        <f>Meta!B252</f>
        <v>238</v>
      </c>
      <c r="C252" s="113">
        <v>1.3181</v>
      </c>
      <c r="D252" s="112">
        <v>2.3517999999999999</v>
      </c>
      <c r="E252" s="112">
        <v>2.1602999999999999</v>
      </c>
      <c r="F252" s="55">
        <f t="shared" si="12"/>
        <v>1.0336999999999998</v>
      </c>
      <c r="G252" s="55">
        <f t="shared" si="13"/>
        <v>0.84219999999999984</v>
      </c>
      <c r="H252" s="56">
        <f t="shared" si="14"/>
        <v>0.81474315565444522</v>
      </c>
      <c r="I252" s="55">
        <f t="shared" si="15"/>
        <v>0.22738066967466164</v>
      </c>
      <c r="J252" s="57" t="s">
        <v>23</v>
      </c>
      <c r="K252" s="57" t="s">
        <v>24</v>
      </c>
      <c r="L252" s="57" t="s">
        <v>24</v>
      </c>
    </row>
    <row r="253" spans="1:12" x14ac:dyDescent="0.3">
      <c r="A253" s="54" t="str">
        <f>Meta!A253</f>
        <v>NRCS 18S</v>
      </c>
      <c r="B253" s="54">
        <f>Meta!B253</f>
        <v>239</v>
      </c>
      <c r="C253" s="113">
        <v>1.3323</v>
      </c>
      <c r="D253" s="112">
        <v>2.3654000000000002</v>
      </c>
      <c r="E253" s="112">
        <v>2.1831999999999998</v>
      </c>
      <c r="F253" s="55">
        <f t="shared" si="12"/>
        <v>1.0331000000000001</v>
      </c>
      <c r="G253" s="55">
        <f t="shared" si="13"/>
        <v>0.85089999999999977</v>
      </c>
      <c r="H253" s="56">
        <f t="shared" si="14"/>
        <v>0.82363759558609972</v>
      </c>
      <c r="I253" s="55">
        <f t="shared" si="15"/>
        <v>0.2141262192972152</v>
      </c>
      <c r="J253" s="57" t="s">
        <v>23</v>
      </c>
      <c r="K253" s="57" t="s">
        <v>24</v>
      </c>
      <c r="L253" s="57" t="s">
        <v>24</v>
      </c>
    </row>
    <row r="254" spans="1:12" x14ac:dyDescent="0.3">
      <c r="A254" s="54" t="str">
        <f>Meta!A254</f>
        <v>NRCS 18S</v>
      </c>
      <c r="B254" s="54">
        <f>Meta!B254</f>
        <v>240</v>
      </c>
      <c r="C254" s="112">
        <v>1.323</v>
      </c>
      <c r="D254" s="112">
        <v>2.3323999999999998</v>
      </c>
      <c r="E254" s="112">
        <v>2.109</v>
      </c>
      <c r="F254" s="55">
        <f t="shared" si="12"/>
        <v>1.0093999999999999</v>
      </c>
      <c r="G254" s="55">
        <f t="shared" si="13"/>
        <v>0.78600000000000003</v>
      </c>
      <c r="H254" s="56">
        <f t="shared" si="14"/>
        <v>0.77868040420051532</v>
      </c>
      <c r="I254" s="55">
        <f t="shared" si="15"/>
        <v>0.28422391857506335</v>
      </c>
      <c r="J254" s="57" t="s">
        <v>23</v>
      </c>
      <c r="K254" s="57" t="s">
        <v>24</v>
      </c>
      <c r="L254" s="57" t="s">
        <v>24</v>
      </c>
    </row>
    <row r="255" spans="1:12" x14ac:dyDescent="0.3">
      <c r="A255" s="54" t="str">
        <f>Meta!A255</f>
        <v>NRCS 18S</v>
      </c>
      <c r="B255" s="54">
        <f>Meta!B255</f>
        <v>241</v>
      </c>
      <c r="C255" s="113">
        <v>1.3206</v>
      </c>
      <c r="D255" s="112">
        <v>2.3483999999999998</v>
      </c>
      <c r="E255" s="112">
        <v>2.1311</v>
      </c>
      <c r="F255" s="55">
        <f t="shared" si="12"/>
        <v>1.0277999999999998</v>
      </c>
      <c r="G255" s="55">
        <f t="shared" si="13"/>
        <v>0.8105</v>
      </c>
      <c r="H255" s="56">
        <f t="shared" si="14"/>
        <v>0.78857754426931326</v>
      </c>
      <c r="I255" s="55">
        <f t="shared" si="15"/>
        <v>0.2681061073411472</v>
      </c>
      <c r="J255" s="57" t="s">
        <v>23</v>
      </c>
      <c r="K255" s="57" t="s">
        <v>24</v>
      </c>
      <c r="L255" s="57" t="s">
        <v>24</v>
      </c>
    </row>
    <row r="256" spans="1:12" x14ac:dyDescent="0.3">
      <c r="A256" s="54" t="str">
        <f>Meta!A256</f>
        <v>NRCS 18S</v>
      </c>
      <c r="B256" s="54">
        <f>Meta!B256</f>
        <v>242</v>
      </c>
      <c r="C256" s="113">
        <v>1.3160000000000001</v>
      </c>
      <c r="D256" s="112">
        <v>2.3675999999999999</v>
      </c>
      <c r="E256" s="112">
        <v>2.1722999999999999</v>
      </c>
      <c r="F256" s="55">
        <f t="shared" si="12"/>
        <v>1.0515999999999999</v>
      </c>
      <c r="G256" s="55">
        <f t="shared" si="13"/>
        <v>0.85629999999999984</v>
      </c>
      <c r="H256" s="56">
        <f t="shared" si="14"/>
        <v>0.81428299733739062</v>
      </c>
      <c r="I256" s="55">
        <f t="shared" si="15"/>
        <v>0.22807427303515132</v>
      </c>
      <c r="J256" s="57" t="s">
        <v>23</v>
      </c>
      <c r="K256" s="57" t="s">
        <v>24</v>
      </c>
      <c r="L256" s="57" t="s">
        <v>24</v>
      </c>
    </row>
    <row r="257" spans="1:12" x14ac:dyDescent="0.3">
      <c r="A257" s="54" t="str">
        <f>Meta!A257</f>
        <v>NRCS 18S</v>
      </c>
      <c r="B257" s="54">
        <f>Meta!B257</f>
        <v>243</v>
      </c>
      <c r="C257" s="113">
        <v>1.3229</v>
      </c>
      <c r="D257" s="112">
        <v>2.3523000000000001</v>
      </c>
      <c r="E257" s="112">
        <v>2.2181000000000002</v>
      </c>
      <c r="F257" s="55">
        <f t="shared" si="12"/>
        <v>1.0294000000000001</v>
      </c>
      <c r="G257" s="55">
        <f t="shared" si="13"/>
        <v>0.89520000000000022</v>
      </c>
      <c r="H257" s="56">
        <f t="shared" si="14"/>
        <v>0.86963279580338071</v>
      </c>
      <c r="I257" s="55">
        <f t="shared" si="15"/>
        <v>0.14991063449508471</v>
      </c>
      <c r="J257" s="57" t="s">
        <v>23</v>
      </c>
      <c r="K257" s="57" t="s">
        <v>24</v>
      </c>
      <c r="L257" s="57" t="s">
        <v>24</v>
      </c>
    </row>
    <row r="258" spans="1:12" x14ac:dyDescent="0.3">
      <c r="A258" s="54" t="str">
        <f>Meta!A258</f>
        <v>NRCS 18S</v>
      </c>
      <c r="B258" s="54">
        <f>Meta!B258</f>
        <v>244</v>
      </c>
      <c r="C258" s="113">
        <v>1.3211999999999999</v>
      </c>
      <c r="D258" s="112">
        <v>2.3719999999999999</v>
      </c>
      <c r="E258" s="112">
        <v>2.2359</v>
      </c>
      <c r="F258" s="55">
        <f t="shared" si="12"/>
        <v>1.0508</v>
      </c>
      <c r="G258" s="55">
        <f t="shared" si="13"/>
        <v>0.91470000000000007</v>
      </c>
      <c r="H258" s="56">
        <f t="shared" si="14"/>
        <v>0.87047963456414168</v>
      </c>
      <c r="I258" s="55">
        <f t="shared" si="15"/>
        <v>0.14879195364600403</v>
      </c>
      <c r="J258" s="57" t="s">
        <v>23</v>
      </c>
      <c r="K258" s="57" t="s">
        <v>24</v>
      </c>
      <c r="L258" s="57" t="s">
        <v>24</v>
      </c>
    </row>
    <row r="259" spans="1:12" x14ac:dyDescent="0.3">
      <c r="A259" s="54" t="str">
        <f>Meta!A259</f>
        <v>NRCS 18S</v>
      </c>
      <c r="B259" s="54">
        <f>Meta!B259</f>
        <v>245</v>
      </c>
      <c r="C259" s="113">
        <v>1.3172999999999999</v>
      </c>
      <c r="D259" s="112">
        <v>2.3580999999999999</v>
      </c>
      <c r="E259" s="112">
        <v>2.2103000000000002</v>
      </c>
      <c r="F259" s="55">
        <f t="shared" si="12"/>
        <v>1.0407999999999999</v>
      </c>
      <c r="G259" s="55">
        <f t="shared" si="13"/>
        <v>0.89300000000000024</v>
      </c>
      <c r="H259" s="56">
        <f t="shared" si="14"/>
        <v>0.85799385088393576</v>
      </c>
      <c r="I259" s="55">
        <f t="shared" si="15"/>
        <v>0.16550951847704332</v>
      </c>
      <c r="J259" s="57" t="s">
        <v>23</v>
      </c>
      <c r="K259" s="57" t="s">
        <v>24</v>
      </c>
      <c r="L259" s="57" t="s">
        <v>24</v>
      </c>
    </row>
    <row r="260" spans="1:12" x14ac:dyDescent="0.3">
      <c r="A260" s="54" t="str">
        <f>Meta!A260</f>
        <v>NRCS 18S</v>
      </c>
      <c r="B260" s="54">
        <f>Meta!B260</f>
        <v>246</v>
      </c>
      <c r="C260" s="113">
        <v>1.3142</v>
      </c>
      <c r="D260" s="112">
        <v>2.3248000000000002</v>
      </c>
      <c r="E260" s="112">
        <v>2.1139999999999999</v>
      </c>
      <c r="F260" s="55">
        <f t="shared" ref="F260:F323" si="16">D260-C260</f>
        <v>1.0106000000000002</v>
      </c>
      <c r="G260" s="55">
        <f t="shared" ref="G260:G323" si="17">E260-C260</f>
        <v>0.79979999999999984</v>
      </c>
      <c r="H260" s="56">
        <f t="shared" ref="H260:H323" si="18">G260/F260</f>
        <v>0.79141104294478504</v>
      </c>
      <c r="I260" s="55">
        <f t="shared" ref="I260:I323" si="19">(F260-G260)/G260</f>
        <v>0.26356589147286869</v>
      </c>
      <c r="J260" s="57" t="s">
        <v>23</v>
      </c>
      <c r="K260" s="57" t="s">
        <v>24</v>
      </c>
      <c r="L260" s="57" t="s">
        <v>24</v>
      </c>
    </row>
    <row r="261" spans="1:12" x14ac:dyDescent="0.3">
      <c r="A261" s="54" t="str">
        <f>Meta!A261</f>
        <v>NRCS 18S</v>
      </c>
      <c r="B261" s="54">
        <f>Meta!B261</f>
        <v>247</v>
      </c>
      <c r="C261" s="113">
        <v>1.3205</v>
      </c>
      <c r="D261" s="112">
        <v>2.3298999999999999</v>
      </c>
      <c r="E261" s="112">
        <v>2.2229999999999999</v>
      </c>
      <c r="F261" s="55">
        <f t="shared" si="16"/>
        <v>1.0093999999999999</v>
      </c>
      <c r="G261" s="55">
        <f t="shared" si="17"/>
        <v>0.90249999999999986</v>
      </c>
      <c r="H261" s="56">
        <f t="shared" si="18"/>
        <v>0.89409550227858137</v>
      </c>
      <c r="I261" s="55">
        <f t="shared" si="19"/>
        <v>0.11844875346260389</v>
      </c>
      <c r="J261" s="57" t="s">
        <v>23</v>
      </c>
      <c r="K261" s="57" t="s">
        <v>24</v>
      </c>
      <c r="L261" s="57" t="s">
        <v>24</v>
      </c>
    </row>
    <row r="262" spans="1:12" x14ac:dyDescent="0.3">
      <c r="A262" s="54" t="str">
        <f>Meta!A262</f>
        <v>NRCS 18S</v>
      </c>
      <c r="B262" s="54">
        <f>Meta!B262</f>
        <v>248</v>
      </c>
      <c r="C262" s="113">
        <v>1.3301000000000001</v>
      </c>
      <c r="D262" s="112">
        <v>2.3414000000000001</v>
      </c>
      <c r="E262" s="112">
        <v>2.1621999999999999</v>
      </c>
      <c r="F262" s="55">
        <f t="shared" si="16"/>
        <v>1.0113000000000001</v>
      </c>
      <c r="G262" s="55">
        <f t="shared" si="17"/>
        <v>0.83209999999999984</v>
      </c>
      <c r="H262" s="56">
        <f t="shared" si="18"/>
        <v>0.82280233362998101</v>
      </c>
      <c r="I262" s="55">
        <f t="shared" si="19"/>
        <v>0.21535873092176455</v>
      </c>
      <c r="J262" s="57" t="s">
        <v>23</v>
      </c>
      <c r="K262" s="57" t="s">
        <v>24</v>
      </c>
      <c r="L262" s="57" t="s">
        <v>24</v>
      </c>
    </row>
    <row r="263" spans="1:12" x14ac:dyDescent="0.3">
      <c r="A263" s="54" t="str">
        <f>Meta!A263</f>
        <v>NRCS 18S</v>
      </c>
      <c r="B263" s="54">
        <f>Meta!B263</f>
        <v>249</v>
      </c>
      <c r="C263" s="113">
        <v>1.1314</v>
      </c>
      <c r="D263" s="112">
        <v>2.3675999999999999</v>
      </c>
      <c r="E263" s="112">
        <v>2.0962999999999998</v>
      </c>
      <c r="F263" s="55">
        <f t="shared" si="16"/>
        <v>1.2362</v>
      </c>
      <c r="G263" s="55">
        <f t="shared" si="17"/>
        <v>0.96489999999999987</v>
      </c>
      <c r="H263" s="56">
        <f t="shared" si="18"/>
        <v>0.78053712991425328</v>
      </c>
      <c r="I263" s="55">
        <f t="shared" si="19"/>
        <v>0.2811690330604209</v>
      </c>
      <c r="J263" s="57" t="s">
        <v>23</v>
      </c>
      <c r="K263" s="57" t="s">
        <v>24</v>
      </c>
      <c r="L263" s="57" t="s">
        <v>24</v>
      </c>
    </row>
    <row r="264" spans="1:12" x14ac:dyDescent="0.3">
      <c r="A264" s="54" t="str">
        <f>Meta!A264</f>
        <v>NRCS 18S</v>
      </c>
      <c r="B264" s="54">
        <f>Meta!B264</f>
        <v>250</v>
      </c>
      <c r="C264" s="113">
        <v>1.3116000000000001</v>
      </c>
      <c r="D264" s="112">
        <v>2.3706</v>
      </c>
      <c r="E264" s="112">
        <v>2.2422</v>
      </c>
      <c r="F264" s="55">
        <f t="shared" si="16"/>
        <v>1.0589999999999999</v>
      </c>
      <c r="G264" s="55">
        <f t="shared" si="17"/>
        <v>0.93059999999999987</v>
      </c>
      <c r="H264" s="56">
        <f t="shared" si="18"/>
        <v>0.87875354107648718</v>
      </c>
      <c r="I264" s="55">
        <f t="shared" si="19"/>
        <v>0.13797549967762743</v>
      </c>
      <c r="J264" s="57" t="s">
        <v>23</v>
      </c>
      <c r="K264" s="57" t="s">
        <v>24</v>
      </c>
      <c r="L264" s="57" t="s">
        <v>24</v>
      </c>
    </row>
    <row r="265" spans="1:12" x14ac:dyDescent="0.3">
      <c r="A265" s="54" t="str">
        <f>Meta!A265</f>
        <v>NRCS 18S</v>
      </c>
      <c r="B265" s="54">
        <f>Meta!B265</f>
        <v>251</v>
      </c>
      <c r="C265" s="113">
        <v>1.3112999999999999</v>
      </c>
      <c r="D265" s="112">
        <v>2.3504999999999998</v>
      </c>
      <c r="E265" s="112">
        <v>2.2290000000000001</v>
      </c>
      <c r="F265" s="55">
        <f t="shared" si="16"/>
        <v>1.0391999999999999</v>
      </c>
      <c r="G265" s="55">
        <f t="shared" si="17"/>
        <v>0.91770000000000018</v>
      </c>
      <c r="H265" s="56">
        <f t="shared" si="18"/>
        <v>0.88308314087759843</v>
      </c>
      <c r="I265" s="55">
        <f t="shared" si="19"/>
        <v>0.13239620791108173</v>
      </c>
      <c r="J265" s="57" t="s">
        <v>23</v>
      </c>
      <c r="K265" s="57" t="s">
        <v>24</v>
      </c>
      <c r="L265" s="57" t="s">
        <v>24</v>
      </c>
    </row>
    <row r="266" spans="1:12" x14ac:dyDescent="0.3">
      <c r="A266" s="54" t="str">
        <f>Meta!A266</f>
        <v>NRCS 18S</v>
      </c>
      <c r="B266" s="54">
        <f>Meta!B266</f>
        <v>252</v>
      </c>
      <c r="C266" s="113">
        <v>1.3089999999999999</v>
      </c>
      <c r="D266" s="112">
        <v>2.3378000000000001</v>
      </c>
      <c r="E266" s="112">
        <v>2.1476999999999999</v>
      </c>
      <c r="F266" s="55">
        <f t="shared" si="16"/>
        <v>1.0288000000000002</v>
      </c>
      <c r="G266" s="55">
        <f t="shared" si="17"/>
        <v>0.8387</v>
      </c>
      <c r="H266" s="56">
        <f t="shared" si="18"/>
        <v>0.81522161741835131</v>
      </c>
      <c r="I266" s="55">
        <f t="shared" si="19"/>
        <v>0.22666030761893424</v>
      </c>
      <c r="J266" s="57" t="s">
        <v>23</v>
      </c>
      <c r="K266" s="57" t="s">
        <v>24</v>
      </c>
      <c r="L266" s="57" t="s">
        <v>24</v>
      </c>
    </row>
    <row r="267" spans="1:12" x14ac:dyDescent="0.3">
      <c r="A267" s="54" t="str">
        <f>Meta!A267</f>
        <v>NRCS 18S</v>
      </c>
      <c r="B267" s="54">
        <f>Meta!B267</f>
        <v>253</v>
      </c>
      <c r="C267" s="113">
        <v>1.3196000000000001</v>
      </c>
      <c r="D267" s="112">
        <v>2.3268</v>
      </c>
      <c r="E267" s="112">
        <v>2.1429999999999998</v>
      </c>
      <c r="F267" s="55">
        <f t="shared" si="16"/>
        <v>1.0071999999999999</v>
      </c>
      <c r="G267" s="55">
        <f t="shared" si="17"/>
        <v>0.82339999999999969</v>
      </c>
      <c r="H267" s="56">
        <f t="shared" si="18"/>
        <v>0.81751389992057166</v>
      </c>
      <c r="I267" s="55">
        <f t="shared" si="19"/>
        <v>0.22322079183871782</v>
      </c>
      <c r="J267" s="57" t="s">
        <v>23</v>
      </c>
      <c r="K267" s="57" t="s">
        <v>24</v>
      </c>
      <c r="L267" s="57" t="s">
        <v>24</v>
      </c>
    </row>
    <row r="268" spans="1:12" x14ac:dyDescent="0.3">
      <c r="A268" s="54" t="str">
        <f>Meta!A268</f>
        <v>NRCS 18S</v>
      </c>
      <c r="B268" s="54">
        <f>Meta!B268</f>
        <v>254</v>
      </c>
      <c r="C268" s="113">
        <v>1.3180000000000001</v>
      </c>
      <c r="D268" s="112">
        <v>2.3481999999999998</v>
      </c>
      <c r="E268" s="112">
        <v>2.1985999999999999</v>
      </c>
      <c r="F268" s="55">
        <f t="shared" si="16"/>
        <v>1.0301999999999998</v>
      </c>
      <c r="G268" s="55">
        <f t="shared" si="17"/>
        <v>0.88059999999999983</v>
      </c>
      <c r="H268" s="56">
        <f t="shared" si="18"/>
        <v>0.8547854785478548</v>
      </c>
      <c r="I268" s="55">
        <f t="shared" si="19"/>
        <v>0.16988416988416988</v>
      </c>
      <c r="J268" s="57" t="s">
        <v>23</v>
      </c>
      <c r="K268" s="57" t="s">
        <v>24</v>
      </c>
      <c r="L268" s="57" t="s">
        <v>24</v>
      </c>
    </row>
    <row r="269" spans="1:12" x14ac:dyDescent="0.3">
      <c r="A269" s="54" t="str">
        <f>Meta!A269</f>
        <v>NRCS 18S</v>
      </c>
      <c r="B269" s="54">
        <f>Meta!B269</f>
        <v>255</v>
      </c>
      <c r="C269" s="113">
        <v>1.3237000000000001</v>
      </c>
      <c r="D269" s="112">
        <v>2.339</v>
      </c>
      <c r="E269" s="112">
        <v>2.1736</v>
      </c>
      <c r="F269" s="55">
        <f t="shared" si="16"/>
        <v>1.0152999999999999</v>
      </c>
      <c r="G269" s="55">
        <f t="shared" si="17"/>
        <v>0.84989999999999988</v>
      </c>
      <c r="H269" s="56">
        <f t="shared" si="18"/>
        <v>0.83709248497980893</v>
      </c>
      <c r="I269" s="55">
        <f t="shared" si="19"/>
        <v>0.19461113072126135</v>
      </c>
      <c r="J269" s="57" t="s">
        <v>23</v>
      </c>
      <c r="K269" s="57" t="s">
        <v>24</v>
      </c>
      <c r="L269" s="57" t="s">
        <v>24</v>
      </c>
    </row>
    <row r="270" spans="1:12" x14ac:dyDescent="0.3">
      <c r="A270" s="54" t="str">
        <f>Meta!A270</f>
        <v>NRCS 18S</v>
      </c>
      <c r="B270" s="54">
        <f>Meta!B270</f>
        <v>256</v>
      </c>
      <c r="C270" s="113">
        <v>1.3260000000000001</v>
      </c>
      <c r="D270" s="112">
        <v>2.3330000000000002</v>
      </c>
      <c r="E270" s="112">
        <v>2.1610999999999998</v>
      </c>
      <c r="F270" s="55">
        <f t="shared" si="16"/>
        <v>1.0070000000000001</v>
      </c>
      <c r="G270" s="55">
        <f t="shared" si="17"/>
        <v>0.83509999999999973</v>
      </c>
      <c r="H270" s="56">
        <f t="shared" si="18"/>
        <v>0.82929493545183675</v>
      </c>
      <c r="I270" s="55">
        <f t="shared" si="19"/>
        <v>0.20584361154352826</v>
      </c>
      <c r="J270" s="57" t="s">
        <v>23</v>
      </c>
      <c r="K270" s="57" t="s">
        <v>24</v>
      </c>
      <c r="L270" s="57" t="s">
        <v>24</v>
      </c>
    </row>
    <row r="271" spans="1:12" x14ac:dyDescent="0.3">
      <c r="A271" s="54" t="str">
        <f>Meta!A271</f>
        <v>NRCS 18S</v>
      </c>
      <c r="B271" s="54">
        <f>Meta!B271</f>
        <v>257</v>
      </c>
      <c r="C271" s="113">
        <v>1.3199000000000001</v>
      </c>
      <c r="D271" s="112">
        <v>2.3235000000000001</v>
      </c>
      <c r="E271" s="112">
        <v>2.1793</v>
      </c>
      <c r="F271" s="55">
        <f t="shared" si="16"/>
        <v>1.0036</v>
      </c>
      <c r="G271" s="55">
        <f t="shared" si="17"/>
        <v>0.85939999999999994</v>
      </c>
      <c r="H271" s="56">
        <f t="shared" si="18"/>
        <v>0.85631725787166191</v>
      </c>
      <c r="I271" s="55">
        <f t="shared" si="19"/>
        <v>0.16779148242960218</v>
      </c>
      <c r="J271" s="57" t="s">
        <v>23</v>
      </c>
      <c r="K271" s="57" t="s">
        <v>24</v>
      </c>
      <c r="L271" s="57" t="s">
        <v>24</v>
      </c>
    </row>
    <row r="272" spans="1:12" x14ac:dyDescent="0.3">
      <c r="A272" s="54" t="str">
        <f>Meta!A272</f>
        <v>NRCS 18S</v>
      </c>
      <c r="B272" s="54">
        <f>Meta!B272</f>
        <v>258</v>
      </c>
      <c r="C272" s="113">
        <v>1.3131999999999999</v>
      </c>
      <c r="D272" s="112">
        <v>2.3592</v>
      </c>
      <c r="E272" s="112">
        <v>2.1888999999999998</v>
      </c>
      <c r="F272" s="55">
        <f t="shared" si="16"/>
        <v>1.046</v>
      </c>
      <c r="G272" s="55">
        <f t="shared" si="17"/>
        <v>0.87569999999999992</v>
      </c>
      <c r="H272" s="56">
        <f t="shared" si="18"/>
        <v>0.83718929254302088</v>
      </c>
      <c r="I272" s="55">
        <f t="shared" si="19"/>
        <v>0.19447299303414425</v>
      </c>
      <c r="J272" s="57" t="s">
        <v>23</v>
      </c>
      <c r="K272" s="57" t="s">
        <v>24</v>
      </c>
      <c r="L272" s="57" t="s">
        <v>24</v>
      </c>
    </row>
    <row r="273" spans="1:12" x14ac:dyDescent="0.3">
      <c r="A273" s="54" t="str">
        <f>Meta!A273</f>
        <v>NRCS 18S</v>
      </c>
      <c r="B273" s="54">
        <f>Meta!B273</f>
        <v>259</v>
      </c>
      <c r="C273" s="113">
        <v>1.3216000000000001</v>
      </c>
      <c r="D273" s="112">
        <v>2.3268</v>
      </c>
      <c r="E273" s="112">
        <v>2.1678000000000002</v>
      </c>
      <c r="F273" s="55">
        <f t="shared" si="16"/>
        <v>1.0051999999999999</v>
      </c>
      <c r="G273" s="55">
        <f t="shared" si="17"/>
        <v>0.84620000000000006</v>
      </c>
      <c r="H273" s="56">
        <f t="shared" si="18"/>
        <v>0.84182252288101889</v>
      </c>
      <c r="I273" s="55">
        <f t="shared" si="19"/>
        <v>0.1878988418813517</v>
      </c>
      <c r="J273" s="57" t="s">
        <v>23</v>
      </c>
      <c r="K273" s="57" t="s">
        <v>24</v>
      </c>
      <c r="L273" s="57" t="s">
        <v>24</v>
      </c>
    </row>
    <row r="274" spans="1:12" x14ac:dyDescent="0.3">
      <c r="A274" s="54" t="str">
        <f>Meta!A274</f>
        <v>NRCS 18S</v>
      </c>
      <c r="B274" s="54">
        <f>Meta!B274</f>
        <v>260</v>
      </c>
      <c r="C274" s="113">
        <v>1.3151999999999999</v>
      </c>
      <c r="D274" s="112">
        <v>2.3268</v>
      </c>
      <c r="E274" s="112">
        <v>2.1707000000000001</v>
      </c>
      <c r="F274" s="55">
        <f t="shared" si="16"/>
        <v>1.0116000000000001</v>
      </c>
      <c r="G274" s="55">
        <f t="shared" si="17"/>
        <v>0.85550000000000015</v>
      </c>
      <c r="H274" s="56">
        <f t="shared" si="18"/>
        <v>0.84568999604586803</v>
      </c>
      <c r="I274" s="55">
        <f t="shared" si="19"/>
        <v>0.1824663939216831</v>
      </c>
      <c r="J274" s="57" t="s">
        <v>23</v>
      </c>
      <c r="K274" s="57" t="s">
        <v>24</v>
      </c>
      <c r="L274" s="57" t="s">
        <v>24</v>
      </c>
    </row>
    <row r="275" spans="1:12" x14ac:dyDescent="0.3">
      <c r="A275" s="54" t="str">
        <f>Meta!A275</f>
        <v>NRCS 18S</v>
      </c>
      <c r="B275" s="54">
        <f>Meta!B275</f>
        <v>261</v>
      </c>
      <c r="C275" s="113">
        <v>1.3167</v>
      </c>
      <c r="D275" s="112">
        <v>2.3254999999999999</v>
      </c>
      <c r="E275" s="112">
        <v>2.1497999999999999</v>
      </c>
      <c r="F275" s="55">
        <f t="shared" si="16"/>
        <v>1.0087999999999999</v>
      </c>
      <c r="G275" s="55">
        <f t="shared" si="17"/>
        <v>0.83309999999999995</v>
      </c>
      <c r="H275" s="56">
        <f t="shared" si="18"/>
        <v>0.82583267248215708</v>
      </c>
      <c r="I275" s="55">
        <f t="shared" si="19"/>
        <v>0.21089905173448562</v>
      </c>
      <c r="J275" s="57" t="s">
        <v>23</v>
      </c>
      <c r="K275" s="57" t="s">
        <v>24</v>
      </c>
      <c r="L275" s="57" t="s">
        <v>24</v>
      </c>
    </row>
    <row r="276" spans="1:12" x14ac:dyDescent="0.3">
      <c r="A276" s="54" t="str">
        <f>Meta!A276</f>
        <v>NRCS 18S</v>
      </c>
      <c r="B276" s="54">
        <f>Meta!B276</f>
        <v>262</v>
      </c>
      <c r="C276" s="113">
        <v>1.3123</v>
      </c>
      <c r="D276" s="112">
        <v>2.3252000000000002</v>
      </c>
      <c r="E276" s="112">
        <v>2.2086999999999999</v>
      </c>
      <c r="F276" s="55">
        <f t="shared" si="16"/>
        <v>1.0129000000000001</v>
      </c>
      <c r="G276" s="55">
        <f t="shared" si="17"/>
        <v>0.89639999999999986</v>
      </c>
      <c r="H276" s="56">
        <f t="shared" si="18"/>
        <v>0.88498371013920396</v>
      </c>
      <c r="I276" s="55">
        <f t="shared" si="19"/>
        <v>0.12996430165104897</v>
      </c>
      <c r="J276" s="57" t="s">
        <v>23</v>
      </c>
      <c r="K276" s="57" t="s">
        <v>24</v>
      </c>
      <c r="L276" s="57" t="s">
        <v>24</v>
      </c>
    </row>
    <row r="277" spans="1:12" x14ac:dyDescent="0.3">
      <c r="A277" s="54" t="str">
        <f>Meta!A277</f>
        <v>NRCS 18S</v>
      </c>
      <c r="B277" s="54">
        <f>Meta!B277</f>
        <v>263</v>
      </c>
      <c r="C277" s="113">
        <v>1.3149999999999999</v>
      </c>
      <c r="D277" s="112">
        <v>2.3527</v>
      </c>
      <c r="E277" s="112">
        <v>2.2292000000000001</v>
      </c>
      <c r="F277" s="55">
        <f t="shared" si="16"/>
        <v>1.0377000000000001</v>
      </c>
      <c r="G277" s="55">
        <f t="shared" si="17"/>
        <v>0.91420000000000012</v>
      </c>
      <c r="H277" s="56">
        <f t="shared" si="18"/>
        <v>0.88098679772573973</v>
      </c>
      <c r="I277" s="55">
        <f t="shared" si="19"/>
        <v>0.13509078976154007</v>
      </c>
      <c r="J277" s="57" t="s">
        <v>23</v>
      </c>
      <c r="K277" s="57" t="s">
        <v>24</v>
      </c>
      <c r="L277" s="57" t="s">
        <v>24</v>
      </c>
    </row>
    <row r="278" spans="1:12" x14ac:dyDescent="0.3">
      <c r="A278" s="54" t="str">
        <f>Meta!A278</f>
        <v>NRCS 18S</v>
      </c>
      <c r="B278" s="54">
        <f>Meta!B278</f>
        <v>264</v>
      </c>
      <c r="C278" s="113">
        <v>1.3222</v>
      </c>
      <c r="D278" s="112">
        <v>2.3784000000000001</v>
      </c>
      <c r="E278" s="112">
        <v>2.2124999999999999</v>
      </c>
      <c r="F278" s="55">
        <f t="shared" si="16"/>
        <v>1.0562</v>
      </c>
      <c r="G278" s="55">
        <f t="shared" si="17"/>
        <v>0.89029999999999987</v>
      </c>
      <c r="H278" s="56">
        <f t="shared" si="18"/>
        <v>0.84292747585684513</v>
      </c>
      <c r="I278" s="55">
        <f t="shared" si="19"/>
        <v>0.18634168257890618</v>
      </c>
      <c r="J278" s="57" t="s">
        <v>23</v>
      </c>
      <c r="K278" s="57" t="s">
        <v>24</v>
      </c>
      <c r="L278" s="57" t="s">
        <v>24</v>
      </c>
    </row>
    <row r="279" spans="1:12" x14ac:dyDescent="0.3">
      <c r="A279" s="54" t="str">
        <f>Meta!A279</f>
        <v>NRCS 18S</v>
      </c>
      <c r="B279" s="54">
        <f>Meta!B279</f>
        <v>265</v>
      </c>
      <c r="C279" s="113">
        <v>1.3057000000000001</v>
      </c>
      <c r="D279" s="112">
        <v>2.3504</v>
      </c>
      <c r="E279" s="112">
        <v>2.2054</v>
      </c>
      <c r="F279" s="55">
        <f t="shared" si="16"/>
        <v>1.0447</v>
      </c>
      <c r="G279" s="55">
        <f t="shared" si="17"/>
        <v>0.89969999999999994</v>
      </c>
      <c r="H279" s="56">
        <f t="shared" si="18"/>
        <v>0.86120417344692257</v>
      </c>
      <c r="I279" s="55">
        <f t="shared" si="19"/>
        <v>0.16116483272201848</v>
      </c>
      <c r="J279" s="57" t="s">
        <v>23</v>
      </c>
      <c r="K279" s="57" t="s">
        <v>24</v>
      </c>
      <c r="L279" s="57" t="s">
        <v>24</v>
      </c>
    </row>
    <row r="280" spans="1:12" x14ac:dyDescent="0.3">
      <c r="A280" s="54" t="str">
        <f>Meta!A280</f>
        <v>NRCS 18S</v>
      </c>
      <c r="B280" s="54">
        <f>Meta!B280</f>
        <v>266</v>
      </c>
      <c r="C280" s="113">
        <v>1.321</v>
      </c>
      <c r="D280" s="112">
        <v>2.3252000000000002</v>
      </c>
      <c r="E280" s="112">
        <v>2.1800000000000002</v>
      </c>
      <c r="F280" s="55">
        <f t="shared" si="16"/>
        <v>1.0042000000000002</v>
      </c>
      <c r="G280" s="55">
        <f t="shared" si="17"/>
        <v>0.85900000000000021</v>
      </c>
      <c r="H280" s="56">
        <f t="shared" si="18"/>
        <v>0.85540728938458477</v>
      </c>
      <c r="I280" s="55">
        <f t="shared" si="19"/>
        <v>0.16903376018626304</v>
      </c>
      <c r="J280" s="57" t="s">
        <v>23</v>
      </c>
      <c r="K280" s="57" t="s">
        <v>24</v>
      </c>
      <c r="L280" s="57" t="s">
        <v>24</v>
      </c>
    </row>
    <row r="281" spans="1:12" x14ac:dyDescent="0.3">
      <c r="A281" s="54" t="str">
        <f>Meta!A281</f>
        <v>NRCS 18S</v>
      </c>
      <c r="B281" s="54">
        <f>Meta!B281</f>
        <v>267</v>
      </c>
      <c r="C281" s="113">
        <v>1.3109999999999999</v>
      </c>
      <c r="D281" s="112">
        <v>2.3256999999999999</v>
      </c>
      <c r="E281" s="112">
        <v>2.1815000000000002</v>
      </c>
      <c r="F281" s="55">
        <f t="shared" si="16"/>
        <v>1.0146999999999999</v>
      </c>
      <c r="G281" s="55">
        <f t="shared" si="17"/>
        <v>0.87050000000000027</v>
      </c>
      <c r="H281" s="56">
        <f t="shared" si="18"/>
        <v>0.8578890312407611</v>
      </c>
      <c r="I281" s="55">
        <f t="shared" si="19"/>
        <v>0.16565192418150443</v>
      </c>
      <c r="J281" s="57" t="s">
        <v>23</v>
      </c>
      <c r="K281" s="57" t="s">
        <v>24</v>
      </c>
      <c r="L281" s="57" t="s">
        <v>24</v>
      </c>
    </row>
    <row r="282" spans="1:12" x14ac:dyDescent="0.3">
      <c r="A282" s="54" t="str">
        <f>Meta!A282</f>
        <v>NRCS 18S</v>
      </c>
      <c r="B282" s="54">
        <f>Meta!B282</f>
        <v>268</v>
      </c>
      <c r="C282" s="113">
        <v>1.3262</v>
      </c>
      <c r="D282" s="112">
        <v>2.3391999999999999</v>
      </c>
      <c r="E282" s="112">
        <v>2.1962999999999999</v>
      </c>
      <c r="F282" s="55">
        <f t="shared" si="16"/>
        <v>1.0129999999999999</v>
      </c>
      <c r="G282" s="55">
        <f t="shared" si="17"/>
        <v>0.87009999999999987</v>
      </c>
      <c r="H282" s="56">
        <f t="shared" si="18"/>
        <v>0.85893385982230996</v>
      </c>
      <c r="I282" s="55">
        <f t="shared" si="19"/>
        <v>0.16423399609240322</v>
      </c>
      <c r="J282" s="57" t="s">
        <v>23</v>
      </c>
      <c r="K282" s="57" t="s">
        <v>24</v>
      </c>
      <c r="L282" s="57" t="s">
        <v>24</v>
      </c>
    </row>
    <row r="283" spans="1:12" x14ac:dyDescent="0.3">
      <c r="A283" s="54" t="str">
        <f>Meta!A283</f>
        <v>NRCS 18S</v>
      </c>
      <c r="B283" s="54">
        <f>Meta!B283</f>
        <v>269</v>
      </c>
      <c r="C283" s="113">
        <v>1.323</v>
      </c>
      <c r="D283" s="112">
        <v>2.3246000000000002</v>
      </c>
      <c r="E283" s="112">
        <v>2.1970999999999998</v>
      </c>
      <c r="F283" s="55">
        <f t="shared" si="16"/>
        <v>1.0016000000000003</v>
      </c>
      <c r="G283" s="55">
        <f t="shared" si="17"/>
        <v>0.87409999999999988</v>
      </c>
      <c r="H283" s="56">
        <f t="shared" si="18"/>
        <v>0.87270367412140537</v>
      </c>
      <c r="I283" s="55">
        <f t="shared" si="19"/>
        <v>0.14586431758380095</v>
      </c>
      <c r="J283" s="57" t="s">
        <v>23</v>
      </c>
      <c r="K283" s="57" t="s">
        <v>24</v>
      </c>
      <c r="L283" s="57" t="s">
        <v>24</v>
      </c>
    </row>
    <row r="284" spans="1:12" x14ac:dyDescent="0.3">
      <c r="A284" s="54" t="str">
        <f>Meta!A284</f>
        <v>NRCS 18S</v>
      </c>
      <c r="B284" s="54">
        <f>Meta!B284</f>
        <v>270</v>
      </c>
      <c r="C284" s="113">
        <v>1.3120000000000001</v>
      </c>
      <c r="D284" s="112">
        <v>2.3060999999999998</v>
      </c>
      <c r="E284" s="112">
        <v>2.1570999999999998</v>
      </c>
      <c r="F284" s="55">
        <f t="shared" si="16"/>
        <v>0.99409999999999976</v>
      </c>
      <c r="G284" s="55">
        <f t="shared" si="17"/>
        <v>0.84509999999999974</v>
      </c>
      <c r="H284" s="56">
        <f t="shared" si="18"/>
        <v>0.85011568252690872</v>
      </c>
      <c r="I284" s="55">
        <f t="shared" si="19"/>
        <v>0.17631049579931377</v>
      </c>
      <c r="J284" s="57" t="s">
        <v>23</v>
      </c>
      <c r="K284" s="57" t="s">
        <v>24</v>
      </c>
      <c r="L284" s="57" t="s">
        <v>24</v>
      </c>
    </row>
    <row r="285" spans="1:12" x14ac:dyDescent="0.3">
      <c r="A285" s="54" t="str">
        <f>Meta!A285</f>
        <v>NRCS 18S</v>
      </c>
      <c r="B285" s="54">
        <f>Meta!B285</f>
        <v>271</v>
      </c>
      <c r="C285" s="113">
        <v>1.3205</v>
      </c>
      <c r="D285" s="112">
        <v>2.3273000000000001</v>
      </c>
      <c r="E285" s="112">
        <v>2.2012999999999998</v>
      </c>
      <c r="F285" s="55">
        <f t="shared" si="16"/>
        <v>1.0068000000000001</v>
      </c>
      <c r="G285" s="55">
        <f t="shared" si="17"/>
        <v>0.88079999999999981</v>
      </c>
      <c r="H285" s="56">
        <f t="shared" si="18"/>
        <v>0.8748510131108459</v>
      </c>
      <c r="I285" s="55">
        <f t="shared" si="19"/>
        <v>0.14305177111716663</v>
      </c>
      <c r="J285" s="57" t="s">
        <v>23</v>
      </c>
      <c r="K285" s="57" t="s">
        <v>24</v>
      </c>
      <c r="L285" s="57" t="s">
        <v>24</v>
      </c>
    </row>
    <row r="286" spans="1:12" x14ac:dyDescent="0.3">
      <c r="A286" s="54" t="str">
        <f>Meta!A286</f>
        <v>NRCS 18S</v>
      </c>
      <c r="B286" s="54">
        <f>Meta!B286</f>
        <v>272</v>
      </c>
      <c r="C286" s="113">
        <v>1.3128</v>
      </c>
      <c r="D286" s="112">
        <v>2.3121999999999998</v>
      </c>
      <c r="E286" s="112">
        <v>2.2149999999999999</v>
      </c>
      <c r="F286" s="55">
        <f t="shared" si="16"/>
        <v>0.99939999999999984</v>
      </c>
      <c r="G286" s="55">
        <f t="shared" si="17"/>
        <v>0.90219999999999989</v>
      </c>
      <c r="H286" s="56">
        <f t="shared" si="18"/>
        <v>0.90274164498699228</v>
      </c>
      <c r="I286" s="55">
        <f t="shared" si="19"/>
        <v>0.10773664375969848</v>
      </c>
      <c r="J286" s="57" t="s">
        <v>23</v>
      </c>
      <c r="K286" s="57" t="s">
        <v>24</v>
      </c>
      <c r="L286" s="57" t="s">
        <v>24</v>
      </c>
    </row>
    <row r="287" spans="1:12" x14ac:dyDescent="0.3">
      <c r="A287" s="54" t="str">
        <f>Meta!A287</f>
        <v>NRCS 18S</v>
      </c>
      <c r="B287" s="54">
        <f>Meta!B287</f>
        <v>273</v>
      </c>
      <c r="C287" s="113">
        <v>1.3208</v>
      </c>
      <c r="D287" s="112">
        <v>2.3214000000000001</v>
      </c>
      <c r="E287" s="112">
        <v>2.1873</v>
      </c>
      <c r="F287" s="55">
        <f t="shared" si="16"/>
        <v>1.0006000000000002</v>
      </c>
      <c r="G287" s="55">
        <f t="shared" si="17"/>
        <v>0.86650000000000005</v>
      </c>
      <c r="H287" s="56">
        <f t="shared" si="18"/>
        <v>0.86598041175294815</v>
      </c>
      <c r="I287" s="55">
        <f t="shared" si="19"/>
        <v>0.15476053087132152</v>
      </c>
      <c r="J287" s="57" t="s">
        <v>23</v>
      </c>
      <c r="K287" s="57" t="s">
        <v>24</v>
      </c>
      <c r="L287" s="57" t="s">
        <v>24</v>
      </c>
    </row>
    <row r="288" spans="1:12" x14ac:dyDescent="0.3">
      <c r="A288" s="54" t="str">
        <f>Meta!A288</f>
        <v>NRCS 18S</v>
      </c>
      <c r="B288" s="54">
        <f>Meta!B288</f>
        <v>274</v>
      </c>
      <c r="C288" s="113">
        <v>1.319</v>
      </c>
      <c r="D288" s="112">
        <v>2.3247</v>
      </c>
      <c r="E288" s="112">
        <v>2.1996000000000002</v>
      </c>
      <c r="F288" s="55">
        <f t="shared" si="16"/>
        <v>1.0057</v>
      </c>
      <c r="G288" s="55">
        <f t="shared" si="17"/>
        <v>0.88060000000000027</v>
      </c>
      <c r="H288" s="56">
        <f t="shared" si="18"/>
        <v>0.87560902853733746</v>
      </c>
      <c r="I288" s="55">
        <f t="shared" si="19"/>
        <v>0.1420622302975241</v>
      </c>
      <c r="J288" s="57" t="s">
        <v>23</v>
      </c>
      <c r="K288" s="57" t="s">
        <v>24</v>
      </c>
      <c r="L288" s="57" t="s">
        <v>24</v>
      </c>
    </row>
    <row r="289" spans="1:12" x14ac:dyDescent="0.3">
      <c r="A289" s="54" t="str">
        <f>Meta!A289</f>
        <v>NRCS 18S</v>
      </c>
      <c r="B289" s="54">
        <f>Meta!B289</f>
        <v>275</v>
      </c>
      <c r="C289" s="113">
        <v>1.3190999999999999</v>
      </c>
      <c r="D289" s="112">
        <v>2.3209</v>
      </c>
      <c r="E289" s="112">
        <v>2.1985999999999999</v>
      </c>
      <c r="F289" s="55">
        <f t="shared" si="16"/>
        <v>1.0018</v>
      </c>
      <c r="G289" s="55">
        <f t="shared" si="17"/>
        <v>0.87949999999999995</v>
      </c>
      <c r="H289" s="56">
        <f t="shared" si="18"/>
        <v>0.87791974445997201</v>
      </c>
      <c r="I289" s="55">
        <f t="shared" si="19"/>
        <v>0.13905628197839692</v>
      </c>
      <c r="J289" s="57" t="s">
        <v>23</v>
      </c>
      <c r="K289" s="57" t="s">
        <v>24</v>
      </c>
      <c r="L289" s="57" t="s">
        <v>24</v>
      </c>
    </row>
    <row r="290" spans="1:12" x14ac:dyDescent="0.3">
      <c r="A290" s="54" t="str">
        <f>Meta!A290</f>
        <v>NRCS 18S</v>
      </c>
      <c r="B290" s="54">
        <f>Meta!B290</f>
        <v>276</v>
      </c>
      <c r="C290" s="113">
        <v>1.3079000000000001</v>
      </c>
      <c r="D290" s="112">
        <v>2.3087</v>
      </c>
      <c r="E290" s="112">
        <v>2.1831</v>
      </c>
      <c r="F290" s="55">
        <f t="shared" si="16"/>
        <v>1.0007999999999999</v>
      </c>
      <c r="G290" s="55">
        <f t="shared" si="17"/>
        <v>0.87519999999999998</v>
      </c>
      <c r="H290" s="56">
        <f t="shared" si="18"/>
        <v>0.87450039968025584</v>
      </c>
      <c r="I290" s="55">
        <f t="shared" si="19"/>
        <v>0.14351005484460688</v>
      </c>
      <c r="J290" s="57" t="s">
        <v>23</v>
      </c>
      <c r="K290" s="57" t="s">
        <v>24</v>
      </c>
      <c r="L290" s="57" t="s">
        <v>24</v>
      </c>
    </row>
    <row r="291" spans="1:12" x14ac:dyDescent="0.3">
      <c r="A291" s="54" t="str">
        <f>Meta!A291</f>
        <v>NRCS 18S</v>
      </c>
      <c r="B291" s="54">
        <f>Meta!B291</f>
        <v>277</v>
      </c>
      <c r="C291" s="113">
        <v>1.323</v>
      </c>
      <c r="D291" s="112">
        <v>2.3273000000000001</v>
      </c>
      <c r="E291" s="112">
        <v>2.1743000000000001</v>
      </c>
      <c r="F291" s="55">
        <f t="shared" si="16"/>
        <v>1.0043000000000002</v>
      </c>
      <c r="G291" s="55">
        <f t="shared" si="17"/>
        <v>0.85130000000000017</v>
      </c>
      <c r="H291" s="56">
        <f t="shared" si="18"/>
        <v>0.84765508314248728</v>
      </c>
      <c r="I291" s="55">
        <f t="shared" si="19"/>
        <v>0.17972512627745799</v>
      </c>
      <c r="J291" s="57" t="s">
        <v>23</v>
      </c>
      <c r="K291" s="57" t="s">
        <v>24</v>
      </c>
      <c r="L291" s="57" t="s">
        <v>24</v>
      </c>
    </row>
    <row r="292" spans="1:12" x14ac:dyDescent="0.3">
      <c r="A292" s="54" t="str">
        <f>Meta!A292</f>
        <v>NRCS 18S</v>
      </c>
      <c r="B292" s="54">
        <f>Meta!B292</f>
        <v>278</v>
      </c>
      <c r="C292" s="113">
        <v>1.3113999999999999</v>
      </c>
      <c r="D292" s="112">
        <v>2.3054000000000001</v>
      </c>
      <c r="E292" s="112">
        <v>2.1537999999999999</v>
      </c>
      <c r="F292" s="55">
        <f t="shared" si="16"/>
        <v>0.99400000000000022</v>
      </c>
      <c r="G292" s="55">
        <f t="shared" si="17"/>
        <v>0.84240000000000004</v>
      </c>
      <c r="H292" s="56">
        <f t="shared" si="18"/>
        <v>0.84748490945674027</v>
      </c>
      <c r="I292" s="55">
        <f t="shared" si="19"/>
        <v>0.17996201329534683</v>
      </c>
      <c r="J292" s="57" t="s">
        <v>23</v>
      </c>
      <c r="K292" s="57" t="s">
        <v>24</v>
      </c>
      <c r="L292" s="57" t="s">
        <v>24</v>
      </c>
    </row>
    <row r="293" spans="1:12" x14ac:dyDescent="0.3">
      <c r="A293" s="54" t="str">
        <f>Meta!A293</f>
        <v>NRCS 18S</v>
      </c>
      <c r="B293" s="54">
        <f>Meta!B293</f>
        <v>279</v>
      </c>
      <c r="C293" s="113">
        <v>1.3026</v>
      </c>
      <c r="D293" s="112">
        <v>2.2944</v>
      </c>
      <c r="E293" s="112">
        <v>2.1387999999999998</v>
      </c>
      <c r="F293" s="55">
        <f t="shared" si="16"/>
        <v>0.99180000000000001</v>
      </c>
      <c r="G293" s="55">
        <f t="shared" si="17"/>
        <v>0.83619999999999983</v>
      </c>
      <c r="H293" s="56">
        <f t="shared" si="18"/>
        <v>0.84311353095382113</v>
      </c>
      <c r="I293" s="55">
        <f t="shared" si="19"/>
        <v>0.18607988519492971</v>
      </c>
      <c r="J293" s="57" t="s">
        <v>23</v>
      </c>
      <c r="K293" s="57" t="s">
        <v>24</v>
      </c>
      <c r="L293" s="57" t="s">
        <v>24</v>
      </c>
    </row>
    <row r="294" spans="1:12" x14ac:dyDescent="0.3">
      <c r="A294" s="54" t="str">
        <f>Meta!A294</f>
        <v>NRCS 18S</v>
      </c>
      <c r="B294" s="54">
        <f>Meta!B294</f>
        <v>280</v>
      </c>
      <c r="C294" s="113">
        <v>1.3132999999999999</v>
      </c>
      <c r="D294" s="112">
        <v>2.3121</v>
      </c>
      <c r="E294" s="112">
        <v>2.1606000000000001</v>
      </c>
      <c r="F294" s="55">
        <f t="shared" si="16"/>
        <v>0.99880000000000013</v>
      </c>
      <c r="G294" s="55">
        <f t="shared" si="17"/>
        <v>0.84730000000000016</v>
      </c>
      <c r="H294" s="56">
        <f t="shared" si="18"/>
        <v>0.84831798157789351</v>
      </c>
      <c r="I294" s="55">
        <f t="shared" si="19"/>
        <v>0.17880325740587741</v>
      </c>
      <c r="J294" s="57" t="s">
        <v>23</v>
      </c>
      <c r="K294" s="57" t="s">
        <v>24</v>
      </c>
      <c r="L294" s="57" t="s">
        <v>24</v>
      </c>
    </row>
    <row r="295" spans="1:12" x14ac:dyDescent="0.3">
      <c r="A295" s="54" t="str">
        <f>Meta!A295</f>
        <v>NRCS 18S</v>
      </c>
      <c r="B295" s="54">
        <f>Meta!B295</f>
        <v>281</v>
      </c>
      <c r="C295" s="113">
        <v>1.3240000000000001</v>
      </c>
      <c r="D295" s="112">
        <v>2.3208000000000002</v>
      </c>
      <c r="E295" s="112">
        <v>2.1694</v>
      </c>
      <c r="F295" s="55">
        <f t="shared" si="16"/>
        <v>0.99680000000000013</v>
      </c>
      <c r="G295" s="55">
        <f t="shared" si="17"/>
        <v>0.84539999999999993</v>
      </c>
      <c r="H295" s="56">
        <f t="shared" si="18"/>
        <v>0.84811396468699818</v>
      </c>
      <c r="I295" s="55">
        <f t="shared" si="19"/>
        <v>0.17908682280577268</v>
      </c>
      <c r="J295" s="57" t="s">
        <v>23</v>
      </c>
      <c r="K295" s="57" t="s">
        <v>24</v>
      </c>
      <c r="L295" s="57" t="s">
        <v>24</v>
      </c>
    </row>
    <row r="296" spans="1:12" x14ac:dyDescent="0.3">
      <c r="A296" s="54" t="str">
        <f>Meta!A296</f>
        <v>NRCS 18S</v>
      </c>
      <c r="B296" s="54">
        <f>Meta!B296</f>
        <v>282</v>
      </c>
      <c r="C296" s="113">
        <v>1.3272999999999999</v>
      </c>
      <c r="D296" s="112">
        <v>2.3268</v>
      </c>
      <c r="E296" s="112">
        <v>2.1637</v>
      </c>
      <c r="F296" s="55">
        <f t="shared" si="16"/>
        <v>0.99950000000000006</v>
      </c>
      <c r="G296" s="55">
        <f t="shared" si="17"/>
        <v>0.83640000000000003</v>
      </c>
      <c r="H296" s="56">
        <f t="shared" si="18"/>
        <v>0.83681840920460226</v>
      </c>
      <c r="I296" s="55">
        <f t="shared" si="19"/>
        <v>0.19500239120038262</v>
      </c>
      <c r="J296" s="57" t="s">
        <v>23</v>
      </c>
      <c r="K296" s="57" t="s">
        <v>24</v>
      </c>
      <c r="L296" s="57" t="s">
        <v>24</v>
      </c>
    </row>
    <row r="297" spans="1:12" x14ac:dyDescent="0.3">
      <c r="A297" s="54" t="str">
        <f>Meta!A297</f>
        <v>NRCS 18S</v>
      </c>
      <c r="B297" s="54">
        <f>Meta!B297</f>
        <v>283</v>
      </c>
      <c r="C297" s="113">
        <v>1.3185</v>
      </c>
      <c r="D297" s="112">
        <v>2.3197000000000001</v>
      </c>
      <c r="E297" s="112">
        <v>2.1680999999999999</v>
      </c>
      <c r="F297" s="55">
        <f t="shared" si="16"/>
        <v>1.0012000000000001</v>
      </c>
      <c r="G297" s="55">
        <f t="shared" si="17"/>
        <v>0.84959999999999991</v>
      </c>
      <c r="H297" s="56">
        <f t="shared" si="18"/>
        <v>0.8485817019576507</v>
      </c>
      <c r="I297" s="55">
        <f t="shared" si="19"/>
        <v>0.17843691148775917</v>
      </c>
      <c r="J297" s="57" t="s">
        <v>23</v>
      </c>
      <c r="K297" s="57" t="s">
        <v>24</v>
      </c>
      <c r="L297" s="57" t="s">
        <v>24</v>
      </c>
    </row>
    <row r="298" spans="1:12" x14ac:dyDescent="0.3">
      <c r="A298" s="54" t="str">
        <f>Meta!A298</f>
        <v>NRCS 18S</v>
      </c>
      <c r="B298" s="54">
        <f>Meta!B298</f>
        <v>284</v>
      </c>
      <c r="C298" s="113">
        <v>1.3056000000000001</v>
      </c>
      <c r="D298" s="112">
        <v>2.3077000000000001</v>
      </c>
      <c r="E298" s="112">
        <v>2.1617999999999999</v>
      </c>
      <c r="F298" s="55">
        <f t="shared" si="16"/>
        <v>1.0021</v>
      </c>
      <c r="G298" s="55">
        <f t="shared" si="17"/>
        <v>0.85619999999999985</v>
      </c>
      <c r="H298" s="56">
        <f t="shared" si="18"/>
        <v>0.8544057479293482</v>
      </c>
      <c r="I298" s="55">
        <f t="shared" si="19"/>
        <v>0.17040411118897472</v>
      </c>
      <c r="J298" s="57" t="s">
        <v>23</v>
      </c>
      <c r="K298" s="57" t="s">
        <v>24</v>
      </c>
      <c r="L298" s="57" t="s">
        <v>24</v>
      </c>
    </row>
    <row r="299" spans="1:12" x14ac:dyDescent="0.3">
      <c r="A299" s="54" t="str">
        <f>Meta!A299</f>
        <v>NRCS 18S</v>
      </c>
      <c r="B299" s="54">
        <f>Meta!B299</f>
        <v>285</v>
      </c>
      <c r="C299" s="113">
        <v>1.3193999999999999</v>
      </c>
      <c r="D299" s="112">
        <v>2.3237000000000001</v>
      </c>
      <c r="E299" s="112">
        <v>2.1236000000000002</v>
      </c>
      <c r="F299" s="55">
        <f t="shared" si="16"/>
        <v>1.0043000000000002</v>
      </c>
      <c r="G299" s="55">
        <f t="shared" si="17"/>
        <v>0.80420000000000025</v>
      </c>
      <c r="H299" s="56">
        <f t="shared" si="18"/>
        <v>0.80075674599223345</v>
      </c>
      <c r="I299" s="55">
        <f t="shared" si="19"/>
        <v>0.24881870181546864</v>
      </c>
      <c r="J299" s="57" t="s">
        <v>23</v>
      </c>
      <c r="K299" s="57" t="s">
        <v>24</v>
      </c>
      <c r="L299" s="57" t="s">
        <v>24</v>
      </c>
    </row>
    <row r="300" spans="1:12" x14ac:dyDescent="0.3">
      <c r="A300" s="54" t="str">
        <f>Meta!A300</f>
        <v>NRCS 18S</v>
      </c>
      <c r="B300" s="54">
        <f>Meta!B300</f>
        <v>286</v>
      </c>
      <c r="C300" s="113">
        <v>1.3184</v>
      </c>
      <c r="D300" s="112">
        <v>2.3170999999999999</v>
      </c>
      <c r="E300" s="112">
        <v>2.1463999999999999</v>
      </c>
      <c r="F300" s="55">
        <f t="shared" si="16"/>
        <v>0.99869999999999992</v>
      </c>
      <c r="G300" s="55">
        <f t="shared" si="17"/>
        <v>0.82799999999999985</v>
      </c>
      <c r="H300" s="56">
        <f t="shared" si="18"/>
        <v>0.82907780114148388</v>
      </c>
      <c r="I300" s="55">
        <f t="shared" si="19"/>
        <v>0.20615942028985521</v>
      </c>
      <c r="J300" s="57" t="s">
        <v>23</v>
      </c>
      <c r="K300" s="57" t="s">
        <v>24</v>
      </c>
      <c r="L300" s="57" t="s">
        <v>24</v>
      </c>
    </row>
    <row r="301" spans="1:12" x14ac:dyDescent="0.3">
      <c r="A301" s="54" t="str">
        <f>Meta!A301</f>
        <v>NRCS 18S</v>
      </c>
      <c r="B301" s="54">
        <f>Meta!B301</f>
        <v>287</v>
      </c>
      <c r="C301" s="114">
        <v>1.3220000000000001</v>
      </c>
      <c r="D301" s="112">
        <v>2.3212999999999999</v>
      </c>
      <c r="E301" s="112">
        <v>2.0541</v>
      </c>
      <c r="F301" s="55">
        <f t="shared" si="16"/>
        <v>0.99929999999999986</v>
      </c>
      <c r="G301" s="55">
        <f t="shared" si="17"/>
        <v>0.73209999999999997</v>
      </c>
      <c r="H301" s="56">
        <f t="shared" si="18"/>
        <v>0.73261282898028623</v>
      </c>
      <c r="I301" s="55">
        <f t="shared" si="19"/>
        <v>0.36497746209534204</v>
      </c>
      <c r="J301" s="57" t="s">
        <v>23</v>
      </c>
      <c r="K301" s="57" t="s">
        <v>24</v>
      </c>
      <c r="L301" s="57" t="s">
        <v>24</v>
      </c>
    </row>
    <row r="302" spans="1:12" x14ac:dyDescent="0.3">
      <c r="A302" s="54" t="str">
        <f>Meta!A302</f>
        <v>NRCS 18S</v>
      </c>
      <c r="B302" s="54">
        <f>Meta!B302</f>
        <v>288</v>
      </c>
      <c r="C302" s="114">
        <v>1.321</v>
      </c>
      <c r="D302" s="112">
        <v>2.3142</v>
      </c>
      <c r="E302" s="112">
        <v>2.1703999999999999</v>
      </c>
      <c r="F302" s="55">
        <f t="shared" si="16"/>
        <v>0.99320000000000008</v>
      </c>
      <c r="G302" s="55">
        <f t="shared" si="17"/>
        <v>0.84939999999999993</v>
      </c>
      <c r="H302" s="56">
        <f t="shared" si="18"/>
        <v>0.85521546516310898</v>
      </c>
      <c r="I302" s="55">
        <f t="shared" si="19"/>
        <v>0.16929597362844379</v>
      </c>
      <c r="J302" s="57" t="s">
        <v>23</v>
      </c>
      <c r="K302" s="57" t="s">
        <v>24</v>
      </c>
      <c r="L302" s="57" t="s">
        <v>24</v>
      </c>
    </row>
    <row r="303" spans="1:12" x14ac:dyDescent="0.3">
      <c r="A303" s="54" t="str">
        <f>Meta!A303</f>
        <v>NRCS 18S</v>
      </c>
      <c r="B303" s="54">
        <f>Meta!B303</f>
        <v>289</v>
      </c>
      <c r="C303" s="114">
        <v>1.3210999999999999</v>
      </c>
      <c r="D303" s="112">
        <v>2.3237000000000001</v>
      </c>
      <c r="E303" s="112">
        <v>2.1797</v>
      </c>
      <c r="F303" s="55">
        <f t="shared" si="16"/>
        <v>1.0026000000000002</v>
      </c>
      <c r="G303" s="55">
        <f t="shared" si="17"/>
        <v>0.85860000000000003</v>
      </c>
      <c r="H303" s="56">
        <f t="shared" si="18"/>
        <v>0.85637342908438052</v>
      </c>
      <c r="I303" s="55">
        <f t="shared" si="19"/>
        <v>0.16771488469601692</v>
      </c>
      <c r="J303" s="57" t="s">
        <v>23</v>
      </c>
      <c r="K303" s="57" t="s">
        <v>24</v>
      </c>
      <c r="L303" s="57" t="s">
        <v>24</v>
      </c>
    </row>
    <row r="304" spans="1:12" x14ac:dyDescent="0.3">
      <c r="A304" s="54" t="str">
        <f>Meta!A304</f>
        <v>NRCS 18S</v>
      </c>
      <c r="B304" s="54">
        <f>Meta!B304</f>
        <v>290</v>
      </c>
      <c r="C304" s="114">
        <v>1.319</v>
      </c>
      <c r="D304" s="112">
        <v>2.3209</v>
      </c>
      <c r="E304" s="112">
        <v>2.1777000000000002</v>
      </c>
      <c r="F304" s="55">
        <f t="shared" si="16"/>
        <v>1.0019</v>
      </c>
      <c r="G304" s="55">
        <f t="shared" si="17"/>
        <v>0.85870000000000024</v>
      </c>
      <c r="H304" s="56">
        <f t="shared" si="18"/>
        <v>0.85707156402834639</v>
      </c>
      <c r="I304" s="55">
        <f t="shared" si="19"/>
        <v>0.16676371258879671</v>
      </c>
      <c r="J304" s="57" t="s">
        <v>23</v>
      </c>
      <c r="K304" s="57" t="s">
        <v>24</v>
      </c>
      <c r="L304" s="57" t="s">
        <v>24</v>
      </c>
    </row>
    <row r="305" spans="1:12" x14ac:dyDescent="0.3">
      <c r="A305" s="54" t="str">
        <f>Meta!A305</f>
        <v>NRCS 18S</v>
      </c>
      <c r="B305" s="54">
        <f>Meta!B305</f>
        <v>291</v>
      </c>
      <c r="C305" s="114">
        <v>1.3203</v>
      </c>
      <c r="D305" s="112">
        <v>2.3235999999999999</v>
      </c>
      <c r="E305" s="112">
        <v>2.1509</v>
      </c>
      <c r="F305" s="55">
        <f t="shared" si="16"/>
        <v>1.0032999999999999</v>
      </c>
      <c r="G305" s="55">
        <f t="shared" si="17"/>
        <v>0.8306</v>
      </c>
      <c r="H305" s="56">
        <f t="shared" si="18"/>
        <v>0.82786803548290655</v>
      </c>
      <c r="I305" s="55">
        <f t="shared" si="19"/>
        <v>0.20792198410787366</v>
      </c>
      <c r="J305" s="57" t="s">
        <v>23</v>
      </c>
      <c r="K305" s="57" t="s">
        <v>24</v>
      </c>
      <c r="L305" s="57" t="s">
        <v>24</v>
      </c>
    </row>
    <row r="306" spans="1:12" x14ac:dyDescent="0.3">
      <c r="A306" s="54" t="str">
        <f>Meta!A306</f>
        <v>NRCS 18S</v>
      </c>
      <c r="B306" s="54">
        <f>Meta!B306</f>
        <v>292</v>
      </c>
      <c r="C306" s="114">
        <v>1.3194999999999999</v>
      </c>
      <c r="D306" s="112">
        <v>2.3233000000000001</v>
      </c>
      <c r="E306" s="112">
        <v>2.1484000000000001</v>
      </c>
      <c r="F306" s="55">
        <f t="shared" si="16"/>
        <v>1.0038000000000002</v>
      </c>
      <c r="G306" s="55">
        <f t="shared" si="17"/>
        <v>0.82890000000000019</v>
      </c>
      <c r="H306" s="56">
        <f t="shared" si="18"/>
        <v>0.82576210400478178</v>
      </c>
      <c r="I306" s="55">
        <f t="shared" si="19"/>
        <v>0.21100253347810352</v>
      </c>
      <c r="J306" s="57" t="s">
        <v>23</v>
      </c>
      <c r="K306" s="57" t="s">
        <v>24</v>
      </c>
      <c r="L306" s="57" t="s">
        <v>24</v>
      </c>
    </row>
    <row r="307" spans="1:12" x14ac:dyDescent="0.3">
      <c r="A307" s="54" t="str">
        <f>Meta!A307</f>
        <v>NRCS 18S</v>
      </c>
      <c r="B307" s="54">
        <f>Meta!B307</f>
        <v>293</v>
      </c>
      <c r="C307" s="114">
        <v>1.3166</v>
      </c>
      <c r="D307" s="112">
        <v>2.3224</v>
      </c>
      <c r="E307" s="112">
        <v>2.1553</v>
      </c>
      <c r="F307" s="55">
        <f t="shared" si="16"/>
        <v>1.0058</v>
      </c>
      <c r="G307" s="55">
        <f t="shared" si="17"/>
        <v>0.8387</v>
      </c>
      <c r="H307" s="56">
        <f t="shared" si="18"/>
        <v>0.83386359117120701</v>
      </c>
      <c r="I307" s="55">
        <f t="shared" si="19"/>
        <v>0.19923691427208778</v>
      </c>
      <c r="J307" s="57" t="s">
        <v>23</v>
      </c>
      <c r="K307" s="57" t="s">
        <v>24</v>
      </c>
      <c r="L307" s="57" t="s">
        <v>24</v>
      </c>
    </row>
    <row r="308" spans="1:12" x14ac:dyDescent="0.3">
      <c r="A308" s="54" t="str">
        <f>Meta!A308</f>
        <v>NRCS 18S</v>
      </c>
      <c r="B308" s="54">
        <f>Meta!B308</f>
        <v>294</v>
      </c>
      <c r="C308" s="114">
        <v>1.3146</v>
      </c>
      <c r="D308" s="112">
        <v>2.3125</v>
      </c>
      <c r="E308" s="112">
        <v>2.1564000000000001</v>
      </c>
      <c r="F308" s="55">
        <f t="shared" si="16"/>
        <v>0.99790000000000001</v>
      </c>
      <c r="G308" s="55">
        <f t="shared" si="17"/>
        <v>0.8418000000000001</v>
      </c>
      <c r="H308" s="56">
        <f t="shared" si="18"/>
        <v>0.84357150015031579</v>
      </c>
      <c r="I308" s="55">
        <f t="shared" si="19"/>
        <v>0.18543597053932037</v>
      </c>
      <c r="J308" s="57" t="s">
        <v>23</v>
      </c>
      <c r="K308" s="57" t="s">
        <v>24</v>
      </c>
      <c r="L308" s="57" t="s">
        <v>24</v>
      </c>
    </row>
    <row r="309" spans="1:12" x14ac:dyDescent="0.3">
      <c r="A309" s="54" t="str">
        <f>Meta!A309</f>
        <v>NRCS 18S</v>
      </c>
      <c r="B309" s="54">
        <f>Meta!B309</f>
        <v>295</v>
      </c>
      <c r="C309" s="114">
        <v>1.3157000000000001</v>
      </c>
      <c r="D309" s="112">
        <v>2.3130999999999999</v>
      </c>
      <c r="E309" s="112">
        <v>2.1570999999999998</v>
      </c>
      <c r="F309" s="55">
        <f t="shared" si="16"/>
        <v>0.99739999999999984</v>
      </c>
      <c r="G309" s="55">
        <f t="shared" si="17"/>
        <v>0.8413999999999997</v>
      </c>
      <c r="H309" s="56">
        <f t="shared" si="18"/>
        <v>0.8435933426909964</v>
      </c>
      <c r="I309" s="55">
        <f t="shared" si="19"/>
        <v>0.18540527691942024</v>
      </c>
      <c r="J309" s="57" t="s">
        <v>23</v>
      </c>
      <c r="K309" s="57" t="s">
        <v>24</v>
      </c>
      <c r="L309" s="57" t="s">
        <v>24</v>
      </c>
    </row>
    <row r="310" spans="1:12" x14ac:dyDescent="0.3">
      <c r="A310" s="54" t="str">
        <f>Meta!A310</f>
        <v>NRCS 18S</v>
      </c>
      <c r="B310" s="54">
        <f>Meta!B310</f>
        <v>296</v>
      </c>
      <c r="C310" s="115">
        <v>1.3111999999999999</v>
      </c>
      <c r="D310" s="112">
        <v>2.3134000000000001</v>
      </c>
      <c r="E310" s="112">
        <v>2.1608000000000001</v>
      </c>
      <c r="F310" s="55">
        <f t="shared" si="16"/>
        <v>1.0022000000000002</v>
      </c>
      <c r="G310" s="55">
        <f t="shared" si="17"/>
        <v>0.84960000000000013</v>
      </c>
      <c r="H310" s="56">
        <f t="shared" si="18"/>
        <v>0.84773498303731787</v>
      </c>
      <c r="I310" s="55">
        <f t="shared" si="19"/>
        <v>0.17961393596986822</v>
      </c>
      <c r="J310" s="57" t="s">
        <v>23</v>
      </c>
      <c r="K310" s="57" t="s">
        <v>24</v>
      </c>
      <c r="L310" s="57" t="s">
        <v>24</v>
      </c>
    </row>
    <row r="311" spans="1:12" x14ac:dyDescent="0.3">
      <c r="A311" s="54" t="str">
        <f>Meta!A311</f>
        <v>NRCS 18S</v>
      </c>
      <c r="B311" s="54">
        <f>Meta!B311</f>
        <v>297</v>
      </c>
      <c r="C311" s="115">
        <v>1.3176000000000001</v>
      </c>
      <c r="D311" s="112">
        <v>2.3210999999999999</v>
      </c>
      <c r="E311" s="112">
        <v>2.1440000000000001</v>
      </c>
      <c r="F311" s="55">
        <f t="shared" si="16"/>
        <v>1.0034999999999998</v>
      </c>
      <c r="G311" s="55">
        <f t="shared" si="17"/>
        <v>0.82640000000000002</v>
      </c>
      <c r="H311" s="56">
        <f t="shared" si="18"/>
        <v>0.82351768809167925</v>
      </c>
      <c r="I311" s="55">
        <f t="shared" si="19"/>
        <v>0.21430300096805399</v>
      </c>
      <c r="J311" s="57" t="s">
        <v>23</v>
      </c>
      <c r="K311" s="57" t="s">
        <v>24</v>
      </c>
      <c r="L311" s="57" t="s">
        <v>24</v>
      </c>
    </row>
    <row r="312" spans="1:12" x14ac:dyDescent="0.3">
      <c r="A312" s="54" t="str">
        <f>Meta!A312</f>
        <v>NRCS 18S</v>
      </c>
      <c r="B312" s="54">
        <f>Meta!B312</f>
        <v>298</v>
      </c>
      <c r="C312" s="115">
        <v>1.3184</v>
      </c>
      <c r="D312" s="112">
        <v>2.3182999999999998</v>
      </c>
      <c r="E312" s="112">
        <v>2.1749000000000001</v>
      </c>
      <c r="F312" s="55">
        <f t="shared" si="16"/>
        <v>0.99989999999999979</v>
      </c>
      <c r="G312" s="55">
        <f t="shared" si="17"/>
        <v>0.85650000000000004</v>
      </c>
      <c r="H312" s="56">
        <f t="shared" si="18"/>
        <v>0.85658565856585678</v>
      </c>
      <c r="I312" s="55">
        <f t="shared" si="19"/>
        <v>0.16742556917688237</v>
      </c>
      <c r="J312" s="57" t="s">
        <v>23</v>
      </c>
      <c r="K312" s="57" t="s">
        <v>24</v>
      </c>
      <c r="L312" s="57" t="s">
        <v>24</v>
      </c>
    </row>
    <row r="313" spans="1:12" x14ac:dyDescent="0.3">
      <c r="A313" s="54" t="str">
        <f>Meta!A313</f>
        <v>NRCS 18S</v>
      </c>
      <c r="B313" s="54">
        <f>Meta!B313</f>
        <v>299</v>
      </c>
      <c r="C313" s="115">
        <v>1.3106</v>
      </c>
      <c r="D313" s="112">
        <v>2.3081</v>
      </c>
      <c r="E313" s="112">
        <v>2.1505999999999998</v>
      </c>
      <c r="F313" s="55">
        <f t="shared" si="16"/>
        <v>0.99750000000000005</v>
      </c>
      <c r="G313" s="55">
        <f t="shared" si="17"/>
        <v>0.83999999999999986</v>
      </c>
      <c r="H313" s="56">
        <f t="shared" si="18"/>
        <v>0.84210526315789458</v>
      </c>
      <c r="I313" s="55">
        <f t="shared" si="19"/>
        <v>0.18750000000000028</v>
      </c>
      <c r="J313" s="57" t="s">
        <v>23</v>
      </c>
      <c r="K313" s="57" t="s">
        <v>24</v>
      </c>
      <c r="L313" s="57" t="s">
        <v>24</v>
      </c>
    </row>
    <row r="314" spans="1:12" x14ac:dyDescent="0.3">
      <c r="A314" s="54" t="str">
        <f>Meta!A314</f>
        <v>NRCS 18S</v>
      </c>
      <c r="B314" s="54">
        <f>Meta!B314</f>
        <v>300</v>
      </c>
      <c r="C314" s="115">
        <v>1.3124</v>
      </c>
      <c r="D314" s="112">
        <v>2.3121</v>
      </c>
      <c r="E314" s="112">
        <v>2.1829999999999998</v>
      </c>
      <c r="F314" s="55">
        <f t="shared" si="16"/>
        <v>0.99970000000000003</v>
      </c>
      <c r="G314" s="55">
        <f t="shared" si="17"/>
        <v>0.87059999999999982</v>
      </c>
      <c r="H314" s="56">
        <f t="shared" si="18"/>
        <v>0.87086125837751305</v>
      </c>
      <c r="I314" s="55">
        <f t="shared" si="19"/>
        <v>0.14828853664139702</v>
      </c>
      <c r="J314" s="57" t="s">
        <v>23</v>
      </c>
      <c r="K314" s="57" t="s">
        <v>24</v>
      </c>
      <c r="L314" s="57" t="s">
        <v>24</v>
      </c>
    </row>
    <row r="315" spans="1:12" x14ac:dyDescent="0.3">
      <c r="A315" s="54" t="str">
        <f>Meta!A315</f>
        <v>NRCS 18S</v>
      </c>
      <c r="B315" s="54">
        <f>Meta!B315</f>
        <v>301</v>
      </c>
      <c r="C315" s="115">
        <v>1.3153999999999999</v>
      </c>
      <c r="D315" s="112">
        <v>2.3092000000000001</v>
      </c>
      <c r="E315" s="112">
        <v>2.1918000000000002</v>
      </c>
      <c r="F315" s="55">
        <f t="shared" si="16"/>
        <v>0.99380000000000024</v>
      </c>
      <c r="G315" s="55">
        <f t="shared" si="17"/>
        <v>0.87640000000000029</v>
      </c>
      <c r="H315" s="56">
        <f t="shared" si="18"/>
        <v>0.88186757898973644</v>
      </c>
      <c r="I315" s="55">
        <f t="shared" si="19"/>
        <v>0.13395709721588306</v>
      </c>
      <c r="J315" s="57" t="s">
        <v>23</v>
      </c>
      <c r="K315" s="57" t="s">
        <v>24</v>
      </c>
      <c r="L315" s="57" t="s">
        <v>24</v>
      </c>
    </row>
    <row r="316" spans="1:12" x14ac:dyDescent="0.3">
      <c r="A316" s="54" t="str">
        <f>Meta!A316</f>
        <v>NRCS 18S</v>
      </c>
      <c r="B316" s="54">
        <f>Meta!B316</f>
        <v>302</v>
      </c>
      <c r="C316" s="115">
        <v>1.3128</v>
      </c>
      <c r="D316" s="112">
        <v>2.3148</v>
      </c>
      <c r="E316" s="112">
        <v>2.1549</v>
      </c>
      <c r="F316" s="55">
        <f t="shared" si="16"/>
        <v>1.002</v>
      </c>
      <c r="G316" s="55">
        <f t="shared" si="17"/>
        <v>0.84210000000000007</v>
      </c>
      <c r="H316" s="56">
        <f t="shared" si="18"/>
        <v>0.84041916167664676</v>
      </c>
      <c r="I316" s="55">
        <f t="shared" si="19"/>
        <v>0.18988243676522967</v>
      </c>
      <c r="J316" s="57" t="s">
        <v>23</v>
      </c>
      <c r="K316" s="57" t="s">
        <v>24</v>
      </c>
      <c r="L316" s="57" t="s">
        <v>24</v>
      </c>
    </row>
    <row r="317" spans="1:12" x14ac:dyDescent="0.3">
      <c r="A317" s="54" t="str">
        <f>Meta!A317</f>
        <v>NRCS 18S</v>
      </c>
      <c r="B317" s="54">
        <f>Meta!B317</f>
        <v>303</v>
      </c>
      <c r="C317" s="115">
        <v>1.3111999999999999</v>
      </c>
      <c r="D317" s="112">
        <v>2.3231000000000002</v>
      </c>
      <c r="E317" s="112">
        <v>2.2107000000000001</v>
      </c>
      <c r="F317" s="55">
        <f t="shared" si="16"/>
        <v>1.0119000000000002</v>
      </c>
      <c r="G317" s="55">
        <f t="shared" si="17"/>
        <v>0.89950000000000019</v>
      </c>
      <c r="H317" s="56">
        <f t="shared" si="18"/>
        <v>0.88892183022037752</v>
      </c>
      <c r="I317" s="55">
        <f t="shared" si="19"/>
        <v>0.124958310172318</v>
      </c>
      <c r="J317" s="57" t="s">
        <v>23</v>
      </c>
      <c r="K317" s="57" t="s">
        <v>24</v>
      </c>
      <c r="L317" s="57" t="s">
        <v>24</v>
      </c>
    </row>
    <row r="318" spans="1:12" x14ac:dyDescent="0.3">
      <c r="A318" s="54" t="str">
        <f>Meta!A318</f>
        <v>NRCS 18S</v>
      </c>
      <c r="B318" s="54">
        <f>Meta!B318</f>
        <v>304</v>
      </c>
      <c r="C318" s="115">
        <v>1.3180000000000001</v>
      </c>
      <c r="D318" s="112">
        <v>2.1320999999999999</v>
      </c>
      <c r="E318" s="112">
        <v>2.0594999999999999</v>
      </c>
      <c r="F318" s="55">
        <f t="shared" si="16"/>
        <v>0.81409999999999982</v>
      </c>
      <c r="G318" s="55">
        <f t="shared" si="17"/>
        <v>0.74149999999999983</v>
      </c>
      <c r="H318" s="56">
        <f t="shared" si="18"/>
        <v>0.91082176636776802</v>
      </c>
      <c r="I318" s="55">
        <f t="shared" si="19"/>
        <v>9.7909642616318293E-2</v>
      </c>
      <c r="J318" s="57" t="s">
        <v>23</v>
      </c>
      <c r="K318" s="57" t="s">
        <v>24</v>
      </c>
      <c r="L318" s="57" t="s">
        <v>24</v>
      </c>
    </row>
    <row r="319" spans="1:12" x14ac:dyDescent="0.3">
      <c r="A319" s="54" t="str">
        <f>Meta!A319</f>
        <v>NRCS 18S</v>
      </c>
      <c r="B319" s="54">
        <f>Meta!B319</f>
        <v>305</v>
      </c>
      <c r="C319" s="115">
        <v>1.3116000000000001</v>
      </c>
      <c r="D319" s="112">
        <v>2.3151999999999999</v>
      </c>
      <c r="E319" s="112">
        <v>2.2037</v>
      </c>
      <c r="F319" s="55">
        <f t="shared" si="16"/>
        <v>1.0035999999999998</v>
      </c>
      <c r="G319" s="55">
        <f t="shared" si="17"/>
        <v>0.89209999999999989</v>
      </c>
      <c r="H319" s="56">
        <f t="shared" si="18"/>
        <v>0.88889996014348349</v>
      </c>
      <c r="I319" s="55">
        <f t="shared" si="19"/>
        <v>0.12498598811792394</v>
      </c>
      <c r="J319" s="57" t="s">
        <v>23</v>
      </c>
      <c r="K319" s="57" t="s">
        <v>24</v>
      </c>
      <c r="L319" s="57" t="s">
        <v>24</v>
      </c>
    </row>
    <row r="320" spans="1:12" x14ac:dyDescent="0.3">
      <c r="A320" s="54" t="str">
        <f>Meta!A320</f>
        <v>NRCS 18S</v>
      </c>
      <c r="B320" s="54">
        <f>Meta!B320</f>
        <v>306</v>
      </c>
      <c r="C320" s="115">
        <v>1.3178000000000001</v>
      </c>
      <c r="D320" s="112">
        <v>2.323</v>
      </c>
      <c r="E320" s="112">
        <v>2.1476000000000002</v>
      </c>
      <c r="F320" s="55">
        <f t="shared" si="16"/>
        <v>1.0051999999999999</v>
      </c>
      <c r="G320" s="55">
        <f t="shared" si="17"/>
        <v>0.82980000000000009</v>
      </c>
      <c r="H320" s="56">
        <f t="shared" si="18"/>
        <v>0.82550736171906103</v>
      </c>
      <c r="I320" s="55">
        <f t="shared" si="19"/>
        <v>0.21137623523740631</v>
      </c>
      <c r="J320" s="57" t="s">
        <v>23</v>
      </c>
      <c r="K320" s="57" t="s">
        <v>24</v>
      </c>
      <c r="L320" s="57" t="s">
        <v>24</v>
      </c>
    </row>
    <row r="321" spans="1:12" x14ac:dyDescent="0.3">
      <c r="A321" s="54" t="str">
        <f>Meta!A321</f>
        <v>NRCS 18S</v>
      </c>
      <c r="B321" s="54">
        <f>Meta!B321</f>
        <v>307</v>
      </c>
      <c r="C321" s="115">
        <v>1.3242</v>
      </c>
      <c r="D321" s="112">
        <v>2.3228</v>
      </c>
      <c r="E321" s="112">
        <v>2.1436999999999999</v>
      </c>
      <c r="F321" s="55">
        <f t="shared" si="16"/>
        <v>0.99859999999999993</v>
      </c>
      <c r="G321" s="55">
        <f t="shared" si="17"/>
        <v>0.8194999999999999</v>
      </c>
      <c r="H321" s="56">
        <f t="shared" si="18"/>
        <v>0.82064890847186056</v>
      </c>
      <c r="I321" s="55">
        <f t="shared" si="19"/>
        <v>0.21854789505796224</v>
      </c>
      <c r="J321" s="57" t="s">
        <v>23</v>
      </c>
      <c r="K321" s="57" t="s">
        <v>24</v>
      </c>
      <c r="L321" s="57" t="s">
        <v>24</v>
      </c>
    </row>
    <row r="322" spans="1:12" x14ac:dyDescent="0.3">
      <c r="A322" s="54" t="str">
        <f>Meta!A322</f>
        <v>NRCS 18S</v>
      </c>
      <c r="B322" s="54">
        <f>Meta!B322</f>
        <v>308</v>
      </c>
      <c r="C322" s="115">
        <v>1.3268</v>
      </c>
      <c r="D322" s="112">
        <v>2.3376999999999999</v>
      </c>
      <c r="E322" s="112">
        <v>2.1185999999999998</v>
      </c>
      <c r="F322" s="55">
        <f t="shared" si="16"/>
        <v>1.0108999999999999</v>
      </c>
      <c r="G322" s="55">
        <f t="shared" si="17"/>
        <v>0.79179999999999984</v>
      </c>
      <c r="H322" s="56">
        <f t="shared" si="18"/>
        <v>0.78326243941042628</v>
      </c>
      <c r="I322" s="55">
        <f t="shared" si="19"/>
        <v>0.27671129072998246</v>
      </c>
      <c r="J322" s="57" t="s">
        <v>23</v>
      </c>
      <c r="K322" s="57" t="s">
        <v>24</v>
      </c>
      <c r="L322" s="57" t="s">
        <v>24</v>
      </c>
    </row>
    <row r="323" spans="1:12" x14ac:dyDescent="0.3">
      <c r="A323" s="54" t="str">
        <f>Meta!A323</f>
        <v>NRCS 18S</v>
      </c>
      <c r="B323" s="54">
        <f>Meta!B323</f>
        <v>309</v>
      </c>
      <c r="C323" s="115">
        <v>1.3218000000000001</v>
      </c>
      <c r="D323" s="112">
        <v>2.3243999999999998</v>
      </c>
      <c r="E323" s="112">
        <v>2.1579999999999999</v>
      </c>
      <c r="F323" s="55">
        <f t="shared" si="16"/>
        <v>1.0025999999999997</v>
      </c>
      <c r="G323" s="55">
        <f t="shared" si="17"/>
        <v>0.83619999999999983</v>
      </c>
      <c r="H323" s="56">
        <f t="shared" si="18"/>
        <v>0.83403151805306208</v>
      </c>
      <c r="I323" s="55">
        <f t="shared" si="19"/>
        <v>0.19899545563262366</v>
      </c>
      <c r="J323" s="57" t="s">
        <v>23</v>
      </c>
      <c r="K323" s="57" t="s">
        <v>24</v>
      </c>
      <c r="L323" s="57" t="s">
        <v>24</v>
      </c>
    </row>
    <row r="324" spans="1:12" x14ac:dyDescent="0.3">
      <c r="A324" s="54" t="str">
        <f>Meta!A324</f>
        <v>NRCS 18S</v>
      </c>
      <c r="B324" s="54">
        <f>Meta!B324</f>
        <v>310</v>
      </c>
      <c r="C324" s="115">
        <v>1.3158000000000001</v>
      </c>
      <c r="D324" s="112">
        <v>2.3237999999999999</v>
      </c>
      <c r="E324" s="112">
        <v>2.1598999999999999</v>
      </c>
      <c r="F324" s="55">
        <f t="shared" ref="F324:F387" si="20">D324-C324</f>
        <v>1.0079999999999998</v>
      </c>
      <c r="G324" s="55">
        <f t="shared" ref="G324:G387" si="21">E324-C324</f>
        <v>0.84409999999999985</v>
      </c>
      <c r="H324" s="56">
        <f t="shared" ref="H324:H387" si="22">G324/F324</f>
        <v>0.83740079365079367</v>
      </c>
      <c r="I324" s="55">
        <f t="shared" ref="I324:I387" si="23">(F324-G324)/G324</f>
        <v>0.19417130671721355</v>
      </c>
      <c r="J324" s="57" t="s">
        <v>23</v>
      </c>
      <c r="K324" s="57" t="s">
        <v>24</v>
      </c>
      <c r="L324" s="57" t="s">
        <v>24</v>
      </c>
    </row>
    <row r="325" spans="1:12" x14ac:dyDescent="0.3">
      <c r="A325" s="54" t="str">
        <f>Meta!A325</f>
        <v>NRCS 18S</v>
      </c>
      <c r="B325" s="54">
        <f>Meta!B325</f>
        <v>311</v>
      </c>
      <c r="C325" s="115">
        <v>1.3176000000000001</v>
      </c>
      <c r="D325" s="112">
        <v>2.3191999999999999</v>
      </c>
      <c r="E325" s="112">
        <v>2.1408</v>
      </c>
      <c r="F325" s="55">
        <f t="shared" si="20"/>
        <v>1.0015999999999998</v>
      </c>
      <c r="G325" s="55">
        <f t="shared" si="21"/>
        <v>0.82319999999999993</v>
      </c>
      <c r="H325" s="56">
        <f t="shared" si="22"/>
        <v>0.82188498402555921</v>
      </c>
      <c r="I325" s="55">
        <f t="shared" si="23"/>
        <v>0.21671525753158394</v>
      </c>
      <c r="J325" s="57" t="s">
        <v>23</v>
      </c>
      <c r="K325" s="57" t="s">
        <v>24</v>
      </c>
      <c r="L325" s="57" t="s">
        <v>24</v>
      </c>
    </row>
    <row r="326" spans="1:12" x14ac:dyDescent="0.3">
      <c r="A326" s="54" t="str">
        <f>Meta!A326</f>
        <v>NRCS 18S</v>
      </c>
      <c r="B326" s="54">
        <f>Meta!B326</f>
        <v>312</v>
      </c>
      <c r="C326" s="115">
        <v>1.319</v>
      </c>
      <c r="D326" s="112">
        <v>2.3172999999999999</v>
      </c>
      <c r="E326" s="112">
        <v>2.1608999999999998</v>
      </c>
      <c r="F326" s="55">
        <f t="shared" si="20"/>
        <v>0.99829999999999997</v>
      </c>
      <c r="G326" s="55">
        <f t="shared" si="21"/>
        <v>0.84189999999999987</v>
      </c>
      <c r="H326" s="56">
        <f t="shared" si="22"/>
        <v>0.84333366723429826</v>
      </c>
      <c r="I326" s="55">
        <f t="shared" si="23"/>
        <v>0.18577028150611727</v>
      </c>
      <c r="J326" s="57" t="s">
        <v>23</v>
      </c>
      <c r="K326" s="57" t="s">
        <v>24</v>
      </c>
      <c r="L326" s="57" t="s">
        <v>24</v>
      </c>
    </row>
    <row r="327" spans="1:12" x14ac:dyDescent="0.3">
      <c r="A327" s="54" t="str">
        <f>Meta!A327</f>
        <v>NRCS 18S</v>
      </c>
      <c r="B327" s="54">
        <f>Meta!B327</f>
        <v>313</v>
      </c>
      <c r="C327" s="115">
        <v>1.3472</v>
      </c>
      <c r="D327" s="112">
        <v>2.3454999999999999</v>
      </c>
      <c r="E327" s="112">
        <v>2.1543000000000001</v>
      </c>
      <c r="F327" s="55">
        <f t="shared" si="20"/>
        <v>0.99829999999999997</v>
      </c>
      <c r="G327" s="55">
        <f t="shared" si="21"/>
        <v>0.80710000000000015</v>
      </c>
      <c r="H327" s="56">
        <f t="shared" si="22"/>
        <v>0.80847440649103497</v>
      </c>
      <c r="I327" s="55">
        <f t="shared" si="23"/>
        <v>0.23689753438235631</v>
      </c>
      <c r="J327" s="57" t="s">
        <v>23</v>
      </c>
      <c r="K327" s="57" t="s">
        <v>24</v>
      </c>
      <c r="L327" s="57" t="s">
        <v>24</v>
      </c>
    </row>
    <row r="328" spans="1:12" x14ac:dyDescent="0.3">
      <c r="A328" s="54" t="str">
        <f>Meta!A328</f>
        <v>NRCS 18S</v>
      </c>
      <c r="B328" s="54">
        <f>Meta!B328</f>
        <v>314</v>
      </c>
      <c r="C328" s="115">
        <v>1.5173000000000001</v>
      </c>
      <c r="D328" s="112">
        <v>2.3203</v>
      </c>
      <c r="E328" s="112">
        <v>2.1505999999999998</v>
      </c>
      <c r="F328" s="55">
        <f t="shared" si="20"/>
        <v>0.80299999999999994</v>
      </c>
      <c r="G328" s="55">
        <f t="shared" si="21"/>
        <v>0.63329999999999975</v>
      </c>
      <c r="H328" s="56">
        <f t="shared" si="22"/>
        <v>0.7886674968866747</v>
      </c>
      <c r="I328" s="55">
        <f t="shared" si="23"/>
        <v>0.26796147165640338</v>
      </c>
      <c r="J328" s="57" t="s">
        <v>23</v>
      </c>
      <c r="K328" s="57" t="s">
        <v>24</v>
      </c>
      <c r="L328" s="57" t="s">
        <v>24</v>
      </c>
    </row>
    <row r="329" spans="1:12" x14ac:dyDescent="0.3">
      <c r="A329" s="54" t="str">
        <f>Meta!A329</f>
        <v>NRCS 18S</v>
      </c>
      <c r="B329" s="54">
        <f>Meta!B329</f>
        <v>315</v>
      </c>
      <c r="C329" s="115">
        <v>1.3148</v>
      </c>
      <c r="D329" s="112">
        <v>2.3231000000000002</v>
      </c>
      <c r="E329" s="112">
        <v>2.1320999999999999</v>
      </c>
      <c r="F329" s="55">
        <f t="shared" si="20"/>
        <v>1.0083000000000002</v>
      </c>
      <c r="G329" s="55">
        <f t="shared" si="21"/>
        <v>0.81729999999999992</v>
      </c>
      <c r="H329" s="56">
        <f t="shared" si="22"/>
        <v>0.81057225032232449</v>
      </c>
      <c r="I329" s="55">
        <f t="shared" si="23"/>
        <v>0.23369631714180877</v>
      </c>
      <c r="J329" s="57" t="s">
        <v>23</v>
      </c>
      <c r="K329" s="57" t="s">
        <v>24</v>
      </c>
      <c r="L329" s="57" t="s">
        <v>24</v>
      </c>
    </row>
    <row r="330" spans="1:12" x14ac:dyDescent="0.3">
      <c r="A330" s="54" t="str">
        <f>Meta!A330</f>
        <v>NRCS 18S</v>
      </c>
      <c r="B330" s="54">
        <f>Meta!B330</f>
        <v>316</v>
      </c>
      <c r="C330" s="115">
        <v>1.3197000000000001</v>
      </c>
      <c r="D330" s="112">
        <v>2.3231999999999999</v>
      </c>
      <c r="E330" s="112">
        <v>2.1288999999999998</v>
      </c>
      <c r="F330" s="55">
        <f t="shared" si="20"/>
        <v>1.0034999999999998</v>
      </c>
      <c r="G330" s="55">
        <f t="shared" si="21"/>
        <v>0.8091999999999997</v>
      </c>
      <c r="H330" s="56">
        <f t="shared" si="22"/>
        <v>0.80637767812655692</v>
      </c>
      <c r="I330" s="55">
        <f t="shared" si="23"/>
        <v>0.24011369253583811</v>
      </c>
      <c r="J330" s="57" t="s">
        <v>23</v>
      </c>
      <c r="K330" s="57" t="s">
        <v>24</v>
      </c>
      <c r="L330" s="57" t="s">
        <v>24</v>
      </c>
    </row>
    <row r="331" spans="1:12" x14ac:dyDescent="0.3">
      <c r="A331" s="54" t="str">
        <f>Meta!A331</f>
        <v>NRCS 18S</v>
      </c>
      <c r="B331" s="54" t="str">
        <f>Meta!B331</f>
        <v>PlateD_H2O_1</v>
      </c>
      <c r="F331" s="55">
        <f t="shared" si="20"/>
        <v>0</v>
      </c>
      <c r="G331" s="55">
        <f t="shared" si="21"/>
        <v>0</v>
      </c>
      <c r="H331" s="56" t="e">
        <f t="shared" si="22"/>
        <v>#DIV/0!</v>
      </c>
      <c r="I331" s="55" t="e">
        <f t="shared" si="23"/>
        <v>#DIV/0!</v>
      </c>
      <c r="J331" s="57"/>
      <c r="K331" s="57"/>
      <c r="L331" s="57"/>
    </row>
    <row r="332" spans="1:12" x14ac:dyDescent="0.3">
      <c r="A332" s="54" t="str">
        <f>Meta!A332</f>
        <v>NRCS 18S</v>
      </c>
      <c r="B332" s="54" t="str">
        <f>Meta!B332</f>
        <v>PlateD_H2O_2</v>
      </c>
      <c r="F332" s="55">
        <f t="shared" si="20"/>
        <v>0</v>
      </c>
      <c r="G332" s="55">
        <f t="shared" si="21"/>
        <v>0</v>
      </c>
      <c r="H332" s="56" t="e">
        <f t="shared" si="22"/>
        <v>#DIV/0!</v>
      </c>
      <c r="I332" s="55" t="e">
        <f t="shared" si="23"/>
        <v>#DIV/0!</v>
      </c>
      <c r="J332" s="57"/>
      <c r="K332" s="57"/>
      <c r="L332" s="57"/>
    </row>
    <row r="333" spans="1:12" x14ac:dyDescent="0.3">
      <c r="A333" s="54" t="str">
        <f>Meta!A333</f>
        <v>NRCS 18S</v>
      </c>
      <c r="B333" s="54" t="str">
        <f>Meta!B333</f>
        <v>PlateD_Cal</v>
      </c>
      <c r="F333" s="55">
        <f t="shared" si="20"/>
        <v>0</v>
      </c>
      <c r="G333" s="55">
        <f t="shared" si="21"/>
        <v>0</v>
      </c>
      <c r="H333" s="56" t="e">
        <f t="shared" si="22"/>
        <v>#DIV/0!</v>
      </c>
      <c r="I333" s="55" t="e">
        <f t="shared" si="23"/>
        <v>#DIV/0!</v>
      </c>
      <c r="J333" s="57"/>
      <c r="K333" s="57"/>
      <c r="L333" s="57"/>
    </row>
    <row r="334" spans="1:12" x14ac:dyDescent="0.3">
      <c r="A334" s="54" t="str">
        <f>Meta!A334</f>
        <v>NRCS 18S</v>
      </c>
      <c r="B334" s="54" t="str">
        <f>Meta!B334</f>
        <v>PlateD_Zymo</v>
      </c>
      <c r="F334" s="55">
        <f t="shared" si="20"/>
        <v>0</v>
      </c>
      <c r="G334" s="55">
        <f t="shared" si="21"/>
        <v>0</v>
      </c>
      <c r="H334" s="56" t="e">
        <f t="shared" si="22"/>
        <v>#DIV/0!</v>
      </c>
      <c r="I334" s="55" t="e">
        <f t="shared" si="23"/>
        <v>#DIV/0!</v>
      </c>
      <c r="J334" s="57"/>
      <c r="K334" s="57"/>
      <c r="L334" s="57"/>
    </row>
    <row r="335" spans="1:12" x14ac:dyDescent="0.3">
      <c r="A335" s="54" t="str">
        <f>Meta!A335</f>
        <v>NRCS 18S</v>
      </c>
      <c r="B335" s="54">
        <f>Meta!B335</f>
        <v>317</v>
      </c>
      <c r="C335" s="115">
        <v>1.3126</v>
      </c>
      <c r="D335" s="112">
        <v>2.3191000000000002</v>
      </c>
      <c r="E335" s="112">
        <v>2.1141000000000001</v>
      </c>
      <c r="F335" s="55">
        <f t="shared" si="20"/>
        <v>1.0065000000000002</v>
      </c>
      <c r="G335" s="55">
        <f t="shared" si="21"/>
        <v>0.8015000000000001</v>
      </c>
      <c r="H335" s="56">
        <f t="shared" si="22"/>
        <v>0.79632389468455034</v>
      </c>
      <c r="I335" s="55">
        <f t="shared" si="23"/>
        <v>0.25577043044291958</v>
      </c>
      <c r="J335" s="57" t="s">
        <v>23</v>
      </c>
      <c r="K335" s="57" t="s">
        <v>24</v>
      </c>
      <c r="L335" s="57" t="s">
        <v>24</v>
      </c>
    </row>
    <row r="336" spans="1:12" x14ac:dyDescent="0.3">
      <c r="A336" s="54" t="str">
        <f>Meta!A336</f>
        <v>NRCS 18S</v>
      </c>
      <c r="B336" s="54">
        <f>Meta!B336</f>
        <v>318</v>
      </c>
      <c r="C336" s="115">
        <v>1.3196000000000001</v>
      </c>
      <c r="D336" s="112">
        <v>2.3197000000000001</v>
      </c>
      <c r="E336" s="112">
        <v>2.1480999999999999</v>
      </c>
      <c r="F336" s="55">
        <f t="shared" si="20"/>
        <v>1.0001</v>
      </c>
      <c r="G336" s="55">
        <f t="shared" si="21"/>
        <v>0.82849999999999979</v>
      </c>
      <c r="H336" s="56">
        <f t="shared" si="22"/>
        <v>0.8284171582841714</v>
      </c>
      <c r="I336" s="55">
        <f t="shared" si="23"/>
        <v>0.20712130356065206</v>
      </c>
      <c r="J336" s="57" t="s">
        <v>23</v>
      </c>
      <c r="K336" s="57" t="s">
        <v>24</v>
      </c>
      <c r="L336" s="57" t="s">
        <v>24</v>
      </c>
    </row>
    <row r="337" spans="1:12" x14ac:dyDescent="0.3">
      <c r="A337" s="54" t="str">
        <f>Meta!A337</f>
        <v>NRCS 18S</v>
      </c>
      <c r="B337" s="54">
        <f>Meta!B337</f>
        <v>319</v>
      </c>
      <c r="C337" s="115">
        <v>1.3197000000000001</v>
      </c>
      <c r="D337" s="112">
        <v>2.3197000000000001</v>
      </c>
      <c r="E337" s="112">
        <v>2.1442999999999999</v>
      </c>
      <c r="F337" s="55">
        <f t="shared" si="20"/>
        <v>1</v>
      </c>
      <c r="G337" s="55">
        <f t="shared" si="21"/>
        <v>0.82459999999999978</v>
      </c>
      <c r="H337" s="56">
        <f t="shared" si="22"/>
        <v>0.82459999999999978</v>
      </c>
      <c r="I337" s="55">
        <f t="shared" si="23"/>
        <v>0.21270919233567823</v>
      </c>
      <c r="J337" s="57" t="s">
        <v>23</v>
      </c>
      <c r="K337" s="57" t="s">
        <v>24</v>
      </c>
      <c r="L337" s="57" t="s">
        <v>24</v>
      </c>
    </row>
    <row r="338" spans="1:12" x14ac:dyDescent="0.3">
      <c r="A338" s="54" t="str">
        <f>Meta!A338</f>
        <v>NRCS 18S</v>
      </c>
      <c r="B338" s="54">
        <f>Meta!B338</f>
        <v>320</v>
      </c>
      <c r="C338" s="115">
        <v>1.3167</v>
      </c>
      <c r="D338" s="112">
        <v>2.3260000000000001</v>
      </c>
      <c r="E338" s="112">
        <v>2.1347</v>
      </c>
      <c r="F338" s="55">
        <f t="shared" si="20"/>
        <v>1.0093000000000001</v>
      </c>
      <c r="G338" s="55">
        <f t="shared" si="21"/>
        <v>0.81800000000000006</v>
      </c>
      <c r="H338" s="56">
        <f t="shared" si="22"/>
        <v>0.81046269691865647</v>
      </c>
      <c r="I338" s="55">
        <f t="shared" si="23"/>
        <v>0.2338630806845966</v>
      </c>
      <c r="J338" s="57" t="s">
        <v>23</v>
      </c>
      <c r="K338" s="57" t="s">
        <v>24</v>
      </c>
      <c r="L338" s="57" t="s">
        <v>24</v>
      </c>
    </row>
    <row r="339" spans="1:12" x14ac:dyDescent="0.3">
      <c r="A339" s="54" t="str">
        <f>Meta!A339</f>
        <v>NRCS 18S</v>
      </c>
      <c r="B339" s="54">
        <f>Meta!B339</f>
        <v>321</v>
      </c>
      <c r="C339" s="115">
        <v>1.3253999999999999</v>
      </c>
      <c r="D339" s="112">
        <v>2.3342999999999998</v>
      </c>
      <c r="E339" s="112">
        <v>2.1568000000000001</v>
      </c>
      <c r="F339" s="55">
        <f t="shared" si="20"/>
        <v>1.0088999999999999</v>
      </c>
      <c r="G339" s="55">
        <f t="shared" si="21"/>
        <v>0.83140000000000014</v>
      </c>
      <c r="H339" s="56">
        <f t="shared" si="22"/>
        <v>0.82406581425314718</v>
      </c>
      <c r="I339" s="55">
        <f t="shared" si="23"/>
        <v>0.21349530911715148</v>
      </c>
      <c r="J339" s="57" t="s">
        <v>23</v>
      </c>
      <c r="K339" s="57" t="s">
        <v>24</v>
      </c>
      <c r="L339" s="57" t="s">
        <v>24</v>
      </c>
    </row>
    <row r="340" spans="1:12" x14ac:dyDescent="0.3">
      <c r="A340" s="54" t="str">
        <f>Meta!A340</f>
        <v>NRCS 18S</v>
      </c>
      <c r="B340" s="54">
        <f>Meta!B340</f>
        <v>322</v>
      </c>
      <c r="C340" s="115">
        <v>1.3262</v>
      </c>
      <c r="D340" s="112">
        <v>2.3363999999999998</v>
      </c>
      <c r="E340" s="112">
        <v>2.1636000000000002</v>
      </c>
      <c r="F340" s="55">
        <f t="shared" si="20"/>
        <v>1.0101999999999998</v>
      </c>
      <c r="G340" s="55">
        <f t="shared" si="21"/>
        <v>0.83740000000000014</v>
      </c>
      <c r="H340" s="56">
        <f t="shared" si="22"/>
        <v>0.82894476341318579</v>
      </c>
      <c r="I340" s="55">
        <f t="shared" si="23"/>
        <v>0.20635299737282015</v>
      </c>
      <c r="J340" s="57" t="s">
        <v>23</v>
      </c>
      <c r="K340" s="57" t="s">
        <v>24</v>
      </c>
      <c r="L340" s="57" t="s">
        <v>24</v>
      </c>
    </row>
    <row r="341" spans="1:12" x14ac:dyDescent="0.3">
      <c r="A341" s="54" t="str">
        <f>Meta!A341</f>
        <v>NRCS 18S</v>
      </c>
      <c r="B341" s="54">
        <f>Meta!B341</f>
        <v>323</v>
      </c>
      <c r="C341" s="115">
        <v>1.3159000000000001</v>
      </c>
      <c r="D341" s="112">
        <v>2.3224999999999998</v>
      </c>
      <c r="E341" s="112">
        <v>2.1395</v>
      </c>
      <c r="F341" s="55">
        <f t="shared" si="20"/>
        <v>1.0065999999999997</v>
      </c>
      <c r="G341" s="55">
        <f t="shared" si="21"/>
        <v>0.82359999999999989</v>
      </c>
      <c r="H341" s="56">
        <f t="shared" si="22"/>
        <v>0.81819988078680717</v>
      </c>
      <c r="I341" s="55">
        <f t="shared" si="23"/>
        <v>0.22219524040796484</v>
      </c>
      <c r="J341" s="57" t="s">
        <v>23</v>
      </c>
      <c r="K341" s="57" t="s">
        <v>24</v>
      </c>
      <c r="L341" s="57" t="s">
        <v>24</v>
      </c>
    </row>
    <row r="342" spans="1:12" x14ac:dyDescent="0.3">
      <c r="A342" s="54" t="str">
        <f>Meta!A342</f>
        <v>NRCS 18S</v>
      </c>
      <c r="B342" s="54">
        <f>Meta!B342</f>
        <v>324</v>
      </c>
      <c r="C342" s="115">
        <v>1.3161</v>
      </c>
      <c r="D342" s="112">
        <v>2.3206000000000002</v>
      </c>
      <c r="E342" s="112">
        <v>2.1680999999999999</v>
      </c>
      <c r="F342" s="55">
        <f t="shared" si="20"/>
        <v>1.0045000000000002</v>
      </c>
      <c r="G342" s="55">
        <f t="shared" si="21"/>
        <v>0.85199999999999987</v>
      </c>
      <c r="H342" s="56">
        <f t="shared" si="22"/>
        <v>0.84818317570930779</v>
      </c>
      <c r="I342" s="55">
        <f t="shared" si="23"/>
        <v>0.17899061032863889</v>
      </c>
      <c r="J342" s="57" t="s">
        <v>23</v>
      </c>
      <c r="K342" s="57" t="s">
        <v>24</v>
      </c>
      <c r="L342" s="57" t="s">
        <v>24</v>
      </c>
    </row>
    <row r="343" spans="1:12" x14ac:dyDescent="0.3">
      <c r="A343" s="54" t="str">
        <f>Meta!A343</f>
        <v>NRCS 18S</v>
      </c>
      <c r="B343" s="54">
        <f>Meta!B343</f>
        <v>325</v>
      </c>
      <c r="C343" s="115">
        <v>1.3148</v>
      </c>
      <c r="D343" s="112">
        <v>2.3307000000000002</v>
      </c>
      <c r="E343" s="112">
        <v>2.1589999999999998</v>
      </c>
      <c r="F343" s="55">
        <f t="shared" si="20"/>
        <v>1.0159000000000002</v>
      </c>
      <c r="G343" s="55">
        <f t="shared" si="21"/>
        <v>0.84419999999999984</v>
      </c>
      <c r="H343" s="56">
        <f t="shared" si="22"/>
        <v>0.83098730189979297</v>
      </c>
      <c r="I343" s="55">
        <f t="shared" si="23"/>
        <v>0.20338782279080839</v>
      </c>
      <c r="J343" s="57" t="s">
        <v>23</v>
      </c>
      <c r="K343" s="57" t="s">
        <v>24</v>
      </c>
      <c r="L343" s="57" t="s">
        <v>24</v>
      </c>
    </row>
    <row r="344" spans="1:12" x14ac:dyDescent="0.3">
      <c r="A344" s="54" t="str">
        <f>Meta!A344</f>
        <v>NRCS 18S</v>
      </c>
      <c r="B344" s="54">
        <f>Meta!B344</f>
        <v>326</v>
      </c>
      <c r="C344" s="115">
        <v>1.3288</v>
      </c>
      <c r="D344" s="112">
        <v>2.3328000000000002</v>
      </c>
      <c r="E344" s="112">
        <v>2.1836000000000002</v>
      </c>
      <c r="F344" s="55">
        <f t="shared" si="20"/>
        <v>1.0040000000000002</v>
      </c>
      <c r="G344" s="55">
        <f t="shared" si="21"/>
        <v>0.85480000000000023</v>
      </c>
      <c r="H344" s="56">
        <f t="shared" si="22"/>
        <v>0.85139442231075702</v>
      </c>
      <c r="I344" s="55">
        <f t="shared" si="23"/>
        <v>0.17454375292466071</v>
      </c>
      <c r="J344" s="57" t="s">
        <v>23</v>
      </c>
      <c r="K344" s="57" t="s">
        <v>24</v>
      </c>
      <c r="L344" s="57" t="s">
        <v>24</v>
      </c>
    </row>
    <row r="345" spans="1:12" x14ac:dyDescent="0.3">
      <c r="A345" s="54" t="str">
        <f>Meta!A345</f>
        <v>NRCS 18S</v>
      </c>
      <c r="B345" s="54">
        <f>Meta!B345</f>
        <v>327</v>
      </c>
      <c r="C345" s="115">
        <v>1.3224</v>
      </c>
      <c r="D345" s="112">
        <v>2.3134999999999999</v>
      </c>
      <c r="E345" s="112">
        <v>2.2277999999999998</v>
      </c>
      <c r="F345" s="55">
        <f t="shared" si="20"/>
        <v>0.99109999999999987</v>
      </c>
      <c r="G345" s="55">
        <f t="shared" si="21"/>
        <v>0.90539999999999976</v>
      </c>
      <c r="H345" s="56">
        <f t="shared" si="22"/>
        <v>0.91353042074462709</v>
      </c>
      <c r="I345" s="55">
        <f t="shared" si="23"/>
        <v>9.4654296443561006E-2</v>
      </c>
      <c r="J345" s="57" t="s">
        <v>23</v>
      </c>
      <c r="K345" s="57" t="s">
        <v>24</v>
      </c>
      <c r="L345" s="57" t="s">
        <v>24</v>
      </c>
    </row>
    <row r="346" spans="1:12" x14ac:dyDescent="0.3">
      <c r="A346" s="54" t="str">
        <f>Meta!A346</f>
        <v>NRCS 18S</v>
      </c>
      <c r="B346" s="54">
        <f>Meta!B346</f>
        <v>328</v>
      </c>
      <c r="C346" s="115">
        <v>1.3307</v>
      </c>
      <c r="D346" s="112">
        <v>2.3249</v>
      </c>
      <c r="E346" s="112">
        <v>2.2056</v>
      </c>
      <c r="F346" s="55">
        <f t="shared" si="20"/>
        <v>0.99419999999999997</v>
      </c>
      <c r="G346" s="55">
        <f t="shared" si="21"/>
        <v>0.87490000000000001</v>
      </c>
      <c r="H346" s="56">
        <f t="shared" si="22"/>
        <v>0.880004023335345</v>
      </c>
      <c r="I346" s="55">
        <f t="shared" si="23"/>
        <v>0.13635844096468164</v>
      </c>
      <c r="J346" s="57" t="s">
        <v>23</v>
      </c>
      <c r="K346" s="57" t="s">
        <v>24</v>
      </c>
      <c r="L346" s="57" t="s">
        <v>24</v>
      </c>
    </row>
    <row r="347" spans="1:12" x14ac:dyDescent="0.3">
      <c r="A347" s="54" t="str">
        <f>Meta!A347</f>
        <v>NRCS 18S</v>
      </c>
      <c r="B347" s="54">
        <f>Meta!B347</f>
        <v>329</v>
      </c>
      <c r="C347" s="115">
        <v>1.3204</v>
      </c>
      <c r="D347" s="112">
        <v>2.3292999999999999</v>
      </c>
      <c r="E347" s="112">
        <v>2.2117</v>
      </c>
      <c r="F347" s="55">
        <f t="shared" si="20"/>
        <v>1.0088999999999999</v>
      </c>
      <c r="G347" s="55">
        <f t="shared" si="21"/>
        <v>0.89129999999999998</v>
      </c>
      <c r="H347" s="56">
        <f t="shared" si="22"/>
        <v>0.88343740707701468</v>
      </c>
      <c r="I347" s="55">
        <f t="shared" si="23"/>
        <v>0.13194210703466838</v>
      </c>
      <c r="J347" s="57" t="s">
        <v>23</v>
      </c>
      <c r="K347" s="57" t="s">
        <v>24</v>
      </c>
      <c r="L347" s="57" t="s">
        <v>24</v>
      </c>
    </row>
    <row r="348" spans="1:12" x14ac:dyDescent="0.3">
      <c r="A348" s="54" t="str">
        <f>Meta!A348</f>
        <v>NRCS 18S</v>
      </c>
      <c r="B348" s="54">
        <f>Meta!B348</f>
        <v>330</v>
      </c>
      <c r="C348" s="115">
        <v>1.3451</v>
      </c>
      <c r="D348" s="112">
        <v>2.3407</v>
      </c>
      <c r="E348" s="112">
        <v>2.2008999999999999</v>
      </c>
      <c r="F348" s="55">
        <f t="shared" si="20"/>
        <v>0.99560000000000004</v>
      </c>
      <c r="G348" s="55">
        <f t="shared" si="21"/>
        <v>0.85579999999999989</v>
      </c>
      <c r="H348" s="56">
        <f t="shared" si="22"/>
        <v>0.8595821615106467</v>
      </c>
      <c r="I348" s="55">
        <f t="shared" si="23"/>
        <v>0.16335592428137435</v>
      </c>
      <c r="J348" s="57" t="s">
        <v>23</v>
      </c>
      <c r="K348" s="57" t="s">
        <v>24</v>
      </c>
      <c r="L348" s="57" t="s">
        <v>24</v>
      </c>
    </row>
    <row r="349" spans="1:12" x14ac:dyDescent="0.3">
      <c r="A349" s="54" t="str">
        <f>Meta!A349</f>
        <v>NRCS 18S</v>
      </c>
      <c r="B349" s="54">
        <f>Meta!B349</f>
        <v>331</v>
      </c>
      <c r="C349" s="115">
        <v>1.3188</v>
      </c>
      <c r="D349" s="112">
        <v>2.3205</v>
      </c>
      <c r="E349" s="112">
        <v>2.1655000000000002</v>
      </c>
      <c r="F349" s="55">
        <f t="shared" si="20"/>
        <v>1.0017</v>
      </c>
      <c r="G349" s="55">
        <f t="shared" si="21"/>
        <v>0.84670000000000023</v>
      </c>
      <c r="H349" s="56">
        <f t="shared" si="22"/>
        <v>0.84526305281022285</v>
      </c>
      <c r="I349" s="55">
        <f t="shared" si="23"/>
        <v>0.18306365891106621</v>
      </c>
      <c r="J349" s="57" t="s">
        <v>23</v>
      </c>
      <c r="K349" s="57" t="s">
        <v>24</v>
      </c>
      <c r="L349" s="57" t="s">
        <v>24</v>
      </c>
    </row>
    <row r="350" spans="1:12" x14ac:dyDescent="0.3">
      <c r="A350" s="54" t="str">
        <f>Meta!A350</f>
        <v>NRCS 18S</v>
      </c>
      <c r="B350" s="54">
        <f>Meta!B350</f>
        <v>332</v>
      </c>
      <c r="C350" s="115">
        <v>1.3123</v>
      </c>
      <c r="D350" s="112">
        <v>2.3130000000000002</v>
      </c>
      <c r="E350" s="112">
        <v>2.1966000000000001</v>
      </c>
      <c r="F350" s="55">
        <f t="shared" si="20"/>
        <v>1.0007000000000001</v>
      </c>
      <c r="G350" s="55">
        <f t="shared" si="21"/>
        <v>0.88430000000000009</v>
      </c>
      <c r="H350" s="56">
        <f t="shared" si="22"/>
        <v>0.88368142300389718</v>
      </c>
      <c r="I350" s="55">
        <f t="shared" si="23"/>
        <v>0.13162953748727813</v>
      </c>
      <c r="J350" s="57" t="s">
        <v>23</v>
      </c>
      <c r="K350" s="57" t="s">
        <v>24</v>
      </c>
      <c r="L350" s="57" t="s">
        <v>24</v>
      </c>
    </row>
    <row r="351" spans="1:12" x14ac:dyDescent="0.3">
      <c r="A351" s="54" t="str">
        <f>Meta!A351</f>
        <v>NRCS 18S</v>
      </c>
      <c r="B351" s="54">
        <f>Meta!B351</f>
        <v>333</v>
      </c>
      <c r="C351" s="115">
        <v>1.3189</v>
      </c>
      <c r="D351" s="112">
        <v>2.3197000000000001</v>
      </c>
      <c r="E351" s="112">
        <v>2.2120000000000002</v>
      </c>
      <c r="F351" s="55">
        <f t="shared" si="20"/>
        <v>1.0008000000000001</v>
      </c>
      <c r="G351" s="55">
        <f t="shared" si="21"/>
        <v>0.89310000000000023</v>
      </c>
      <c r="H351" s="56">
        <f t="shared" si="22"/>
        <v>0.89238609112709844</v>
      </c>
      <c r="I351" s="55">
        <f t="shared" si="23"/>
        <v>0.12059119919381915</v>
      </c>
      <c r="J351" s="57" t="s">
        <v>23</v>
      </c>
      <c r="K351" s="57" t="s">
        <v>24</v>
      </c>
      <c r="L351" s="57" t="s">
        <v>24</v>
      </c>
    </row>
    <row r="352" spans="1:12" x14ac:dyDescent="0.3">
      <c r="A352" s="54" t="str">
        <f>Meta!A352</f>
        <v>NRCS 18S</v>
      </c>
      <c r="B352" s="54">
        <f>Meta!B352</f>
        <v>334</v>
      </c>
      <c r="C352" s="114">
        <v>1.3196000000000001</v>
      </c>
      <c r="D352" s="112">
        <v>2.2884000000000002</v>
      </c>
      <c r="E352" s="112">
        <v>2.1604000000000001</v>
      </c>
      <c r="F352" s="55">
        <f t="shared" si="20"/>
        <v>0.96880000000000011</v>
      </c>
      <c r="G352" s="55">
        <f t="shared" si="21"/>
        <v>0.84079999999999999</v>
      </c>
      <c r="H352" s="56">
        <f t="shared" si="22"/>
        <v>0.86787778695293138</v>
      </c>
      <c r="I352" s="55">
        <f t="shared" si="23"/>
        <v>0.15223596574690784</v>
      </c>
      <c r="J352" s="57" t="s">
        <v>23</v>
      </c>
      <c r="K352" s="57" t="s">
        <v>24</v>
      </c>
      <c r="L352" s="57" t="s">
        <v>24</v>
      </c>
    </row>
    <row r="353" spans="1:12" x14ac:dyDescent="0.3">
      <c r="A353" s="54" t="str">
        <f>Meta!A353</f>
        <v>NRCS 18S</v>
      </c>
      <c r="B353" s="54">
        <f>Meta!B353</f>
        <v>335</v>
      </c>
      <c r="C353" s="114">
        <v>1.3240000000000001</v>
      </c>
      <c r="D353" s="112">
        <v>2.2890999999999999</v>
      </c>
      <c r="E353" s="112">
        <v>2.1575000000000002</v>
      </c>
      <c r="F353" s="55">
        <f t="shared" si="20"/>
        <v>0.96509999999999985</v>
      </c>
      <c r="G353" s="55">
        <f t="shared" si="21"/>
        <v>0.83350000000000013</v>
      </c>
      <c r="H353" s="56">
        <f t="shared" si="22"/>
        <v>0.86364107346389007</v>
      </c>
      <c r="I353" s="55">
        <f t="shared" si="23"/>
        <v>0.15788842231553654</v>
      </c>
      <c r="J353" s="57" t="s">
        <v>23</v>
      </c>
      <c r="K353" s="57" t="s">
        <v>24</v>
      </c>
      <c r="L353" s="57" t="s">
        <v>24</v>
      </c>
    </row>
    <row r="354" spans="1:12" x14ac:dyDescent="0.3">
      <c r="A354" s="54" t="str">
        <f>Meta!A354</f>
        <v>NRCS 18S</v>
      </c>
      <c r="B354" s="54">
        <f>Meta!B354</f>
        <v>336</v>
      </c>
      <c r="C354" s="114">
        <v>1.3207</v>
      </c>
      <c r="D354" s="112">
        <v>2.3157000000000001</v>
      </c>
      <c r="E354" s="112">
        <v>2.2063000000000001</v>
      </c>
      <c r="F354" s="55">
        <f t="shared" si="20"/>
        <v>0.99500000000000011</v>
      </c>
      <c r="G354" s="55">
        <f t="shared" si="21"/>
        <v>0.88560000000000016</v>
      </c>
      <c r="H354" s="56">
        <f t="shared" si="22"/>
        <v>0.89005025125628145</v>
      </c>
      <c r="I354" s="55">
        <f t="shared" si="23"/>
        <v>0.12353206865401979</v>
      </c>
      <c r="J354" s="57" t="s">
        <v>23</v>
      </c>
      <c r="K354" s="57" t="s">
        <v>24</v>
      </c>
      <c r="L354" s="57" t="s">
        <v>24</v>
      </c>
    </row>
    <row r="355" spans="1:12" x14ac:dyDescent="0.3">
      <c r="A355" s="54" t="str">
        <f>Meta!A355</f>
        <v>NRCS 18S</v>
      </c>
      <c r="B355" s="54">
        <f>Meta!B355</f>
        <v>337</v>
      </c>
      <c r="C355" s="114">
        <v>1.3213999999999999</v>
      </c>
      <c r="D355" s="112">
        <v>2.3235999999999999</v>
      </c>
      <c r="E355" s="112">
        <v>2.1957</v>
      </c>
      <c r="F355" s="55">
        <f t="shared" si="20"/>
        <v>1.0022</v>
      </c>
      <c r="G355" s="55">
        <f t="shared" si="21"/>
        <v>0.87430000000000008</v>
      </c>
      <c r="H355" s="56">
        <f t="shared" si="22"/>
        <v>0.87238076232288975</v>
      </c>
      <c r="I355" s="55">
        <f t="shared" si="23"/>
        <v>0.14628845933889956</v>
      </c>
      <c r="J355" s="57" t="s">
        <v>23</v>
      </c>
      <c r="K355" s="57" t="s">
        <v>24</v>
      </c>
      <c r="L355" s="57" t="s">
        <v>24</v>
      </c>
    </row>
    <row r="356" spans="1:12" x14ac:dyDescent="0.3">
      <c r="A356" s="54" t="str">
        <f>Meta!A356</f>
        <v>NRCS 18S</v>
      </c>
      <c r="B356" s="54">
        <f>Meta!B356</f>
        <v>338</v>
      </c>
      <c r="C356" s="114">
        <v>1.3151999999999999</v>
      </c>
      <c r="D356" s="112">
        <v>2.3189000000000002</v>
      </c>
      <c r="E356" s="112">
        <v>2.1810999999999998</v>
      </c>
      <c r="F356" s="55">
        <f t="shared" si="20"/>
        <v>1.0037000000000003</v>
      </c>
      <c r="G356" s="55">
        <f t="shared" si="21"/>
        <v>0.86589999999999989</v>
      </c>
      <c r="H356" s="56">
        <f t="shared" si="22"/>
        <v>0.86270798047225239</v>
      </c>
      <c r="I356" s="55">
        <f t="shared" si="23"/>
        <v>0.15914077838087584</v>
      </c>
      <c r="J356" s="57" t="s">
        <v>23</v>
      </c>
      <c r="K356" s="57" t="s">
        <v>24</v>
      </c>
      <c r="L356" s="57" t="s">
        <v>24</v>
      </c>
    </row>
    <row r="357" spans="1:12" x14ac:dyDescent="0.3">
      <c r="A357" s="54" t="str">
        <f>Meta!A357</f>
        <v>NRCS 18S</v>
      </c>
      <c r="B357" s="54">
        <f>Meta!B357</f>
        <v>339</v>
      </c>
      <c r="C357" s="114">
        <v>1.3112999999999999</v>
      </c>
      <c r="D357" s="112">
        <v>2.3121</v>
      </c>
      <c r="E357" s="112">
        <v>2.1743999999999999</v>
      </c>
      <c r="F357" s="55">
        <f t="shared" si="20"/>
        <v>1.0008000000000001</v>
      </c>
      <c r="G357" s="55">
        <f t="shared" si="21"/>
        <v>0.86309999999999998</v>
      </c>
      <c r="H357" s="56">
        <f t="shared" si="22"/>
        <v>0.8624100719424459</v>
      </c>
      <c r="I357" s="55">
        <f t="shared" si="23"/>
        <v>0.15954118873826922</v>
      </c>
      <c r="J357" s="57" t="s">
        <v>23</v>
      </c>
      <c r="K357" s="57" t="s">
        <v>24</v>
      </c>
      <c r="L357" s="57" t="s">
        <v>24</v>
      </c>
    </row>
    <row r="358" spans="1:12" x14ac:dyDescent="0.3">
      <c r="A358" s="54" t="str">
        <f>Meta!A358</f>
        <v>NRCS 18S</v>
      </c>
      <c r="B358" s="54">
        <f>Meta!B358</f>
        <v>340</v>
      </c>
      <c r="C358" s="114">
        <v>1.3164</v>
      </c>
      <c r="D358" s="112">
        <v>2.3281000000000001</v>
      </c>
      <c r="E358" s="112">
        <v>2.19</v>
      </c>
      <c r="F358" s="55">
        <f t="shared" si="20"/>
        <v>1.0117</v>
      </c>
      <c r="G358" s="55">
        <f t="shared" si="21"/>
        <v>0.87359999999999993</v>
      </c>
      <c r="H358" s="56">
        <f t="shared" si="22"/>
        <v>0.86349708411584447</v>
      </c>
      <c r="I358" s="55">
        <f t="shared" si="23"/>
        <v>0.15808150183150196</v>
      </c>
      <c r="J358" s="57" t="s">
        <v>23</v>
      </c>
      <c r="K358" s="57" t="s">
        <v>24</v>
      </c>
      <c r="L358" s="57" t="s">
        <v>24</v>
      </c>
    </row>
    <row r="359" spans="1:12" x14ac:dyDescent="0.3">
      <c r="A359" s="54" t="str">
        <f>Meta!A359</f>
        <v>NRCS 18S</v>
      </c>
      <c r="B359" s="54">
        <f>Meta!B359</f>
        <v>341</v>
      </c>
      <c r="C359" s="114">
        <v>1.3162</v>
      </c>
      <c r="D359" s="112">
        <v>2.3178000000000001</v>
      </c>
      <c r="E359" s="112">
        <v>2.1937000000000002</v>
      </c>
      <c r="F359" s="55">
        <f t="shared" si="20"/>
        <v>1.0016</v>
      </c>
      <c r="G359" s="55">
        <f t="shared" si="21"/>
        <v>0.87750000000000017</v>
      </c>
      <c r="H359" s="56">
        <f t="shared" si="22"/>
        <v>0.87609824281150173</v>
      </c>
      <c r="I359" s="55">
        <f t="shared" si="23"/>
        <v>0.14142450142450125</v>
      </c>
      <c r="J359" s="57" t="s">
        <v>23</v>
      </c>
      <c r="K359" s="57" t="s">
        <v>24</v>
      </c>
      <c r="L359" s="57" t="s">
        <v>24</v>
      </c>
    </row>
    <row r="360" spans="1:12" x14ac:dyDescent="0.3">
      <c r="A360" s="54" t="str">
        <f>Meta!A360</f>
        <v>NRCS 18S</v>
      </c>
      <c r="B360" s="54">
        <f>Meta!B360</f>
        <v>342</v>
      </c>
      <c r="C360" s="114">
        <v>1.3138000000000001</v>
      </c>
      <c r="D360" s="112">
        <v>2.3184999999999998</v>
      </c>
      <c r="E360" s="112">
        <v>2.2078000000000002</v>
      </c>
      <c r="F360" s="55">
        <f t="shared" si="20"/>
        <v>1.0046999999999997</v>
      </c>
      <c r="G360" s="55">
        <f t="shared" si="21"/>
        <v>0.89400000000000013</v>
      </c>
      <c r="H360" s="56">
        <f t="shared" si="22"/>
        <v>0.88981785607644115</v>
      </c>
      <c r="I360" s="55">
        <f t="shared" si="23"/>
        <v>0.12382550335570421</v>
      </c>
      <c r="J360" s="57" t="s">
        <v>23</v>
      </c>
      <c r="K360" s="57" t="s">
        <v>24</v>
      </c>
      <c r="L360" s="57" t="s">
        <v>24</v>
      </c>
    </row>
    <row r="361" spans="1:12" x14ac:dyDescent="0.3">
      <c r="A361" s="54" t="str">
        <f>Meta!A361</f>
        <v>NRCS 18S</v>
      </c>
      <c r="B361" s="54">
        <f>Meta!B361</f>
        <v>343</v>
      </c>
      <c r="C361" s="114">
        <v>1.3142</v>
      </c>
      <c r="D361" s="112">
        <v>2.3109000000000002</v>
      </c>
      <c r="E361" s="112">
        <v>2.1791999999999998</v>
      </c>
      <c r="F361" s="55">
        <f t="shared" si="20"/>
        <v>0.99670000000000014</v>
      </c>
      <c r="G361" s="55">
        <f t="shared" si="21"/>
        <v>0.86499999999999977</v>
      </c>
      <c r="H361" s="56">
        <f t="shared" si="22"/>
        <v>0.86786395103842651</v>
      </c>
      <c r="I361" s="55">
        <f t="shared" si="23"/>
        <v>0.15225433526011609</v>
      </c>
      <c r="J361" s="57" t="s">
        <v>23</v>
      </c>
      <c r="K361" s="57" t="s">
        <v>24</v>
      </c>
      <c r="L361" s="57" t="s">
        <v>24</v>
      </c>
    </row>
    <row r="362" spans="1:12" x14ac:dyDescent="0.3">
      <c r="A362" s="54" t="str">
        <f>Meta!A362</f>
        <v>NRCS 18S</v>
      </c>
      <c r="B362" s="54">
        <f>Meta!B362</f>
        <v>344</v>
      </c>
      <c r="C362" s="114">
        <v>1.3129</v>
      </c>
      <c r="D362" s="112">
        <v>2.3172000000000001</v>
      </c>
      <c r="E362" s="112">
        <v>2.1806999999999999</v>
      </c>
      <c r="F362" s="55">
        <f t="shared" si="20"/>
        <v>1.0043000000000002</v>
      </c>
      <c r="G362" s="55">
        <f t="shared" si="21"/>
        <v>0.8677999999999999</v>
      </c>
      <c r="H362" s="56">
        <f t="shared" si="22"/>
        <v>0.86408443692123837</v>
      </c>
      <c r="I362" s="55">
        <f t="shared" si="23"/>
        <v>0.15729430744411191</v>
      </c>
      <c r="J362" s="57" t="s">
        <v>23</v>
      </c>
      <c r="K362" s="57" t="s">
        <v>24</v>
      </c>
      <c r="L362" s="57" t="s">
        <v>24</v>
      </c>
    </row>
    <row r="363" spans="1:12" x14ac:dyDescent="0.3">
      <c r="A363" s="54" t="str">
        <f>Meta!A363</f>
        <v>NRCS 18S</v>
      </c>
      <c r="B363" s="54">
        <f>Meta!B363</f>
        <v>345</v>
      </c>
      <c r="C363" s="114">
        <v>1.3237000000000001</v>
      </c>
      <c r="D363" s="112">
        <v>2.3222999999999998</v>
      </c>
      <c r="E363" s="112">
        <v>2.2208999999999999</v>
      </c>
      <c r="F363" s="55">
        <f t="shared" si="20"/>
        <v>0.99859999999999971</v>
      </c>
      <c r="G363" s="55">
        <f t="shared" si="21"/>
        <v>0.89719999999999978</v>
      </c>
      <c r="H363" s="56">
        <f t="shared" si="22"/>
        <v>0.89845784097736836</v>
      </c>
      <c r="I363" s="55">
        <f t="shared" si="23"/>
        <v>0.11301827909050374</v>
      </c>
      <c r="J363" s="57" t="s">
        <v>23</v>
      </c>
      <c r="K363" s="57" t="s">
        <v>24</v>
      </c>
      <c r="L363" s="57" t="s">
        <v>24</v>
      </c>
    </row>
    <row r="364" spans="1:12" x14ac:dyDescent="0.3">
      <c r="A364" s="54" t="str">
        <f>Meta!A364</f>
        <v>NRCS 18S</v>
      </c>
      <c r="B364" s="54">
        <f>Meta!B364</f>
        <v>346</v>
      </c>
      <c r="C364" s="114">
        <v>1.3081</v>
      </c>
      <c r="D364" s="112">
        <v>2.2989000000000002</v>
      </c>
      <c r="E364" s="112">
        <v>2.1535000000000002</v>
      </c>
      <c r="F364" s="55">
        <f t="shared" si="20"/>
        <v>0.99080000000000013</v>
      </c>
      <c r="G364" s="55">
        <f t="shared" si="21"/>
        <v>0.84540000000000015</v>
      </c>
      <c r="H364" s="56">
        <f t="shared" si="22"/>
        <v>0.85324989907145743</v>
      </c>
      <c r="I364" s="55">
        <f t="shared" si="23"/>
        <v>0.17198959072628336</v>
      </c>
      <c r="J364" s="57" t="s">
        <v>23</v>
      </c>
      <c r="K364" s="57" t="s">
        <v>24</v>
      </c>
      <c r="L364" s="57" t="s">
        <v>24</v>
      </c>
    </row>
    <row r="365" spans="1:12" x14ac:dyDescent="0.3">
      <c r="A365" s="54" t="str">
        <f>Meta!A365</f>
        <v>NRCS 18S</v>
      </c>
      <c r="B365" s="54">
        <f>Meta!B365</f>
        <v>347</v>
      </c>
      <c r="C365" s="114">
        <v>1.3199000000000001</v>
      </c>
      <c r="D365" s="112">
        <v>2.3252999999999999</v>
      </c>
      <c r="E365" s="112">
        <v>2.1518999999999999</v>
      </c>
      <c r="F365" s="55">
        <f t="shared" si="20"/>
        <v>1.0053999999999998</v>
      </c>
      <c r="G365" s="55">
        <f t="shared" si="21"/>
        <v>0.83199999999999985</v>
      </c>
      <c r="H365" s="56">
        <f t="shared" si="22"/>
        <v>0.82753133081360652</v>
      </c>
      <c r="I365" s="55">
        <f t="shared" si="23"/>
        <v>0.20841346153846158</v>
      </c>
      <c r="J365" s="57" t="s">
        <v>23</v>
      </c>
      <c r="K365" s="57" t="s">
        <v>24</v>
      </c>
      <c r="L365" s="57" t="s">
        <v>24</v>
      </c>
    </row>
    <row r="366" spans="1:12" x14ac:dyDescent="0.3">
      <c r="A366" s="54" t="str">
        <f>Meta!A366</f>
        <v>NRCS 18S</v>
      </c>
      <c r="B366" s="54">
        <f>Meta!B366</f>
        <v>348</v>
      </c>
      <c r="C366" s="114">
        <v>1.3124</v>
      </c>
      <c r="D366" s="112">
        <v>2.3165</v>
      </c>
      <c r="E366" s="112">
        <v>2.1888999999999998</v>
      </c>
      <c r="F366" s="55">
        <f t="shared" si="20"/>
        <v>1.0041</v>
      </c>
      <c r="G366" s="55">
        <f t="shared" si="21"/>
        <v>0.87649999999999983</v>
      </c>
      <c r="H366" s="56">
        <f t="shared" si="22"/>
        <v>0.87292102380240999</v>
      </c>
      <c r="I366" s="55">
        <f t="shared" si="23"/>
        <v>0.14557900741585875</v>
      </c>
      <c r="J366" s="57" t="s">
        <v>23</v>
      </c>
      <c r="K366" s="57" t="s">
        <v>24</v>
      </c>
      <c r="L366" s="57" t="s">
        <v>24</v>
      </c>
    </row>
    <row r="367" spans="1:12" x14ac:dyDescent="0.3">
      <c r="A367" s="54" t="str">
        <f>Meta!A367</f>
        <v>NRCS 18S</v>
      </c>
      <c r="B367" s="54">
        <f>Meta!B367</f>
        <v>349</v>
      </c>
      <c r="C367" s="114">
        <v>1.3194999999999999</v>
      </c>
      <c r="D367" s="112">
        <v>2.3172999999999999</v>
      </c>
      <c r="E367" s="112">
        <v>2.1892999999999998</v>
      </c>
      <c r="F367" s="55">
        <f t="shared" si="20"/>
        <v>0.99780000000000002</v>
      </c>
      <c r="G367" s="55">
        <f t="shared" si="21"/>
        <v>0.86979999999999991</v>
      </c>
      <c r="H367" s="56">
        <f t="shared" si="22"/>
        <v>0.87171777911405079</v>
      </c>
      <c r="I367" s="55">
        <f t="shared" si="23"/>
        <v>0.1471602667279836</v>
      </c>
      <c r="J367" s="57" t="s">
        <v>23</v>
      </c>
      <c r="K367" s="57" t="s">
        <v>24</v>
      </c>
      <c r="L367" s="57" t="s">
        <v>24</v>
      </c>
    </row>
    <row r="368" spans="1:12" x14ac:dyDescent="0.3">
      <c r="A368" s="54" t="str">
        <f>Meta!A368</f>
        <v>NRCS 18S</v>
      </c>
      <c r="B368" s="54">
        <f>Meta!B368</f>
        <v>350</v>
      </c>
      <c r="C368" s="114">
        <v>1.3077000000000001</v>
      </c>
      <c r="D368" s="112">
        <v>2.3138000000000001</v>
      </c>
      <c r="E368" s="112">
        <v>2.2000000000000002</v>
      </c>
      <c r="F368" s="55">
        <f t="shared" si="20"/>
        <v>1.0061</v>
      </c>
      <c r="G368" s="55">
        <f t="shared" si="21"/>
        <v>0.89230000000000009</v>
      </c>
      <c r="H368" s="56">
        <f t="shared" si="22"/>
        <v>0.88688997117582757</v>
      </c>
      <c r="I368" s="55">
        <f t="shared" si="23"/>
        <v>0.12753558220329472</v>
      </c>
      <c r="J368" s="57" t="s">
        <v>23</v>
      </c>
      <c r="K368" s="57" t="s">
        <v>24</v>
      </c>
      <c r="L368" s="57" t="s">
        <v>24</v>
      </c>
    </row>
    <row r="369" spans="1:12" x14ac:dyDescent="0.3">
      <c r="A369" s="54" t="str">
        <f>Meta!A369</f>
        <v>NRCS 18S</v>
      </c>
      <c r="B369" s="54">
        <f>Meta!B369</f>
        <v>351</v>
      </c>
      <c r="C369" s="114">
        <v>1.3068</v>
      </c>
      <c r="D369" s="112">
        <v>2.3149999999999999</v>
      </c>
      <c r="E369" s="112">
        <v>2.1953999999999998</v>
      </c>
      <c r="F369" s="55">
        <f t="shared" si="20"/>
        <v>1.0082</v>
      </c>
      <c r="G369" s="55">
        <f t="shared" si="21"/>
        <v>0.88859999999999983</v>
      </c>
      <c r="H369" s="56">
        <f t="shared" si="22"/>
        <v>0.88137274350327299</v>
      </c>
      <c r="I369" s="55">
        <f t="shared" si="23"/>
        <v>0.13459374296646429</v>
      </c>
      <c r="J369" s="57" t="s">
        <v>23</v>
      </c>
      <c r="K369" s="57" t="s">
        <v>24</v>
      </c>
      <c r="L369" s="57" t="s">
        <v>24</v>
      </c>
    </row>
    <row r="370" spans="1:12" x14ac:dyDescent="0.3">
      <c r="A370" s="54" t="str">
        <f>Meta!A370</f>
        <v>NRCS 18S</v>
      </c>
      <c r="B370" s="54">
        <f>Meta!B370</f>
        <v>352</v>
      </c>
      <c r="C370" s="114">
        <v>1.3001</v>
      </c>
      <c r="D370" s="112">
        <v>2.3081</v>
      </c>
      <c r="E370" s="112">
        <v>2.1894999999999998</v>
      </c>
      <c r="F370" s="55">
        <f t="shared" si="20"/>
        <v>1.008</v>
      </c>
      <c r="G370" s="55">
        <f t="shared" si="21"/>
        <v>0.88939999999999975</v>
      </c>
      <c r="H370" s="56">
        <f t="shared" si="22"/>
        <v>0.88234126984126959</v>
      </c>
      <c r="I370" s="55">
        <f t="shared" si="23"/>
        <v>0.13334832471329019</v>
      </c>
      <c r="J370" s="57" t="s">
        <v>23</v>
      </c>
      <c r="K370" s="57" t="s">
        <v>24</v>
      </c>
      <c r="L370" s="57" t="s">
        <v>24</v>
      </c>
    </row>
    <row r="371" spans="1:12" x14ac:dyDescent="0.3">
      <c r="A371" s="54" t="str">
        <f>Meta!A371</f>
        <v>NRCS 18S</v>
      </c>
      <c r="B371" s="54">
        <f>Meta!B371</f>
        <v>353</v>
      </c>
      <c r="C371" s="114">
        <v>1.3005</v>
      </c>
      <c r="D371" s="112">
        <v>2.2989000000000002</v>
      </c>
      <c r="E371" s="112">
        <v>2.1876000000000002</v>
      </c>
      <c r="F371" s="55">
        <f t="shared" si="20"/>
        <v>0.99840000000000018</v>
      </c>
      <c r="G371" s="55">
        <f t="shared" si="21"/>
        <v>0.88710000000000022</v>
      </c>
      <c r="H371" s="56">
        <f t="shared" si="22"/>
        <v>0.88852163461538469</v>
      </c>
      <c r="I371" s="55">
        <f t="shared" si="23"/>
        <v>0.12546499830909696</v>
      </c>
      <c r="J371" s="57" t="s">
        <v>23</v>
      </c>
      <c r="K371" s="57" t="s">
        <v>24</v>
      </c>
      <c r="L371" s="57" t="s">
        <v>24</v>
      </c>
    </row>
    <row r="372" spans="1:12" x14ac:dyDescent="0.3">
      <c r="A372" s="54" t="str">
        <f>Meta!A372</f>
        <v>NRCS 18S</v>
      </c>
      <c r="B372" s="54">
        <f>Meta!B372</f>
        <v>354</v>
      </c>
      <c r="C372" s="114">
        <v>1.3081</v>
      </c>
      <c r="D372" s="112">
        <v>2.3144</v>
      </c>
      <c r="E372" s="112">
        <v>2.0634000000000001</v>
      </c>
      <c r="F372" s="55">
        <f t="shared" si="20"/>
        <v>1.0063</v>
      </c>
      <c r="G372" s="55">
        <f t="shared" si="21"/>
        <v>0.75530000000000008</v>
      </c>
      <c r="H372" s="56">
        <f t="shared" si="22"/>
        <v>0.75057140017887325</v>
      </c>
      <c r="I372" s="55">
        <f t="shared" si="23"/>
        <v>0.33231828412551284</v>
      </c>
      <c r="J372" s="57" t="s">
        <v>23</v>
      </c>
      <c r="K372" s="57" t="s">
        <v>24</v>
      </c>
      <c r="L372" s="57" t="s">
        <v>24</v>
      </c>
    </row>
    <row r="373" spans="1:12" x14ac:dyDescent="0.3">
      <c r="A373" s="54" t="str">
        <f>Meta!A373</f>
        <v>NRCS 18S</v>
      </c>
      <c r="B373" s="54">
        <f>Meta!B373</f>
        <v>355</v>
      </c>
      <c r="C373" s="114">
        <v>1.3061</v>
      </c>
      <c r="D373" s="112">
        <v>2.3109000000000002</v>
      </c>
      <c r="E373" s="112">
        <v>2.1667999999999998</v>
      </c>
      <c r="F373" s="55">
        <f t="shared" si="20"/>
        <v>1.0048000000000001</v>
      </c>
      <c r="G373" s="55">
        <f t="shared" si="21"/>
        <v>0.8606999999999998</v>
      </c>
      <c r="H373" s="56">
        <f t="shared" si="22"/>
        <v>0.85658837579617808</v>
      </c>
      <c r="I373" s="55">
        <f t="shared" si="23"/>
        <v>0.1674218659230863</v>
      </c>
      <c r="J373" s="57" t="s">
        <v>23</v>
      </c>
      <c r="K373" s="57" t="s">
        <v>24</v>
      </c>
      <c r="L373" s="57" t="s">
        <v>24</v>
      </c>
    </row>
    <row r="374" spans="1:12" x14ac:dyDescent="0.3">
      <c r="A374" s="54" t="str">
        <f>Meta!A374</f>
        <v>NRCS 18S</v>
      </c>
      <c r="B374" s="54">
        <f>Meta!B374</f>
        <v>356</v>
      </c>
      <c r="C374" s="114">
        <v>1.3045</v>
      </c>
      <c r="D374" s="112">
        <v>2.2999000000000001</v>
      </c>
      <c r="E374" s="112">
        <v>2.1473</v>
      </c>
      <c r="F374" s="55">
        <f t="shared" si="20"/>
        <v>0.99540000000000006</v>
      </c>
      <c r="G374" s="55">
        <f t="shared" si="21"/>
        <v>0.84279999999999999</v>
      </c>
      <c r="H374" s="56">
        <f t="shared" si="22"/>
        <v>0.84669479606188458</v>
      </c>
      <c r="I374" s="55">
        <f t="shared" si="23"/>
        <v>0.18106312292358812</v>
      </c>
      <c r="J374" s="57" t="s">
        <v>23</v>
      </c>
      <c r="K374" s="57" t="s">
        <v>24</v>
      </c>
      <c r="L374" s="57" t="s">
        <v>24</v>
      </c>
    </row>
    <row r="375" spans="1:12" x14ac:dyDescent="0.3">
      <c r="A375" s="54" t="str">
        <f>Meta!A375</f>
        <v>NRCS 18S</v>
      </c>
      <c r="B375" s="54">
        <f>Meta!B375</f>
        <v>357</v>
      </c>
      <c r="C375" s="112">
        <v>1.3182</v>
      </c>
      <c r="D375" s="112">
        <v>3.1924999999999999</v>
      </c>
      <c r="E375" s="112">
        <v>2.8997999999999999</v>
      </c>
      <c r="F375" s="55">
        <f t="shared" si="20"/>
        <v>1.8742999999999999</v>
      </c>
      <c r="G375" s="55">
        <f t="shared" si="21"/>
        <v>1.5815999999999999</v>
      </c>
      <c r="H375" s="56">
        <f t="shared" si="22"/>
        <v>0.84383503174518493</v>
      </c>
      <c r="I375" s="55">
        <f t="shared" si="23"/>
        <v>0.18506575619625695</v>
      </c>
      <c r="J375" s="57" t="s">
        <v>23</v>
      </c>
      <c r="K375" s="57" t="s">
        <v>24</v>
      </c>
      <c r="L375" s="57" t="s">
        <v>24</v>
      </c>
    </row>
    <row r="376" spans="1:12" x14ac:dyDescent="0.3">
      <c r="A376" s="54" t="str">
        <f>Meta!A376</f>
        <v>NRCS 18S</v>
      </c>
      <c r="B376" s="54">
        <f>Meta!B376</f>
        <v>358</v>
      </c>
      <c r="C376" s="112">
        <v>1.3198000000000001</v>
      </c>
      <c r="D376" s="112">
        <v>3.0453999999999999</v>
      </c>
      <c r="E376" s="112">
        <v>2.7075</v>
      </c>
      <c r="F376" s="55">
        <f t="shared" si="20"/>
        <v>1.7255999999999998</v>
      </c>
      <c r="G376" s="55">
        <f t="shared" si="21"/>
        <v>1.3876999999999999</v>
      </c>
      <c r="H376" s="56">
        <f t="shared" si="22"/>
        <v>0.80418405192396858</v>
      </c>
      <c r="I376" s="55">
        <f t="shared" si="23"/>
        <v>0.2434964329466022</v>
      </c>
      <c r="J376" s="57" t="s">
        <v>23</v>
      </c>
      <c r="K376" s="57" t="s">
        <v>24</v>
      </c>
      <c r="L376" s="57" t="s">
        <v>24</v>
      </c>
    </row>
    <row r="377" spans="1:12" x14ac:dyDescent="0.3">
      <c r="A377" s="54" t="str">
        <f>Meta!A377</f>
        <v>NRCS 18S</v>
      </c>
      <c r="B377" s="54">
        <f>Meta!B377</f>
        <v>359</v>
      </c>
      <c r="C377" s="112">
        <v>1.3192999999999999</v>
      </c>
      <c r="D377" s="112">
        <v>3.5053000000000001</v>
      </c>
      <c r="E377" s="112">
        <v>3.1427</v>
      </c>
      <c r="F377" s="55">
        <f t="shared" si="20"/>
        <v>2.1859999999999999</v>
      </c>
      <c r="G377" s="55">
        <f t="shared" si="21"/>
        <v>1.8234000000000001</v>
      </c>
      <c r="H377" s="56">
        <f t="shared" si="22"/>
        <v>0.83412625800548956</v>
      </c>
      <c r="I377" s="55">
        <f t="shared" si="23"/>
        <v>0.19885927388395294</v>
      </c>
      <c r="J377" s="57" t="s">
        <v>23</v>
      </c>
      <c r="K377" s="57" t="s">
        <v>24</v>
      </c>
      <c r="L377" s="57" t="s">
        <v>24</v>
      </c>
    </row>
    <row r="378" spans="1:12" x14ac:dyDescent="0.3">
      <c r="A378" s="54" t="str">
        <f>Meta!A378</f>
        <v>NRCS 18S</v>
      </c>
      <c r="B378" s="54">
        <f>Meta!B378</f>
        <v>360</v>
      </c>
      <c r="C378" s="112">
        <v>1.3275999999999999</v>
      </c>
      <c r="D378" s="112">
        <v>3.0047000000000001</v>
      </c>
      <c r="E378" s="112">
        <v>2.7585000000000002</v>
      </c>
      <c r="F378" s="55">
        <f t="shared" si="20"/>
        <v>1.6771000000000003</v>
      </c>
      <c r="G378" s="55">
        <f t="shared" si="21"/>
        <v>1.4309000000000003</v>
      </c>
      <c r="H378" s="56">
        <f t="shared" si="22"/>
        <v>0.85319897442013004</v>
      </c>
      <c r="I378" s="55">
        <f t="shared" si="23"/>
        <v>0.17205954294499959</v>
      </c>
      <c r="J378" s="57" t="s">
        <v>23</v>
      </c>
      <c r="K378" s="57" t="s">
        <v>24</v>
      </c>
      <c r="L378" s="57" t="s">
        <v>24</v>
      </c>
    </row>
    <row r="379" spans="1:12" x14ac:dyDescent="0.3">
      <c r="A379" s="54" t="str">
        <f>Meta!A379</f>
        <v>NRCS 18S</v>
      </c>
      <c r="B379" s="54">
        <f>Meta!B379</f>
        <v>361</v>
      </c>
      <c r="C379" s="112">
        <v>1.3106</v>
      </c>
      <c r="D379" s="112">
        <v>3.0724999999999998</v>
      </c>
      <c r="E379" s="112">
        <v>2.8527999999999998</v>
      </c>
      <c r="F379" s="55">
        <f t="shared" si="20"/>
        <v>1.7618999999999998</v>
      </c>
      <c r="G379" s="55">
        <f t="shared" si="21"/>
        <v>1.5421999999999998</v>
      </c>
      <c r="H379" s="56">
        <f t="shared" si="22"/>
        <v>0.87530506839207667</v>
      </c>
      <c r="I379" s="55">
        <f t="shared" si="23"/>
        <v>0.14245882505511609</v>
      </c>
      <c r="J379" s="57" t="s">
        <v>23</v>
      </c>
      <c r="K379" s="57" t="s">
        <v>24</v>
      </c>
      <c r="L379" s="57" t="s">
        <v>24</v>
      </c>
    </row>
    <row r="380" spans="1:12" x14ac:dyDescent="0.3">
      <c r="A380" s="54" t="str">
        <f>Meta!A380</f>
        <v>NRCS 18S</v>
      </c>
      <c r="B380" s="54">
        <f>Meta!B380</f>
        <v>362</v>
      </c>
      <c r="C380" s="112">
        <v>1.3145</v>
      </c>
      <c r="D380" s="112">
        <v>2.8393000000000002</v>
      </c>
      <c r="E380" s="112">
        <v>2.613</v>
      </c>
      <c r="F380" s="55">
        <f t="shared" si="20"/>
        <v>1.5248000000000002</v>
      </c>
      <c r="G380" s="55">
        <f t="shared" si="21"/>
        <v>1.2985</v>
      </c>
      <c r="H380" s="56">
        <f t="shared" si="22"/>
        <v>0.85158709338929683</v>
      </c>
      <c r="I380" s="55">
        <f t="shared" si="23"/>
        <v>0.17427801309202939</v>
      </c>
      <c r="J380" s="57" t="s">
        <v>23</v>
      </c>
      <c r="K380" s="57" t="s">
        <v>24</v>
      </c>
      <c r="L380" s="57" t="s">
        <v>24</v>
      </c>
    </row>
    <row r="381" spans="1:12" x14ac:dyDescent="0.3">
      <c r="A381" s="54" t="str">
        <f>Meta!A381</f>
        <v>NRCS 18S</v>
      </c>
      <c r="B381" s="54">
        <f>Meta!B381</f>
        <v>363</v>
      </c>
      <c r="C381" s="112">
        <v>1.3138000000000001</v>
      </c>
      <c r="D381" s="112">
        <v>3.7000999999999999</v>
      </c>
      <c r="E381" s="112">
        <v>3.2806000000000002</v>
      </c>
      <c r="F381" s="55">
        <f t="shared" si="20"/>
        <v>2.3862999999999999</v>
      </c>
      <c r="G381" s="55">
        <f t="shared" si="21"/>
        <v>1.9668000000000001</v>
      </c>
      <c r="H381" s="56">
        <f t="shared" si="22"/>
        <v>0.82420483593848226</v>
      </c>
      <c r="I381" s="55">
        <f t="shared" si="23"/>
        <v>0.21329062436444973</v>
      </c>
      <c r="J381" s="57" t="s">
        <v>23</v>
      </c>
      <c r="K381" s="57" t="s">
        <v>24</v>
      </c>
      <c r="L381" s="57" t="s">
        <v>24</v>
      </c>
    </row>
    <row r="382" spans="1:12" x14ac:dyDescent="0.3">
      <c r="A382" s="54" t="str">
        <f>Meta!A382</f>
        <v>NRCS 18S</v>
      </c>
      <c r="B382" s="54">
        <f>Meta!B382</f>
        <v>364</v>
      </c>
      <c r="C382" s="112">
        <v>1.3118000000000001</v>
      </c>
      <c r="D382" s="112">
        <v>3.0017999999999998</v>
      </c>
      <c r="E382" s="112">
        <v>2.6947000000000001</v>
      </c>
      <c r="F382" s="55">
        <f t="shared" si="20"/>
        <v>1.6899999999999997</v>
      </c>
      <c r="G382" s="55">
        <f t="shared" si="21"/>
        <v>1.3829</v>
      </c>
      <c r="H382" s="56">
        <f t="shared" si="22"/>
        <v>0.81828402366863917</v>
      </c>
      <c r="I382" s="55">
        <f t="shared" si="23"/>
        <v>0.22206956395979441</v>
      </c>
      <c r="J382" s="57" t="s">
        <v>23</v>
      </c>
      <c r="K382" s="57" t="s">
        <v>24</v>
      </c>
      <c r="L382" s="57" t="s">
        <v>24</v>
      </c>
    </row>
    <row r="383" spans="1:12" x14ac:dyDescent="0.3">
      <c r="A383" s="54" t="str">
        <f>Meta!A383</f>
        <v>NRCS 18S</v>
      </c>
      <c r="B383" s="54">
        <f>Meta!B383</f>
        <v>365</v>
      </c>
      <c r="C383" s="112">
        <v>1.3166</v>
      </c>
      <c r="D383" s="112">
        <v>3.2831000000000001</v>
      </c>
      <c r="E383" s="112">
        <v>2.9668999999999999</v>
      </c>
      <c r="F383" s="55">
        <f t="shared" si="20"/>
        <v>1.9665000000000001</v>
      </c>
      <c r="G383" s="55">
        <f t="shared" si="21"/>
        <v>1.6502999999999999</v>
      </c>
      <c r="H383" s="56">
        <f t="shared" si="22"/>
        <v>0.83920671243325695</v>
      </c>
      <c r="I383" s="55">
        <f t="shared" si="23"/>
        <v>0.19160152699509198</v>
      </c>
      <c r="J383" s="57" t="s">
        <v>23</v>
      </c>
      <c r="K383" s="57" t="s">
        <v>24</v>
      </c>
      <c r="L383" s="57" t="s">
        <v>24</v>
      </c>
    </row>
    <row r="384" spans="1:12" x14ac:dyDescent="0.3">
      <c r="A384" s="54" t="str">
        <f>Meta!A384</f>
        <v>NRCS 18S</v>
      </c>
      <c r="B384" s="54">
        <f>Meta!B384</f>
        <v>366</v>
      </c>
      <c r="C384" s="112">
        <v>1.3189</v>
      </c>
      <c r="D384" s="112">
        <v>3.7</v>
      </c>
      <c r="E384" s="112">
        <v>3.2753999999999999</v>
      </c>
      <c r="F384" s="55">
        <f t="shared" si="20"/>
        <v>2.3811</v>
      </c>
      <c r="G384" s="55">
        <f t="shared" si="21"/>
        <v>1.9564999999999999</v>
      </c>
      <c r="H384" s="56">
        <f t="shared" si="22"/>
        <v>0.82167905589853429</v>
      </c>
      <c r="I384" s="55">
        <f t="shared" si="23"/>
        <v>0.21702018911321241</v>
      </c>
      <c r="J384" s="57" t="s">
        <v>23</v>
      </c>
      <c r="K384" s="57" t="s">
        <v>24</v>
      </c>
      <c r="L384" s="57" t="s">
        <v>24</v>
      </c>
    </row>
    <row r="385" spans="1:12" x14ac:dyDescent="0.3">
      <c r="A385" s="54" t="str">
        <f>Meta!A385</f>
        <v>NRCS 18S</v>
      </c>
      <c r="B385" s="54">
        <f>Meta!B385</f>
        <v>367</v>
      </c>
      <c r="C385" s="112">
        <v>1.3130999999999999</v>
      </c>
      <c r="D385" s="112">
        <v>3.5621</v>
      </c>
      <c r="E385" s="112">
        <v>3.1783000000000001</v>
      </c>
      <c r="F385" s="55">
        <f t="shared" si="20"/>
        <v>2.2490000000000001</v>
      </c>
      <c r="G385" s="55">
        <f t="shared" si="21"/>
        <v>1.8652000000000002</v>
      </c>
      <c r="H385" s="56">
        <f t="shared" si="22"/>
        <v>0.82934637616718543</v>
      </c>
      <c r="I385" s="55">
        <f t="shared" si="23"/>
        <v>0.20576881835728067</v>
      </c>
      <c r="J385" s="57" t="s">
        <v>23</v>
      </c>
      <c r="K385" s="57" t="s">
        <v>24</v>
      </c>
      <c r="L385" s="57" t="s">
        <v>24</v>
      </c>
    </row>
    <row r="386" spans="1:12" x14ac:dyDescent="0.3">
      <c r="A386" s="54" t="str">
        <f>Meta!A386</f>
        <v>NRCS 18S</v>
      </c>
      <c r="B386" s="54">
        <f>Meta!B386</f>
        <v>368</v>
      </c>
      <c r="C386" s="112">
        <v>1.3131999999999999</v>
      </c>
      <c r="D386" s="112">
        <v>3.5590999999999999</v>
      </c>
      <c r="E386" s="112">
        <v>3.1393</v>
      </c>
      <c r="F386" s="55">
        <f t="shared" si="20"/>
        <v>2.2458999999999998</v>
      </c>
      <c r="G386" s="55">
        <f t="shared" si="21"/>
        <v>1.8261000000000001</v>
      </c>
      <c r="H386" s="56">
        <f t="shared" si="22"/>
        <v>0.81308161538804058</v>
      </c>
      <c r="I386" s="55">
        <f t="shared" si="23"/>
        <v>0.22988883412737512</v>
      </c>
      <c r="J386" s="57" t="s">
        <v>23</v>
      </c>
      <c r="K386" s="57" t="s">
        <v>24</v>
      </c>
      <c r="L386" s="57" t="s">
        <v>24</v>
      </c>
    </row>
    <row r="387" spans="1:12" x14ac:dyDescent="0.3">
      <c r="A387" s="54" t="str">
        <f>Meta!A387</f>
        <v>NRCS 18S</v>
      </c>
      <c r="B387" s="54">
        <f>Meta!B387</f>
        <v>369</v>
      </c>
      <c r="C387" s="112">
        <v>1.31</v>
      </c>
      <c r="D387" s="112">
        <v>3.3485999999999998</v>
      </c>
      <c r="E387" s="112">
        <v>3.0066000000000002</v>
      </c>
      <c r="F387" s="55">
        <f t="shared" si="20"/>
        <v>2.0385999999999997</v>
      </c>
      <c r="G387" s="55">
        <f t="shared" si="21"/>
        <v>1.6966000000000001</v>
      </c>
      <c r="H387" s="56">
        <f t="shared" si="22"/>
        <v>0.83223781026194465</v>
      </c>
      <c r="I387" s="55">
        <f t="shared" si="23"/>
        <v>0.20157962984793093</v>
      </c>
      <c r="J387" s="57" t="s">
        <v>23</v>
      </c>
      <c r="K387" s="57" t="s">
        <v>24</v>
      </c>
      <c r="L387" s="57" t="s">
        <v>24</v>
      </c>
    </row>
    <row r="388" spans="1:12" x14ac:dyDescent="0.3">
      <c r="A388" s="54" t="str">
        <f>Meta!A388</f>
        <v>NRCS 18S</v>
      </c>
      <c r="B388" s="54">
        <f>Meta!B388</f>
        <v>370</v>
      </c>
      <c r="C388" s="112">
        <v>1.3176000000000001</v>
      </c>
      <c r="D388" s="112">
        <v>3.7572999999999999</v>
      </c>
      <c r="E388" s="112">
        <v>3.3336000000000001</v>
      </c>
      <c r="F388" s="55">
        <f t="shared" ref="F388:F447" si="24">D388-C388</f>
        <v>2.4396999999999998</v>
      </c>
      <c r="G388" s="55">
        <f t="shared" ref="G388:G447" si="25">E388-C388</f>
        <v>2.016</v>
      </c>
      <c r="H388" s="56">
        <f t="shared" ref="H388:H447" si="26">G388/F388</f>
        <v>0.82633110628355955</v>
      </c>
      <c r="I388" s="55">
        <f t="shared" ref="I388:I447" si="27">(F388-G388)/G388</f>
        <v>0.21016865079365066</v>
      </c>
      <c r="J388" s="57" t="s">
        <v>23</v>
      </c>
      <c r="K388" s="57" t="s">
        <v>24</v>
      </c>
      <c r="L388" s="57" t="s">
        <v>24</v>
      </c>
    </row>
    <row r="389" spans="1:12" x14ac:dyDescent="0.3">
      <c r="A389" s="54" t="str">
        <f>Meta!A389</f>
        <v>NRCS 18S</v>
      </c>
      <c r="B389" s="54">
        <f>Meta!B389</f>
        <v>371</v>
      </c>
      <c r="C389" s="112">
        <v>1.3271999999999999</v>
      </c>
      <c r="D389" s="112">
        <v>3.7917000000000001</v>
      </c>
      <c r="E389" s="112">
        <v>3.3201999999999998</v>
      </c>
      <c r="F389" s="55">
        <f t="shared" si="24"/>
        <v>2.4645000000000001</v>
      </c>
      <c r="G389" s="55">
        <f t="shared" si="25"/>
        <v>1.9929999999999999</v>
      </c>
      <c r="H389" s="56">
        <f t="shared" si="26"/>
        <v>0.80868330290119694</v>
      </c>
      <c r="I389" s="55">
        <f t="shared" si="27"/>
        <v>0.23657802308078288</v>
      </c>
      <c r="J389" s="57" t="s">
        <v>23</v>
      </c>
      <c r="K389" s="57" t="s">
        <v>24</v>
      </c>
      <c r="L389" s="57" t="s">
        <v>24</v>
      </c>
    </row>
    <row r="390" spans="1:12" x14ac:dyDescent="0.3">
      <c r="A390" s="54" t="str">
        <f>Meta!A390</f>
        <v>NRCS 18S</v>
      </c>
      <c r="B390" s="54">
        <f>Meta!B390</f>
        <v>372</v>
      </c>
      <c r="C390" s="112">
        <v>1.3278000000000001</v>
      </c>
      <c r="D390" s="112">
        <v>3.3222999999999998</v>
      </c>
      <c r="E390" s="112">
        <v>2.9487000000000001</v>
      </c>
      <c r="F390" s="55">
        <f t="shared" si="24"/>
        <v>1.9944999999999997</v>
      </c>
      <c r="G390" s="55">
        <f t="shared" si="25"/>
        <v>1.6209</v>
      </c>
      <c r="H390" s="56">
        <f t="shared" si="26"/>
        <v>0.81268488342943102</v>
      </c>
      <c r="I390" s="55">
        <f t="shared" si="27"/>
        <v>0.2304892343759638</v>
      </c>
      <c r="J390" s="57" t="s">
        <v>23</v>
      </c>
      <c r="K390" s="57" t="s">
        <v>24</v>
      </c>
      <c r="L390" s="57" t="s">
        <v>24</v>
      </c>
    </row>
    <row r="391" spans="1:12" x14ac:dyDescent="0.3">
      <c r="A391" s="54" t="str">
        <f>Meta!A391</f>
        <v>NRCS 18S</v>
      </c>
      <c r="B391" s="54">
        <f>Meta!B391</f>
        <v>373</v>
      </c>
      <c r="C391" s="112">
        <v>1.3278000000000001</v>
      </c>
      <c r="D391" s="112">
        <v>3.7021000000000002</v>
      </c>
      <c r="E391" s="112">
        <v>3.2646999999999999</v>
      </c>
      <c r="F391" s="55">
        <f t="shared" si="24"/>
        <v>2.3742999999999999</v>
      </c>
      <c r="G391" s="55">
        <f t="shared" si="25"/>
        <v>1.9368999999999998</v>
      </c>
      <c r="H391" s="56">
        <f t="shared" si="26"/>
        <v>0.81577728172514008</v>
      </c>
      <c r="I391" s="55">
        <f t="shared" si="27"/>
        <v>0.22582477154215502</v>
      </c>
      <c r="J391" s="57" t="s">
        <v>23</v>
      </c>
      <c r="K391" s="57" t="s">
        <v>24</v>
      </c>
      <c r="L391" s="57" t="s">
        <v>24</v>
      </c>
    </row>
    <row r="392" spans="1:12" x14ac:dyDescent="0.3">
      <c r="A392" s="54" t="str">
        <f>Meta!A392</f>
        <v>NRCS 18S</v>
      </c>
      <c r="B392" s="54">
        <f>Meta!B392</f>
        <v>374</v>
      </c>
      <c r="C392" s="112">
        <v>1.3278000000000001</v>
      </c>
      <c r="D392" s="112">
        <v>3.71</v>
      </c>
      <c r="E392" s="112">
        <v>3.3180999999999998</v>
      </c>
      <c r="F392" s="55">
        <f t="shared" si="24"/>
        <v>2.3822000000000001</v>
      </c>
      <c r="G392" s="55">
        <f t="shared" si="25"/>
        <v>1.9902999999999997</v>
      </c>
      <c r="H392" s="56">
        <f t="shared" si="26"/>
        <v>0.835488204181009</v>
      </c>
      <c r="I392" s="55">
        <f t="shared" si="27"/>
        <v>0.1969049891976086</v>
      </c>
      <c r="J392" s="57" t="s">
        <v>23</v>
      </c>
      <c r="K392" s="57" t="s">
        <v>24</v>
      </c>
      <c r="L392" s="57" t="s">
        <v>24</v>
      </c>
    </row>
    <row r="393" spans="1:12" x14ac:dyDescent="0.3">
      <c r="A393" s="54" t="str">
        <f>Meta!A393</f>
        <v>NRCS 18S</v>
      </c>
      <c r="B393" s="54">
        <f>Meta!B393</f>
        <v>375</v>
      </c>
      <c r="C393" s="112">
        <v>1.3284</v>
      </c>
      <c r="D393" s="112">
        <v>3.746</v>
      </c>
      <c r="E393" s="112">
        <v>3.3222999999999998</v>
      </c>
      <c r="F393" s="55">
        <f t="shared" si="24"/>
        <v>2.4176000000000002</v>
      </c>
      <c r="G393" s="55">
        <f t="shared" si="25"/>
        <v>1.9938999999999998</v>
      </c>
      <c r="H393" s="56">
        <f t="shared" si="26"/>
        <v>0.82474354731965571</v>
      </c>
      <c r="I393" s="55">
        <f t="shared" si="27"/>
        <v>0.21249811926375467</v>
      </c>
      <c r="J393" s="57" t="s">
        <v>23</v>
      </c>
      <c r="K393" s="57" t="s">
        <v>24</v>
      </c>
      <c r="L393" s="57" t="s">
        <v>24</v>
      </c>
    </row>
    <row r="394" spans="1:12" x14ac:dyDescent="0.3">
      <c r="A394" s="54" t="str">
        <f>Meta!A394</f>
        <v>NRCS 18S</v>
      </c>
      <c r="B394" s="54">
        <f>Meta!B394</f>
        <v>376</v>
      </c>
      <c r="C394" s="112">
        <v>1.3246</v>
      </c>
      <c r="D394" s="112">
        <v>3.7128999999999999</v>
      </c>
      <c r="E394" s="112">
        <v>3.2486000000000002</v>
      </c>
      <c r="F394" s="55">
        <f t="shared" si="24"/>
        <v>2.3883000000000001</v>
      </c>
      <c r="G394" s="55">
        <f t="shared" si="25"/>
        <v>1.9240000000000002</v>
      </c>
      <c r="H394" s="56">
        <f t="shared" si="26"/>
        <v>0.80559393711007832</v>
      </c>
      <c r="I394" s="55">
        <f t="shared" si="27"/>
        <v>0.24132016632016626</v>
      </c>
      <c r="J394" s="57" t="s">
        <v>23</v>
      </c>
      <c r="K394" s="57" t="s">
        <v>24</v>
      </c>
      <c r="L394" s="57" t="s">
        <v>24</v>
      </c>
    </row>
    <row r="395" spans="1:12" x14ac:dyDescent="0.3">
      <c r="A395" s="54" t="str">
        <f>Meta!A395</f>
        <v>NRCS 18S</v>
      </c>
      <c r="B395" s="54">
        <f>Meta!B395</f>
        <v>377</v>
      </c>
      <c r="C395" s="112">
        <v>1.3240000000000001</v>
      </c>
      <c r="D395" s="112">
        <v>3.0165999999999999</v>
      </c>
      <c r="E395" s="112">
        <v>2.7303999999999999</v>
      </c>
      <c r="F395" s="55">
        <f t="shared" si="24"/>
        <v>1.6925999999999999</v>
      </c>
      <c r="G395" s="55">
        <f t="shared" si="25"/>
        <v>1.4063999999999999</v>
      </c>
      <c r="H395" s="56">
        <f t="shared" si="26"/>
        <v>0.83091102445941156</v>
      </c>
      <c r="I395" s="55">
        <f t="shared" si="27"/>
        <v>0.20349829351535839</v>
      </c>
      <c r="J395" s="57" t="s">
        <v>23</v>
      </c>
      <c r="K395" s="57" t="s">
        <v>24</v>
      </c>
      <c r="L395" s="57" t="s">
        <v>24</v>
      </c>
    </row>
    <row r="396" spans="1:12" x14ac:dyDescent="0.3">
      <c r="A396" s="54" t="str">
        <f>Meta!A396</f>
        <v>NRCS 18S</v>
      </c>
      <c r="B396" s="54">
        <f>Meta!B396</f>
        <v>378</v>
      </c>
      <c r="C396" s="112">
        <v>1.3105</v>
      </c>
      <c r="D396" s="112">
        <v>3.3723000000000001</v>
      </c>
      <c r="E396" s="112">
        <v>2.9813999999999998</v>
      </c>
      <c r="F396" s="55">
        <f t="shared" si="24"/>
        <v>2.0617999999999999</v>
      </c>
      <c r="G396" s="55">
        <f t="shared" si="25"/>
        <v>1.6708999999999998</v>
      </c>
      <c r="H396" s="56">
        <f t="shared" si="26"/>
        <v>0.81040838102628765</v>
      </c>
      <c r="I396" s="55">
        <f t="shared" si="27"/>
        <v>0.23394577772457961</v>
      </c>
      <c r="J396" s="57" t="s">
        <v>23</v>
      </c>
      <c r="K396" s="57" t="s">
        <v>24</v>
      </c>
      <c r="L396" s="57" t="s">
        <v>24</v>
      </c>
    </row>
    <row r="397" spans="1:12" x14ac:dyDescent="0.3">
      <c r="A397" s="54" t="str">
        <f>Meta!A397</f>
        <v>NRCS 18S</v>
      </c>
      <c r="B397" s="54">
        <f>Meta!B397</f>
        <v>379</v>
      </c>
      <c r="C397" s="112">
        <v>1.3188</v>
      </c>
      <c r="D397" s="112">
        <v>3.3437999999999999</v>
      </c>
      <c r="E397" s="112">
        <v>2.97</v>
      </c>
      <c r="F397" s="55">
        <f t="shared" si="24"/>
        <v>2.0249999999999999</v>
      </c>
      <c r="G397" s="55">
        <f t="shared" si="25"/>
        <v>1.6512000000000002</v>
      </c>
      <c r="H397" s="56">
        <f t="shared" si="26"/>
        <v>0.81540740740740758</v>
      </c>
      <c r="I397" s="55">
        <f t="shared" si="27"/>
        <v>0.22638081395348816</v>
      </c>
      <c r="J397" s="57" t="s">
        <v>23</v>
      </c>
      <c r="K397" s="57" t="s">
        <v>24</v>
      </c>
      <c r="L397" s="57" t="s">
        <v>24</v>
      </c>
    </row>
    <row r="398" spans="1:12" x14ac:dyDescent="0.3">
      <c r="A398" s="54" t="str">
        <f>Meta!A398</f>
        <v>NRCS 18S</v>
      </c>
      <c r="B398" s="54">
        <f>Meta!B398</f>
        <v>380</v>
      </c>
      <c r="C398" s="112">
        <v>1.3144</v>
      </c>
      <c r="D398" s="112">
        <v>3.7791000000000001</v>
      </c>
      <c r="E398" s="112">
        <v>3.3468</v>
      </c>
      <c r="F398" s="55">
        <f t="shared" si="24"/>
        <v>2.4647000000000001</v>
      </c>
      <c r="G398" s="55">
        <f t="shared" si="25"/>
        <v>2.0324</v>
      </c>
      <c r="H398" s="56">
        <f t="shared" si="26"/>
        <v>0.8246034000081145</v>
      </c>
      <c r="I398" s="55">
        <f t="shared" si="27"/>
        <v>0.21270419208817168</v>
      </c>
      <c r="J398" s="57" t="s">
        <v>23</v>
      </c>
      <c r="K398" s="57" t="s">
        <v>24</v>
      </c>
      <c r="L398" s="57" t="s">
        <v>24</v>
      </c>
    </row>
    <row r="399" spans="1:12" x14ac:dyDescent="0.3">
      <c r="A399" s="54" t="str">
        <f>Meta!A399</f>
        <v>NRCS 18S</v>
      </c>
      <c r="B399" s="54">
        <f>Meta!B399</f>
        <v>381</v>
      </c>
      <c r="C399" s="112">
        <v>1.3116000000000001</v>
      </c>
      <c r="D399" s="112">
        <v>3.3824000000000001</v>
      </c>
      <c r="E399" s="112">
        <v>3.0581</v>
      </c>
      <c r="F399" s="55">
        <f t="shared" si="24"/>
        <v>2.0708000000000002</v>
      </c>
      <c r="G399" s="55">
        <f t="shared" si="25"/>
        <v>1.7464999999999999</v>
      </c>
      <c r="H399" s="56">
        <f t="shared" si="26"/>
        <v>0.84339385744639739</v>
      </c>
      <c r="I399" s="55">
        <f t="shared" si="27"/>
        <v>0.18568565702834255</v>
      </c>
      <c r="J399" s="57" t="s">
        <v>23</v>
      </c>
      <c r="K399" s="57" t="s">
        <v>24</v>
      </c>
      <c r="L399" s="57" t="s">
        <v>24</v>
      </c>
    </row>
    <row r="400" spans="1:12" x14ac:dyDescent="0.3">
      <c r="A400" s="54" t="str">
        <f>Meta!A400</f>
        <v>NRCS 18S</v>
      </c>
      <c r="B400" s="54">
        <f>Meta!B400</f>
        <v>382</v>
      </c>
      <c r="C400" s="112">
        <v>1.1678999999999999</v>
      </c>
      <c r="D400" s="112">
        <v>3.1572</v>
      </c>
      <c r="E400" s="112">
        <v>2.8673999999999999</v>
      </c>
      <c r="F400" s="55">
        <f t="shared" si="24"/>
        <v>1.9893000000000001</v>
      </c>
      <c r="G400" s="55">
        <f t="shared" si="25"/>
        <v>1.6995</v>
      </c>
      <c r="H400" s="56">
        <f t="shared" si="26"/>
        <v>0.85432061529181114</v>
      </c>
      <c r="I400" s="55">
        <f t="shared" si="27"/>
        <v>0.17052074139452783</v>
      </c>
      <c r="J400" s="57" t="s">
        <v>23</v>
      </c>
      <c r="K400" s="57" t="s">
        <v>24</v>
      </c>
      <c r="L400" s="57" t="s">
        <v>24</v>
      </c>
    </row>
    <row r="401" spans="1:12" x14ac:dyDescent="0.3">
      <c r="A401" s="54" t="str">
        <f>Meta!A401</f>
        <v>NRCS 18S</v>
      </c>
      <c r="B401" s="54">
        <f>Meta!B401</f>
        <v>383</v>
      </c>
      <c r="C401" s="112">
        <v>1.3231999999999999</v>
      </c>
      <c r="D401" s="112">
        <v>3.2465000000000002</v>
      </c>
      <c r="E401" s="112">
        <v>2.9188000000000001</v>
      </c>
      <c r="F401" s="55">
        <f t="shared" si="24"/>
        <v>1.9233000000000002</v>
      </c>
      <c r="G401" s="55">
        <f t="shared" si="25"/>
        <v>1.5956000000000001</v>
      </c>
      <c r="H401" s="56">
        <f t="shared" si="26"/>
        <v>0.8296157645713097</v>
      </c>
      <c r="I401" s="55">
        <f t="shared" si="27"/>
        <v>0.20537728754073709</v>
      </c>
      <c r="J401" s="57" t="s">
        <v>23</v>
      </c>
      <c r="K401" s="57" t="s">
        <v>24</v>
      </c>
      <c r="L401" s="57" t="s">
        <v>24</v>
      </c>
    </row>
    <row r="402" spans="1:12" x14ac:dyDescent="0.3">
      <c r="A402" s="54" t="str">
        <f>Meta!A402</f>
        <v>NRCS 18S</v>
      </c>
      <c r="B402" s="54">
        <f>Meta!B402</f>
        <v>384</v>
      </c>
      <c r="C402" s="112">
        <v>1.1302000000000001</v>
      </c>
      <c r="D402" s="112">
        <v>3.4952999999999999</v>
      </c>
      <c r="E402" s="112">
        <v>3.0937000000000001</v>
      </c>
      <c r="F402" s="55">
        <f t="shared" si="24"/>
        <v>2.3651</v>
      </c>
      <c r="G402" s="55">
        <f t="shared" si="25"/>
        <v>1.9635</v>
      </c>
      <c r="H402" s="56">
        <f t="shared" si="26"/>
        <v>0.83019745465308026</v>
      </c>
      <c r="I402" s="55">
        <f t="shared" si="27"/>
        <v>0.20453272217978097</v>
      </c>
      <c r="J402" s="57" t="s">
        <v>23</v>
      </c>
      <c r="K402" s="57" t="s">
        <v>24</v>
      </c>
      <c r="L402" s="57" t="s">
        <v>24</v>
      </c>
    </row>
    <row r="403" spans="1:12" x14ac:dyDescent="0.3">
      <c r="A403" s="54" t="str">
        <f>Meta!A403</f>
        <v>NRCS 18S</v>
      </c>
      <c r="B403" s="54">
        <f>Meta!B403</f>
        <v>385</v>
      </c>
      <c r="C403" s="112">
        <v>1.0871</v>
      </c>
      <c r="D403" s="112">
        <v>3.6770999999999998</v>
      </c>
      <c r="E403" s="112">
        <v>3.2679</v>
      </c>
      <c r="F403" s="55">
        <f t="shared" si="24"/>
        <v>2.59</v>
      </c>
      <c r="G403" s="55">
        <f t="shared" si="25"/>
        <v>2.1808000000000001</v>
      </c>
      <c r="H403" s="56">
        <f t="shared" si="26"/>
        <v>0.84200772200772211</v>
      </c>
      <c r="I403" s="55">
        <f t="shared" si="27"/>
        <v>0.187637564196625</v>
      </c>
      <c r="J403" s="57" t="s">
        <v>23</v>
      </c>
      <c r="K403" s="57" t="s">
        <v>24</v>
      </c>
      <c r="L403" s="57" t="s">
        <v>24</v>
      </c>
    </row>
    <row r="404" spans="1:12" x14ac:dyDescent="0.3">
      <c r="A404" s="54" t="str">
        <f>Meta!A404</f>
        <v>NRCS 18S</v>
      </c>
      <c r="B404" s="54">
        <f>Meta!B404</f>
        <v>386</v>
      </c>
      <c r="C404" s="112">
        <v>1.3129999999999999</v>
      </c>
      <c r="D404" s="112">
        <v>3.5314999999999999</v>
      </c>
      <c r="E404" s="112">
        <v>3.1850000000000001</v>
      </c>
      <c r="F404" s="55">
        <f t="shared" si="24"/>
        <v>2.2184999999999997</v>
      </c>
      <c r="G404" s="55">
        <f t="shared" si="25"/>
        <v>1.8720000000000001</v>
      </c>
      <c r="H404" s="56">
        <f t="shared" si="26"/>
        <v>0.8438133874239353</v>
      </c>
      <c r="I404" s="55">
        <f t="shared" si="27"/>
        <v>0.1850961538461536</v>
      </c>
      <c r="J404" s="57" t="s">
        <v>23</v>
      </c>
      <c r="K404" s="57" t="s">
        <v>24</v>
      </c>
      <c r="L404" s="57" t="s">
        <v>24</v>
      </c>
    </row>
    <row r="405" spans="1:12" x14ac:dyDescent="0.3">
      <c r="A405" s="54" t="str">
        <f>Meta!A405</f>
        <v>NRCS 18S</v>
      </c>
      <c r="B405" s="54">
        <f>Meta!B405</f>
        <v>387</v>
      </c>
      <c r="C405" s="112">
        <v>1.3158000000000001</v>
      </c>
      <c r="D405" s="112">
        <v>3.7158000000000002</v>
      </c>
      <c r="E405" s="112">
        <v>3.3816000000000002</v>
      </c>
      <c r="F405" s="55">
        <f t="shared" si="24"/>
        <v>2.4000000000000004</v>
      </c>
      <c r="G405" s="55">
        <f t="shared" si="25"/>
        <v>2.0658000000000003</v>
      </c>
      <c r="H405" s="56">
        <f t="shared" si="26"/>
        <v>0.86075000000000002</v>
      </c>
      <c r="I405" s="55">
        <f t="shared" si="27"/>
        <v>0.16177751960499565</v>
      </c>
      <c r="J405" s="57" t="s">
        <v>23</v>
      </c>
      <c r="K405" s="57" t="s">
        <v>24</v>
      </c>
      <c r="L405" s="57" t="s">
        <v>24</v>
      </c>
    </row>
    <row r="406" spans="1:12" x14ac:dyDescent="0.3">
      <c r="A406" s="54" t="str">
        <f>Meta!A406</f>
        <v>NRCS 18S</v>
      </c>
      <c r="B406" s="54">
        <f>Meta!B406</f>
        <v>388</v>
      </c>
      <c r="C406" s="112">
        <v>1.3156000000000001</v>
      </c>
      <c r="D406" s="112">
        <v>3.7212000000000001</v>
      </c>
      <c r="E406" s="112">
        <v>3.3315999999999999</v>
      </c>
      <c r="F406" s="55">
        <f t="shared" si="24"/>
        <v>2.4055999999999997</v>
      </c>
      <c r="G406" s="55">
        <f t="shared" si="25"/>
        <v>2.016</v>
      </c>
      <c r="H406" s="56">
        <f t="shared" si="26"/>
        <v>0.83804456268706362</v>
      </c>
      <c r="I406" s="55">
        <f t="shared" si="27"/>
        <v>0.19325396825396812</v>
      </c>
      <c r="J406" s="57" t="s">
        <v>23</v>
      </c>
      <c r="K406" s="57" t="s">
        <v>24</v>
      </c>
      <c r="L406" s="57" t="s">
        <v>24</v>
      </c>
    </row>
    <row r="407" spans="1:12" x14ac:dyDescent="0.3">
      <c r="A407" s="54" t="str">
        <f>Meta!A407</f>
        <v>NRCS 18S</v>
      </c>
      <c r="B407" s="54">
        <f>Meta!B407</f>
        <v>389</v>
      </c>
      <c r="C407" s="112">
        <v>1.3121</v>
      </c>
      <c r="D407" s="112">
        <v>3.6448</v>
      </c>
      <c r="E407" s="112">
        <v>3.3256999999999999</v>
      </c>
      <c r="F407" s="55">
        <f t="shared" si="24"/>
        <v>2.3327</v>
      </c>
      <c r="G407" s="55">
        <f t="shared" si="25"/>
        <v>2.0135999999999998</v>
      </c>
      <c r="H407" s="56">
        <f t="shared" si="26"/>
        <v>0.86320572726883005</v>
      </c>
      <c r="I407" s="55">
        <f t="shared" si="27"/>
        <v>0.15847238776321027</v>
      </c>
      <c r="J407" s="57" t="s">
        <v>23</v>
      </c>
      <c r="K407" s="57" t="s">
        <v>24</v>
      </c>
      <c r="L407" s="57" t="s">
        <v>24</v>
      </c>
    </row>
    <row r="408" spans="1:12" x14ac:dyDescent="0.3">
      <c r="A408" s="54" t="str">
        <f>Meta!A408</f>
        <v>NRCS 18S</v>
      </c>
      <c r="B408" s="54">
        <f>Meta!B408</f>
        <v>390</v>
      </c>
      <c r="C408" s="112">
        <v>1.3153999999999999</v>
      </c>
      <c r="D408" s="112">
        <v>3.6764000000000001</v>
      </c>
      <c r="E408" s="112">
        <v>3.3159999999999998</v>
      </c>
      <c r="F408" s="55">
        <f t="shared" si="24"/>
        <v>2.3610000000000002</v>
      </c>
      <c r="G408" s="55">
        <f t="shared" si="25"/>
        <v>2.0005999999999999</v>
      </c>
      <c r="H408" s="56">
        <f t="shared" si="26"/>
        <v>0.84735281660313411</v>
      </c>
      <c r="I408" s="55">
        <f t="shared" si="27"/>
        <v>0.1801459562131362</v>
      </c>
      <c r="J408" s="57" t="s">
        <v>23</v>
      </c>
      <c r="K408" s="57" t="s">
        <v>24</v>
      </c>
      <c r="L408" s="57" t="s">
        <v>24</v>
      </c>
    </row>
    <row r="409" spans="1:12" x14ac:dyDescent="0.3">
      <c r="A409" s="54" t="str">
        <f>Meta!A409</f>
        <v>NRCS 18S</v>
      </c>
      <c r="B409" s="54">
        <f>Meta!B409</f>
        <v>391</v>
      </c>
      <c r="C409" s="112">
        <v>1.3161</v>
      </c>
      <c r="D409" s="112">
        <v>3.5844</v>
      </c>
      <c r="E409" s="112">
        <v>3.2231999999999998</v>
      </c>
      <c r="F409" s="55">
        <f t="shared" si="24"/>
        <v>2.2683</v>
      </c>
      <c r="G409" s="55">
        <f t="shared" si="25"/>
        <v>1.9070999999999998</v>
      </c>
      <c r="H409" s="56">
        <f t="shared" si="26"/>
        <v>0.84076180399418055</v>
      </c>
      <c r="I409" s="55">
        <f t="shared" si="27"/>
        <v>0.18939751455088891</v>
      </c>
      <c r="J409" s="57" t="s">
        <v>23</v>
      </c>
      <c r="K409" s="57" t="s">
        <v>24</v>
      </c>
      <c r="L409" s="57" t="s">
        <v>24</v>
      </c>
    </row>
    <row r="410" spans="1:12" x14ac:dyDescent="0.3">
      <c r="A410" s="54" t="str">
        <f>Meta!A410</f>
        <v>NRCS 18S</v>
      </c>
      <c r="B410" s="54">
        <f>Meta!B410</f>
        <v>392</v>
      </c>
      <c r="C410" s="112">
        <v>1.3184</v>
      </c>
      <c r="D410" s="112">
        <v>3.3148</v>
      </c>
      <c r="E410" s="112">
        <v>2.9823</v>
      </c>
      <c r="F410" s="55">
        <f t="shared" si="24"/>
        <v>1.9964</v>
      </c>
      <c r="G410" s="55">
        <f t="shared" si="25"/>
        <v>1.6638999999999999</v>
      </c>
      <c r="H410" s="56">
        <f t="shared" si="26"/>
        <v>0.83345021037868161</v>
      </c>
      <c r="I410" s="55">
        <f t="shared" si="27"/>
        <v>0.19983172065628946</v>
      </c>
      <c r="J410" s="57" t="s">
        <v>23</v>
      </c>
      <c r="K410" s="57" t="s">
        <v>24</v>
      </c>
      <c r="L410" s="57" t="s">
        <v>24</v>
      </c>
    </row>
    <row r="411" spans="1:12" x14ac:dyDescent="0.3">
      <c r="A411" s="54" t="str">
        <f>Meta!A411</f>
        <v>NRCS 18S</v>
      </c>
      <c r="B411" s="54">
        <f>Meta!B411</f>
        <v>393</v>
      </c>
      <c r="C411" s="112">
        <v>1.3249</v>
      </c>
      <c r="D411" s="112">
        <v>3.2330999999999999</v>
      </c>
      <c r="E411" s="112">
        <v>2.9243000000000001</v>
      </c>
      <c r="F411" s="55">
        <f t="shared" si="24"/>
        <v>1.9081999999999999</v>
      </c>
      <c r="G411" s="55">
        <f t="shared" si="25"/>
        <v>1.5994000000000002</v>
      </c>
      <c r="H411" s="56">
        <f t="shared" si="26"/>
        <v>0.83817209936065418</v>
      </c>
      <c r="I411" s="55">
        <f t="shared" si="27"/>
        <v>0.19307240215080637</v>
      </c>
      <c r="J411" s="57" t="s">
        <v>23</v>
      </c>
      <c r="K411" s="57" t="s">
        <v>24</v>
      </c>
      <c r="L411" s="57" t="s">
        <v>24</v>
      </c>
    </row>
    <row r="412" spans="1:12" x14ac:dyDescent="0.3">
      <c r="A412" s="54" t="str">
        <f>Meta!A412</f>
        <v>NRCS 18S</v>
      </c>
      <c r="B412" s="54">
        <f>Meta!B412</f>
        <v>394</v>
      </c>
      <c r="C412" s="112">
        <v>1.3239000000000001</v>
      </c>
      <c r="D412" s="112">
        <v>3.2991000000000001</v>
      </c>
      <c r="E412" s="112">
        <v>2.9678</v>
      </c>
      <c r="F412" s="55">
        <f t="shared" si="24"/>
        <v>1.9752000000000001</v>
      </c>
      <c r="G412" s="55">
        <f t="shared" si="25"/>
        <v>1.6438999999999999</v>
      </c>
      <c r="H412" s="56">
        <f t="shared" si="26"/>
        <v>0.8322701498582421</v>
      </c>
      <c r="I412" s="55">
        <f t="shared" si="27"/>
        <v>0.20153293995985166</v>
      </c>
      <c r="J412" s="57" t="s">
        <v>23</v>
      </c>
      <c r="K412" s="57" t="s">
        <v>24</v>
      </c>
      <c r="L412" s="57" t="s">
        <v>24</v>
      </c>
    </row>
    <row r="413" spans="1:12" x14ac:dyDescent="0.3">
      <c r="A413" s="54" t="str">
        <f>Meta!A413</f>
        <v>NRCS 18S</v>
      </c>
      <c r="B413" s="54">
        <f>Meta!B413</f>
        <v>395</v>
      </c>
      <c r="C413" s="112">
        <v>1.3225</v>
      </c>
      <c r="D413" s="112">
        <v>3.5512000000000001</v>
      </c>
      <c r="E413" s="112">
        <v>3.1116000000000001</v>
      </c>
      <c r="F413" s="55">
        <f t="shared" si="24"/>
        <v>2.2286999999999999</v>
      </c>
      <c r="G413" s="55">
        <f t="shared" si="25"/>
        <v>1.7891000000000001</v>
      </c>
      <c r="H413" s="56">
        <f t="shared" si="26"/>
        <v>0.80275496926459378</v>
      </c>
      <c r="I413" s="55">
        <f t="shared" si="27"/>
        <v>0.24571013358671942</v>
      </c>
      <c r="J413" s="57" t="s">
        <v>23</v>
      </c>
      <c r="K413" s="57" t="s">
        <v>24</v>
      </c>
      <c r="L413" s="57" t="s">
        <v>24</v>
      </c>
    </row>
    <row r="414" spans="1:12" x14ac:dyDescent="0.3">
      <c r="A414" s="54" t="str">
        <f>Meta!A414</f>
        <v>NRCS 18S</v>
      </c>
      <c r="B414" s="54" t="str">
        <f>Meta!B414</f>
        <v>PlateE_H2O_1</v>
      </c>
      <c r="F414" s="55">
        <f t="shared" si="24"/>
        <v>0</v>
      </c>
      <c r="G414" s="55">
        <f t="shared" si="25"/>
        <v>0</v>
      </c>
      <c r="H414" s="56" t="e">
        <f t="shared" si="26"/>
        <v>#DIV/0!</v>
      </c>
      <c r="I414" s="55" t="e">
        <f t="shared" si="27"/>
        <v>#DIV/0!</v>
      </c>
      <c r="J414" s="57"/>
      <c r="K414" s="57"/>
      <c r="L414" s="57"/>
    </row>
    <row r="415" spans="1:12" x14ac:dyDescent="0.3">
      <c r="A415" s="54" t="str">
        <f>Meta!A415</f>
        <v>NRCS 18S</v>
      </c>
      <c r="B415" s="54" t="str">
        <f>Meta!B415</f>
        <v>PlateE_H2O_2</v>
      </c>
      <c r="F415" s="55">
        <f t="shared" si="24"/>
        <v>0</v>
      </c>
      <c r="G415" s="55">
        <f t="shared" si="25"/>
        <v>0</v>
      </c>
      <c r="H415" s="56" t="e">
        <f t="shared" si="26"/>
        <v>#DIV/0!</v>
      </c>
      <c r="I415" s="55" t="e">
        <f t="shared" si="27"/>
        <v>#DIV/0!</v>
      </c>
      <c r="J415" s="57"/>
      <c r="K415" s="57"/>
      <c r="L415" s="57"/>
    </row>
    <row r="416" spans="1:12" x14ac:dyDescent="0.3">
      <c r="A416" s="54" t="str">
        <f>Meta!A416</f>
        <v>NRCS 18S</v>
      </c>
      <c r="B416" s="54" t="str">
        <f>Meta!B416</f>
        <v>PlateE_Cal</v>
      </c>
      <c r="F416" s="55">
        <f t="shared" si="24"/>
        <v>0</v>
      </c>
      <c r="G416" s="55">
        <f t="shared" si="25"/>
        <v>0</v>
      </c>
      <c r="H416" s="56" t="e">
        <f t="shared" si="26"/>
        <v>#DIV/0!</v>
      </c>
      <c r="I416" s="55" t="e">
        <f t="shared" si="27"/>
        <v>#DIV/0!</v>
      </c>
      <c r="J416" s="57"/>
      <c r="K416" s="57"/>
      <c r="L416" s="57"/>
    </row>
    <row r="417" spans="1:12" x14ac:dyDescent="0.3">
      <c r="A417" s="54" t="str">
        <f>Meta!A417</f>
        <v>NRCS 18S</v>
      </c>
      <c r="B417" s="54" t="str">
        <f>Meta!B417</f>
        <v>PlateE_Zymo</v>
      </c>
      <c r="F417" s="55">
        <f t="shared" si="24"/>
        <v>0</v>
      </c>
      <c r="G417" s="55">
        <f t="shared" si="25"/>
        <v>0</v>
      </c>
      <c r="H417" s="56" t="e">
        <f t="shared" si="26"/>
        <v>#DIV/0!</v>
      </c>
      <c r="I417" s="55" t="e">
        <f t="shared" si="27"/>
        <v>#DIV/0!</v>
      </c>
      <c r="J417" s="57"/>
      <c r="K417" s="57"/>
      <c r="L417" s="57"/>
    </row>
    <row r="418" spans="1:12" x14ac:dyDescent="0.3">
      <c r="A418" s="54" t="str">
        <f>Meta!A418</f>
        <v>NRCS 18S</v>
      </c>
      <c r="B418" s="54">
        <f>Meta!B418</f>
        <v>396</v>
      </c>
      <c r="C418" s="112">
        <v>1.3255999999999999</v>
      </c>
      <c r="D418" s="112">
        <v>3.5985999999999998</v>
      </c>
      <c r="E418" s="112">
        <v>3.2323</v>
      </c>
      <c r="F418" s="55">
        <f t="shared" si="24"/>
        <v>2.2729999999999997</v>
      </c>
      <c r="G418" s="55">
        <f t="shared" si="25"/>
        <v>1.9067000000000001</v>
      </c>
      <c r="H418" s="56">
        <f t="shared" si="26"/>
        <v>0.83884733831940184</v>
      </c>
      <c r="I418" s="55">
        <f t="shared" si="27"/>
        <v>0.19211202601353103</v>
      </c>
      <c r="J418" s="57" t="s">
        <v>23</v>
      </c>
      <c r="K418" s="57" t="s">
        <v>24</v>
      </c>
      <c r="L418" s="57" t="s">
        <v>24</v>
      </c>
    </row>
    <row r="419" spans="1:12" x14ac:dyDescent="0.3">
      <c r="A419" s="54" t="str">
        <f>Meta!A419</f>
        <v>NRCS 18S</v>
      </c>
      <c r="B419" s="54">
        <f>Meta!B419</f>
        <v>397</v>
      </c>
      <c r="C419" s="112">
        <v>1.3227</v>
      </c>
      <c r="D419" s="112">
        <v>3.7044999999999999</v>
      </c>
      <c r="E419" s="112">
        <v>3.3178000000000001</v>
      </c>
      <c r="F419" s="55">
        <f t="shared" si="24"/>
        <v>2.3818000000000001</v>
      </c>
      <c r="G419" s="55">
        <f t="shared" si="25"/>
        <v>1.9951000000000001</v>
      </c>
      <c r="H419" s="56">
        <f t="shared" si="26"/>
        <v>0.83764379880762452</v>
      </c>
      <c r="I419" s="55">
        <f t="shared" si="27"/>
        <v>0.19382487093378778</v>
      </c>
      <c r="J419" s="57" t="s">
        <v>23</v>
      </c>
      <c r="K419" s="57" t="s">
        <v>24</v>
      </c>
      <c r="L419" s="57" t="s">
        <v>24</v>
      </c>
    </row>
    <row r="420" spans="1:12" x14ac:dyDescent="0.3">
      <c r="A420" s="54" t="str">
        <f>Meta!A420</f>
        <v>NRCS 18S</v>
      </c>
      <c r="B420" s="54">
        <f>Meta!B420</f>
        <v>398</v>
      </c>
      <c r="C420" s="112">
        <v>1.3249</v>
      </c>
      <c r="D420" s="112">
        <v>3.8</v>
      </c>
      <c r="E420" s="112">
        <v>3.4102999999999999</v>
      </c>
      <c r="F420" s="55">
        <f t="shared" si="24"/>
        <v>2.4750999999999999</v>
      </c>
      <c r="G420" s="55">
        <f t="shared" si="25"/>
        <v>2.0853999999999999</v>
      </c>
      <c r="H420" s="56">
        <f t="shared" si="26"/>
        <v>0.84255181608823893</v>
      </c>
      <c r="I420" s="55">
        <f t="shared" si="27"/>
        <v>0.18687062434065405</v>
      </c>
      <c r="J420" s="57" t="s">
        <v>23</v>
      </c>
      <c r="K420" s="57" t="s">
        <v>24</v>
      </c>
      <c r="L420" s="57" t="s">
        <v>24</v>
      </c>
    </row>
    <row r="421" spans="1:12" x14ac:dyDescent="0.3">
      <c r="A421" s="54" t="str">
        <f>Meta!A421</f>
        <v>NRCS 18S</v>
      </c>
      <c r="B421" s="54">
        <f>Meta!B421</f>
        <v>399</v>
      </c>
      <c r="C421" s="112">
        <v>1.1418999999999999</v>
      </c>
      <c r="D421" s="112">
        <v>3.2629999999999999</v>
      </c>
      <c r="E421" s="112">
        <v>2.9089999999999998</v>
      </c>
      <c r="F421" s="55">
        <f t="shared" si="24"/>
        <v>2.1211000000000002</v>
      </c>
      <c r="G421" s="55">
        <f t="shared" si="25"/>
        <v>1.7670999999999999</v>
      </c>
      <c r="H421" s="56">
        <f t="shared" si="26"/>
        <v>0.83310546414596187</v>
      </c>
      <c r="I421" s="55">
        <f t="shared" si="27"/>
        <v>0.20032822137966178</v>
      </c>
      <c r="J421" s="57" t="s">
        <v>23</v>
      </c>
      <c r="K421" s="57" t="s">
        <v>24</v>
      </c>
      <c r="L421" s="57" t="s">
        <v>24</v>
      </c>
    </row>
    <row r="422" spans="1:12" x14ac:dyDescent="0.3">
      <c r="A422" s="54" t="str">
        <f>Meta!A422</f>
        <v>NRCS 18S</v>
      </c>
      <c r="B422" s="54">
        <f>Meta!B422</f>
        <v>400</v>
      </c>
      <c r="C422" s="112">
        <v>1.3133999999999999</v>
      </c>
      <c r="D422" s="112">
        <v>3.258</v>
      </c>
      <c r="E422" s="112">
        <v>2.9504000000000001</v>
      </c>
      <c r="F422" s="55">
        <f t="shared" si="24"/>
        <v>1.9446000000000001</v>
      </c>
      <c r="G422" s="55">
        <f t="shared" si="25"/>
        <v>1.6370000000000002</v>
      </c>
      <c r="H422" s="56">
        <f t="shared" si="26"/>
        <v>0.84181836881620908</v>
      </c>
      <c r="I422" s="55">
        <f t="shared" si="27"/>
        <v>0.18790470372632856</v>
      </c>
      <c r="J422" s="57" t="s">
        <v>23</v>
      </c>
      <c r="K422" s="57" t="s">
        <v>24</v>
      </c>
      <c r="L422" s="57" t="s">
        <v>24</v>
      </c>
    </row>
    <row r="423" spans="1:12" x14ac:dyDescent="0.3">
      <c r="A423" s="54" t="str">
        <f>Meta!A423</f>
        <v>NRCS 18S</v>
      </c>
      <c r="B423" s="54">
        <f>Meta!B423</f>
        <v>401</v>
      </c>
      <c r="C423" s="112">
        <v>1.3194999999999999</v>
      </c>
      <c r="D423" s="112">
        <v>3.194</v>
      </c>
      <c r="E423" s="112">
        <v>2.9045000000000001</v>
      </c>
      <c r="F423" s="55">
        <f t="shared" si="24"/>
        <v>1.8745000000000001</v>
      </c>
      <c r="G423" s="55">
        <f t="shared" si="25"/>
        <v>1.5850000000000002</v>
      </c>
      <c r="H423" s="56">
        <f t="shared" si="26"/>
        <v>0.84555881568418256</v>
      </c>
      <c r="I423" s="55">
        <f t="shared" si="27"/>
        <v>0.18264984227129327</v>
      </c>
      <c r="J423" s="57" t="s">
        <v>23</v>
      </c>
      <c r="K423" s="57" t="s">
        <v>24</v>
      </c>
      <c r="L423" s="57" t="s">
        <v>24</v>
      </c>
    </row>
    <row r="424" spans="1:12" x14ac:dyDescent="0.3">
      <c r="A424" s="54" t="str">
        <f>Meta!A424</f>
        <v>NRCS 18S</v>
      </c>
      <c r="B424" s="54">
        <f>Meta!B424</f>
        <v>402</v>
      </c>
      <c r="C424" s="112">
        <v>1.3096000000000001</v>
      </c>
      <c r="D424" s="112">
        <v>2.9491000000000001</v>
      </c>
      <c r="E424" s="112">
        <v>2.7147000000000001</v>
      </c>
      <c r="F424" s="55">
        <f t="shared" si="24"/>
        <v>1.6395</v>
      </c>
      <c r="G424" s="55">
        <f t="shared" si="25"/>
        <v>1.4051</v>
      </c>
      <c r="H424" s="56">
        <f t="shared" si="26"/>
        <v>0.85702958218969205</v>
      </c>
      <c r="I424" s="55">
        <f t="shared" si="27"/>
        <v>0.16682086684221759</v>
      </c>
      <c r="J424" s="57" t="s">
        <v>23</v>
      </c>
      <c r="K424" s="57" t="s">
        <v>24</v>
      </c>
      <c r="L424" s="57" t="s">
        <v>24</v>
      </c>
    </row>
    <row r="425" spans="1:12" x14ac:dyDescent="0.3">
      <c r="A425" s="54" t="str">
        <f>Meta!A425</f>
        <v>NRCS 18S</v>
      </c>
      <c r="B425" s="54">
        <f>Meta!B425</f>
        <v>403</v>
      </c>
      <c r="C425" s="112">
        <v>1.3257000000000001</v>
      </c>
      <c r="D425" s="112">
        <v>3.2441</v>
      </c>
      <c r="E425" s="112">
        <v>2.9363000000000001</v>
      </c>
      <c r="F425" s="55">
        <f t="shared" si="24"/>
        <v>1.9183999999999999</v>
      </c>
      <c r="G425" s="55">
        <f t="shared" si="25"/>
        <v>1.6106</v>
      </c>
      <c r="H425" s="56">
        <f t="shared" si="26"/>
        <v>0.83955379482902426</v>
      </c>
      <c r="I425" s="55">
        <f t="shared" si="27"/>
        <v>0.19110890351421822</v>
      </c>
      <c r="J425" s="57" t="s">
        <v>23</v>
      </c>
      <c r="K425" s="57" t="s">
        <v>24</v>
      </c>
      <c r="L425" s="57" t="s">
        <v>24</v>
      </c>
    </row>
    <row r="426" spans="1:12" x14ac:dyDescent="0.3">
      <c r="A426" s="54" t="str">
        <f>Meta!A426</f>
        <v>NRCS 18S</v>
      </c>
      <c r="B426" s="54">
        <f>Meta!B426</f>
        <v>404</v>
      </c>
      <c r="C426" s="112">
        <v>1.1204000000000001</v>
      </c>
      <c r="D426" s="112">
        <v>3.1676000000000002</v>
      </c>
      <c r="E426" s="112">
        <v>2.6556999999999999</v>
      </c>
      <c r="F426" s="55">
        <f t="shared" si="24"/>
        <v>2.0472000000000001</v>
      </c>
      <c r="G426" s="55">
        <f t="shared" si="25"/>
        <v>1.5352999999999999</v>
      </c>
      <c r="H426" s="56">
        <f t="shared" si="26"/>
        <v>0.74995115279406011</v>
      </c>
      <c r="I426" s="55">
        <f t="shared" si="27"/>
        <v>0.33342017846674937</v>
      </c>
      <c r="J426" s="57" t="s">
        <v>23</v>
      </c>
      <c r="K426" s="57" t="s">
        <v>24</v>
      </c>
      <c r="L426" s="57" t="s">
        <v>24</v>
      </c>
    </row>
    <row r="427" spans="1:12" x14ac:dyDescent="0.3">
      <c r="A427" s="54" t="str">
        <f>Meta!A427</f>
        <v>NRCS 18S</v>
      </c>
      <c r="B427" s="54">
        <f>Meta!B427</f>
        <v>405</v>
      </c>
      <c r="C427" s="112">
        <v>1.3220000000000001</v>
      </c>
      <c r="D427" s="112">
        <v>3.3532999999999999</v>
      </c>
      <c r="E427" s="112">
        <v>2.9809999999999999</v>
      </c>
      <c r="F427" s="55">
        <f t="shared" si="24"/>
        <v>2.0312999999999999</v>
      </c>
      <c r="G427" s="55">
        <f t="shared" si="25"/>
        <v>1.6589999999999998</v>
      </c>
      <c r="H427" s="56">
        <f t="shared" si="26"/>
        <v>0.81671835770196421</v>
      </c>
      <c r="I427" s="55">
        <f t="shared" si="27"/>
        <v>0.22441229656419537</v>
      </c>
      <c r="J427" s="57" t="s">
        <v>23</v>
      </c>
      <c r="K427" s="57" t="s">
        <v>24</v>
      </c>
      <c r="L427" s="57" t="s">
        <v>24</v>
      </c>
    </row>
    <row r="428" spans="1:12" x14ac:dyDescent="0.3">
      <c r="A428" s="54" t="str">
        <f>Meta!A428</f>
        <v>NRCS 18S</v>
      </c>
      <c r="B428" s="54">
        <f>Meta!B428</f>
        <v>406</v>
      </c>
      <c r="C428" s="112">
        <v>1.3431</v>
      </c>
      <c r="D428" s="112">
        <v>3.3153999999999999</v>
      </c>
      <c r="E428" s="112">
        <v>2.9857999999999998</v>
      </c>
      <c r="F428" s="55">
        <f t="shared" si="24"/>
        <v>1.9722999999999999</v>
      </c>
      <c r="G428" s="55">
        <f t="shared" si="25"/>
        <v>1.6426999999999998</v>
      </c>
      <c r="H428" s="56">
        <f t="shared" si="26"/>
        <v>0.83288546367185512</v>
      </c>
      <c r="I428" s="55">
        <f t="shared" si="27"/>
        <v>0.20064527911365443</v>
      </c>
      <c r="J428" s="57" t="s">
        <v>23</v>
      </c>
      <c r="K428" s="57" t="s">
        <v>24</v>
      </c>
      <c r="L428" s="57" t="s">
        <v>24</v>
      </c>
    </row>
    <row r="429" spans="1:12" x14ac:dyDescent="0.3">
      <c r="A429" s="54" t="str">
        <f>Meta!A429</f>
        <v>NRCS 18S</v>
      </c>
      <c r="B429" s="54">
        <f>Meta!B429</f>
        <v>407</v>
      </c>
      <c r="C429" s="112">
        <v>1.1211</v>
      </c>
      <c r="D429" s="112">
        <v>2.9293</v>
      </c>
      <c r="E429" s="112">
        <v>2.6353</v>
      </c>
      <c r="F429" s="55">
        <f t="shared" si="24"/>
        <v>1.8082</v>
      </c>
      <c r="G429" s="55">
        <f t="shared" si="25"/>
        <v>1.5142</v>
      </c>
      <c r="H429" s="56">
        <f t="shared" si="26"/>
        <v>0.83740736644176528</v>
      </c>
      <c r="I429" s="55">
        <f t="shared" si="27"/>
        <v>0.19416193369436008</v>
      </c>
      <c r="J429" s="57" t="s">
        <v>23</v>
      </c>
      <c r="K429" s="57" t="s">
        <v>24</v>
      </c>
      <c r="L429" s="57" t="s">
        <v>24</v>
      </c>
    </row>
    <row r="430" spans="1:12" x14ac:dyDescent="0.3">
      <c r="A430" s="54" t="str">
        <f>Meta!A430</f>
        <v>NRCS 18S</v>
      </c>
      <c r="B430" s="54">
        <f>Meta!B430</f>
        <v>408</v>
      </c>
      <c r="C430" s="112">
        <v>1.1204000000000001</v>
      </c>
      <c r="D430" s="112">
        <v>2.9756</v>
      </c>
      <c r="E430" s="112">
        <v>2.6764999999999999</v>
      </c>
      <c r="F430" s="55">
        <f t="shared" si="24"/>
        <v>1.8552</v>
      </c>
      <c r="G430" s="55">
        <f t="shared" si="25"/>
        <v>1.5560999999999998</v>
      </c>
      <c r="H430" s="56">
        <f t="shared" si="26"/>
        <v>0.83877749029754201</v>
      </c>
      <c r="I430" s="55">
        <f t="shared" si="27"/>
        <v>0.19221129747445548</v>
      </c>
      <c r="J430" s="57" t="s">
        <v>23</v>
      </c>
      <c r="K430" s="57" t="s">
        <v>24</v>
      </c>
      <c r="L430" s="57" t="s">
        <v>24</v>
      </c>
    </row>
    <row r="431" spans="1:12" x14ac:dyDescent="0.3">
      <c r="A431" s="54" t="str">
        <f>Meta!A431</f>
        <v>NRCS 18S</v>
      </c>
      <c r="B431" s="54">
        <f>Meta!B431</f>
        <v>409</v>
      </c>
      <c r="C431" s="112">
        <v>1.1354</v>
      </c>
      <c r="D431" s="112">
        <v>2.8113999999999999</v>
      </c>
      <c r="E431" s="112">
        <v>2.5891999999999999</v>
      </c>
      <c r="F431" s="55">
        <f t="shared" si="24"/>
        <v>1.6759999999999999</v>
      </c>
      <c r="G431" s="55">
        <f t="shared" si="25"/>
        <v>1.4538</v>
      </c>
      <c r="H431" s="56">
        <f t="shared" si="26"/>
        <v>0.86742243436754174</v>
      </c>
      <c r="I431" s="55">
        <f t="shared" si="27"/>
        <v>0.15284083092584946</v>
      </c>
      <c r="J431" s="57" t="s">
        <v>23</v>
      </c>
      <c r="K431" s="57" t="s">
        <v>24</v>
      </c>
      <c r="L431" s="57" t="s">
        <v>24</v>
      </c>
    </row>
    <row r="432" spans="1:12" x14ac:dyDescent="0.3">
      <c r="A432" s="54" t="str">
        <f>Meta!A432</f>
        <v>NRCS 18S</v>
      </c>
      <c r="B432" s="54">
        <f>Meta!B432</f>
        <v>410</v>
      </c>
      <c r="C432" s="112">
        <v>1.0833999999999999</v>
      </c>
      <c r="D432" s="112">
        <v>3.1297999999999999</v>
      </c>
      <c r="E432" s="112">
        <v>2.8437000000000001</v>
      </c>
      <c r="F432" s="55">
        <f t="shared" si="24"/>
        <v>2.0464000000000002</v>
      </c>
      <c r="G432" s="55">
        <f t="shared" si="25"/>
        <v>1.7603000000000002</v>
      </c>
      <c r="H432" s="56">
        <f t="shared" si="26"/>
        <v>0.86019351055512117</v>
      </c>
      <c r="I432" s="55">
        <f t="shared" si="27"/>
        <v>0.16252911435550757</v>
      </c>
      <c r="J432" s="57" t="s">
        <v>23</v>
      </c>
      <c r="K432" s="57" t="s">
        <v>24</v>
      </c>
      <c r="L432" s="57" t="s">
        <v>24</v>
      </c>
    </row>
    <row r="433" spans="1:12" x14ac:dyDescent="0.3">
      <c r="A433" s="54" t="str">
        <f>Meta!A433</f>
        <v>NRCS 18S</v>
      </c>
      <c r="B433" s="54">
        <f>Meta!B433</f>
        <v>411</v>
      </c>
      <c r="C433" s="112">
        <v>1.3115000000000001</v>
      </c>
      <c r="D433" s="112">
        <v>3.5829</v>
      </c>
      <c r="E433" s="112">
        <v>3.2225999999999999</v>
      </c>
      <c r="F433" s="55">
        <f t="shared" si="24"/>
        <v>2.2713999999999999</v>
      </c>
      <c r="G433" s="55">
        <f t="shared" si="25"/>
        <v>1.9110999999999998</v>
      </c>
      <c r="H433" s="56">
        <f t="shared" si="26"/>
        <v>0.84137536321211581</v>
      </c>
      <c r="I433" s="55">
        <f t="shared" si="27"/>
        <v>0.18853016587305746</v>
      </c>
      <c r="J433" s="57" t="s">
        <v>23</v>
      </c>
      <c r="K433" s="57" t="s">
        <v>24</v>
      </c>
      <c r="L433" s="57" t="s">
        <v>24</v>
      </c>
    </row>
    <row r="434" spans="1:12" x14ac:dyDescent="0.3">
      <c r="A434" s="54" t="str">
        <f>Meta!A434</f>
        <v>NRCS 18S</v>
      </c>
      <c r="B434" s="54">
        <f>Meta!B434</f>
        <v>412</v>
      </c>
      <c r="C434" s="112">
        <v>1.0859000000000001</v>
      </c>
      <c r="D434" s="112">
        <v>3.0053000000000001</v>
      </c>
      <c r="E434" s="112">
        <v>2.6974</v>
      </c>
      <c r="F434" s="55">
        <f t="shared" si="24"/>
        <v>1.9194</v>
      </c>
      <c r="G434" s="55">
        <f t="shared" si="25"/>
        <v>1.6114999999999999</v>
      </c>
      <c r="H434" s="56">
        <f t="shared" si="26"/>
        <v>0.8395852870688757</v>
      </c>
      <c r="I434" s="55">
        <f t="shared" si="27"/>
        <v>0.19106422587651262</v>
      </c>
      <c r="J434" s="57" t="s">
        <v>23</v>
      </c>
      <c r="K434" s="57" t="s">
        <v>24</v>
      </c>
      <c r="L434" s="57" t="s">
        <v>24</v>
      </c>
    </row>
    <row r="435" spans="1:12" x14ac:dyDescent="0.3">
      <c r="A435" s="54" t="str">
        <f>Meta!A435</f>
        <v>NRCS 18S</v>
      </c>
      <c r="B435" s="54">
        <f>Meta!B435</f>
        <v>413</v>
      </c>
      <c r="C435" s="112">
        <v>1.1158999999999999</v>
      </c>
      <c r="D435" s="112">
        <v>3.1006999999999998</v>
      </c>
      <c r="E435" s="112">
        <v>2.8271999999999999</v>
      </c>
      <c r="F435" s="55">
        <f t="shared" si="24"/>
        <v>1.9847999999999999</v>
      </c>
      <c r="G435" s="55">
        <f t="shared" si="25"/>
        <v>1.7113</v>
      </c>
      <c r="H435" s="56">
        <f t="shared" si="26"/>
        <v>0.86220274083031045</v>
      </c>
      <c r="I435" s="55">
        <f t="shared" si="27"/>
        <v>0.15982001986793656</v>
      </c>
      <c r="J435" s="57" t="s">
        <v>23</v>
      </c>
      <c r="K435" s="57" t="s">
        <v>24</v>
      </c>
      <c r="L435" s="57" t="s">
        <v>24</v>
      </c>
    </row>
    <row r="436" spans="1:12" x14ac:dyDescent="0.3">
      <c r="A436" s="54" t="str">
        <f>Meta!A436</f>
        <v>NRCS 18S</v>
      </c>
      <c r="B436" s="54">
        <f>Meta!B436</f>
        <v>414</v>
      </c>
      <c r="C436" s="112">
        <v>1.1068</v>
      </c>
      <c r="D436" s="112">
        <v>3.1456</v>
      </c>
      <c r="E436" s="112">
        <v>2.8077999999999999</v>
      </c>
      <c r="F436" s="55">
        <f t="shared" si="24"/>
        <v>2.0388000000000002</v>
      </c>
      <c r="G436" s="55">
        <f t="shared" si="25"/>
        <v>1.7009999999999998</v>
      </c>
      <c r="H436" s="56">
        <f t="shared" si="26"/>
        <v>0.83431430253090033</v>
      </c>
      <c r="I436" s="55">
        <f t="shared" si="27"/>
        <v>0.19858906525573214</v>
      </c>
      <c r="J436" s="57" t="s">
        <v>23</v>
      </c>
      <c r="K436" s="57" t="s">
        <v>24</v>
      </c>
      <c r="L436" s="57" t="s">
        <v>24</v>
      </c>
    </row>
    <row r="437" spans="1:12" x14ac:dyDescent="0.3">
      <c r="A437" s="54" t="str">
        <f>Meta!A437</f>
        <v>NRCS 18S</v>
      </c>
      <c r="B437" s="54">
        <f>Meta!B437</f>
        <v>415</v>
      </c>
      <c r="C437" s="112">
        <v>1.1029</v>
      </c>
      <c r="D437" s="112">
        <v>3.1427</v>
      </c>
      <c r="E437" s="112">
        <v>2.8224999999999998</v>
      </c>
      <c r="F437" s="55">
        <f t="shared" si="24"/>
        <v>2.0398000000000001</v>
      </c>
      <c r="G437" s="55">
        <f t="shared" si="25"/>
        <v>1.7195999999999998</v>
      </c>
      <c r="H437" s="56">
        <f t="shared" si="26"/>
        <v>0.8430238258652808</v>
      </c>
      <c r="I437" s="55">
        <f t="shared" si="27"/>
        <v>0.18620609444056774</v>
      </c>
      <c r="J437" s="57" t="s">
        <v>23</v>
      </c>
      <c r="K437" s="57" t="s">
        <v>24</v>
      </c>
      <c r="L437" s="57" t="s">
        <v>24</v>
      </c>
    </row>
    <row r="438" spans="1:12" x14ac:dyDescent="0.3">
      <c r="A438" s="54" t="str">
        <f>Meta!A438</f>
        <v>NRCS 18S</v>
      </c>
      <c r="B438" s="54">
        <f>Meta!B438</f>
        <v>416</v>
      </c>
      <c r="C438" s="112">
        <v>1.3183</v>
      </c>
      <c r="D438" s="112">
        <v>3.3027000000000002</v>
      </c>
      <c r="E438" s="112">
        <v>2.9756999999999998</v>
      </c>
      <c r="F438" s="55">
        <f t="shared" si="24"/>
        <v>1.9844000000000002</v>
      </c>
      <c r="G438" s="55">
        <f t="shared" si="25"/>
        <v>1.6573999999999998</v>
      </c>
      <c r="H438" s="56">
        <f t="shared" si="26"/>
        <v>0.835214674460794</v>
      </c>
      <c r="I438" s="55">
        <f t="shared" si="27"/>
        <v>0.19729697115964792</v>
      </c>
      <c r="J438" s="57" t="s">
        <v>23</v>
      </c>
      <c r="K438" s="57" t="s">
        <v>24</v>
      </c>
      <c r="L438" s="57" t="s">
        <v>24</v>
      </c>
    </row>
    <row r="439" spans="1:12" x14ac:dyDescent="0.3">
      <c r="A439" s="54" t="str">
        <f>Meta!A439</f>
        <v>NRCS 18S</v>
      </c>
      <c r="B439" s="54">
        <f>Meta!B439</f>
        <v>417</v>
      </c>
      <c r="C439" s="112">
        <v>1.0768</v>
      </c>
      <c r="D439" s="112">
        <v>3.0276999999999998</v>
      </c>
      <c r="E439" s="112">
        <v>2.7440000000000002</v>
      </c>
      <c r="F439" s="55">
        <f t="shared" si="24"/>
        <v>1.9508999999999999</v>
      </c>
      <c r="G439" s="55">
        <f t="shared" si="25"/>
        <v>1.6672000000000002</v>
      </c>
      <c r="H439" s="56">
        <f t="shared" si="26"/>
        <v>0.85457993746476002</v>
      </c>
      <c r="I439" s="55">
        <f t="shared" si="27"/>
        <v>0.17016554702495176</v>
      </c>
      <c r="J439" s="57" t="s">
        <v>23</v>
      </c>
      <c r="K439" s="57" t="s">
        <v>24</v>
      </c>
      <c r="L439" s="57" t="s">
        <v>24</v>
      </c>
    </row>
    <row r="440" spans="1:12" x14ac:dyDescent="0.3">
      <c r="A440" s="54" t="str">
        <f>Meta!A440</f>
        <v>NRCS 18S</v>
      </c>
      <c r="B440" s="54">
        <f>Meta!B440</f>
        <v>418</v>
      </c>
      <c r="C440" s="112">
        <v>1.3201000000000001</v>
      </c>
      <c r="D440" s="112">
        <v>3.6629</v>
      </c>
      <c r="E440" s="112">
        <v>3.3757000000000001</v>
      </c>
      <c r="F440" s="55">
        <f t="shared" si="24"/>
        <v>2.3428</v>
      </c>
      <c r="G440" s="55">
        <f t="shared" si="25"/>
        <v>2.0556000000000001</v>
      </c>
      <c r="H440" s="56">
        <f t="shared" si="26"/>
        <v>0.87741164418644357</v>
      </c>
      <c r="I440" s="55">
        <f t="shared" si="27"/>
        <v>0.13971589803463702</v>
      </c>
      <c r="J440" s="57" t="s">
        <v>23</v>
      </c>
      <c r="K440" s="57" t="s">
        <v>24</v>
      </c>
      <c r="L440" s="57" t="s">
        <v>24</v>
      </c>
    </row>
    <row r="441" spans="1:12" x14ac:dyDescent="0.3">
      <c r="A441" s="54" t="str">
        <f>Meta!A441</f>
        <v>NRCS 18S</v>
      </c>
      <c r="B441" s="54">
        <f>Meta!B441</f>
        <v>419</v>
      </c>
      <c r="C441" s="112">
        <v>1.3170999999999999</v>
      </c>
      <c r="D441" s="112">
        <v>3.1596000000000002</v>
      </c>
      <c r="E441" s="112">
        <v>2.9279999999999999</v>
      </c>
      <c r="F441" s="55">
        <f t="shared" si="24"/>
        <v>1.8425000000000002</v>
      </c>
      <c r="G441" s="55">
        <f t="shared" si="25"/>
        <v>1.6109</v>
      </c>
      <c r="H441" s="56">
        <f t="shared" si="26"/>
        <v>0.87430122116689268</v>
      </c>
      <c r="I441" s="55">
        <f t="shared" si="27"/>
        <v>0.14377056303929495</v>
      </c>
      <c r="J441" s="57" t="s">
        <v>23</v>
      </c>
      <c r="K441" s="57" t="s">
        <v>24</v>
      </c>
      <c r="L441" s="57" t="s">
        <v>24</v>
      </c>
    </row>
    <row r="442" spans="1:12" x14ac:dyDescent="0.3">
      <c r="A442" s="54" t="str">
        <f>Meta!A442</f>
        <v>NRCS 18S</v>
      </c>
      <c r="B442" s="54">
        <f>Meta!B442</f>
        <v>420</v>
      </c>
      <c r="C442" s="112">
        <v>1.3231999999999999</v>
      </c>
      <c r="D442" s="112">
        <v>3.4982000000000002</v>
      </c>
      <c r="E442" s="112">
        <v>3.1410999999999998</v>
      </c>
      <c r="F442" s="55">
        <f t="shared" si="24"/>
        <v>2.1750000000000003</v>
      </c>
      <c r="G442" s="55">
        <f t="shared" si="25"/>
        <v>1.8178999999999998</v>
      </c>
      <c r="H442" s="56">
        <f t="shared" si="26"/>
        <v>0.83581609195402284</v>
      </c>
      <c r="I442" s="55">
        <f t="shared" si="27"/>
        <v>0.19643544749436187</v>
      </c>
      <c r="J442" s="57" t="s">
        <v>23</v>
      </c>
      <c r="K442" s="57" t="s">
        <v>24</v>
      </c>
      <c r="L442" s="57" t="s">
        <v>24</v>
      </c>
    </row>
    <row r="443" spans="1:12" x14ac:dyDescent="0.3">
      <c r="A443" s="54" t="str">
        <f>Meta!A443</f>
        <v>NRCS 18S</v>
      </c>
      <c r="B443" s="54">
        <f>Meta!B443</f>
        <v>421</v>
      </c>
      <c r="C443" s="112">
        <v>1.1424000000000001</v>
      </c>
      <c r="D443" s="112">
        <v>3.1057000000000001</v>
      </c>
      <c r="E443" s="112">
        <v>2.8666999999999998</v>
      </c>
      <c r="F443" s="55">
        <f t="shared" si="24"/>
        <v>1.9633</v>
      </c>
      <c r="G443" s="55">
        <f t="shared" si="25"/>
        <v>1.7242999999999997</v>
      </c>
      <c r="H443" s="56">
        <f t="shared" si="26"/>
        <v>0.87826618448530525</v>
      </c>
      <c r="I443" s="55">
        <f t="shared" si="27"/>
        <v>0.1386069709447314</v>
      </c>
      <c r="J443" s="57" t="s">
        <v>23</v>
      </c>
      <c r="K443" s="57" t="s">
        <v>24</v>
      </c>
      <c r="L443" s="57" t="s">
        <v>24</v>
      </c>
    </row>
    <row r="444" spans="1:12" x14ac:dyDescent="0.3">
      <c r="A444" s="54" t="str">
        <f>Meta!A444</f>
        <v>NRCS 18S</v>
      </c>
      <c r="B444" s="54">
        <f>Meta!B444</f>
        <v>422</v>
      </c>
      <c r="C444" s="112">
        <v>1.3269</v>
      </c>
      <c r="D444" s="112">
        <v>2.6520999999999999</v>
      </c>
      <c r="E444" s="112">
        <v>2.3045</v>
      </c>
      <c r="F444" s="55">
        <f t="shared" si="24"/>
        <v>1.3251999999999999</v>
      </c>
      <c r="G444" s="55">
        <f t="shared" si="25"/>
        <v>0.97760000000000002</v>
      </c>
      <c r="H444" s="56">
        <f t="shared" si="26"/>
        <v>0.73769996981587693</v>
      </c>
      <c r="I444" s="55">
        <f t="shared" si="27"/>
        <v>0.3555646481178395</v>
      </c>
      <c r="J444" s="57" t="s">
        <v>23</v>
      </c>
      <c r="K444" s="57" t="s">
        <v>24</v>
      </c>
      <c r="L444" s="57" t="s">
        <v>24</v>
      </c>
    </row>
    <row r="445" spans="1:12" x14ac:dyDescent="0.3">
      <c r="A445" s="54" t="str">
        <f>Meta!A445</f>
        <v>NRCS 18S</v>
      </c>
      <c r="B445" s="54">
        <f>Meta!B445</f>
        <v>423</v>
      </c>
      <c r="C445" s="112">
        <v>1.0891999999999999</v>
      </c>
      <c r="D445" s="112">
        <v>2.2948</v>
      </c>
      <c r="E445" s="112">
        <v>1.9416</v>
      </c>
      <c r="F445" s="55">
        <f t="shared" si="24"/>
        <v>1.2056</v>
      </c>
      <c r="G445" s="55">
        <f t="shared" si="25"/>
        <v>0.85240000000000005</v>
      </c>
      <c r="H445" s="56">
        <f t="shared" si="26"/>
        <v>0.70703384207033848</v>
      </c>
      <c r="I445" s="55">
        <f t="shared" si="27"/>
        <v>0.41435945565462218</v>
      </c>
      <c r="J445" s="57" t="s">
        <v>23</v>
      </c>
      <c r="K445" s="57" t="s">
        <v>24</v>
      </c>
      <c r="L445" s="57" t="s">
        <v>24</v>
      </c>
    </row>
    <row r="446" spans="1:12" x14ac:dyDescent="0.3">
      <c r="A446" s="54" t="str">
        <f>Meta!A446</f>
        <v>NRCS 18S</v>
      </c>
      <c r="B446" s="54">
        <f>Meta!B446</f>
        <v>424</v>
      </c>
      <c r="C446" s="112">
        <v>1.3252999999999999</v>
      </c>
      <c r="D446" s="112">
        <v>2.5520999999999998</v>
      </c>
      <c r="E446" s="112">
        <v>2.1476999999999999</v>
      </c>
      <c r="F446" s="55">
        <f t="shared" si="24"/>
        <v>1.2267999999999999</v>
      </c>
      <c r="G446" s="55">
        <f t="shared" si="25"/>
        <v>0.82240000000000002</v>
      </c>
      <c r="H446" s="56">
        <f t="shared" si="26"/>
        <v>0.67036191718291493</v>
      </c>
      <c r="I446" s="55">
        <f t="shared" si="27"/>
        <v>0.49173151750972743</v>
      </c>
      <c r="J446" s="57" t="s">
        <v>23</v>
      </c>
      <c r="K446" s="57" t="s">
        <v>24</v>
      </c>
      <c r="L446" s="57" t="s">
        <v>24</v>
      </c>
    </row>
    <row r="447" spans="1:12" x14ac:dyDescent="0.3">
      <c r="A447" s="54" t="str">
        <f>Meta!A447</f>
        <v>NRCS 18S</v>
      </c>
      <c r="B447" s="54">
        <f>Meta!B447</f>
        <v>425</v>
      </c>
      <c r="C447" s="112">
        <v>1.1454</v>
      </c>
      <c r="D447" s="112">
        <v>2.2168000000000001</v>
      </c>
      <c r="E447" s="112">
        <v>1.9111</v>
      </c>
      <c r="F447" s="55">
        <f t="shared" si="24"/>
        <v>1.0714000000000001</v>
      </c>
      <c r="G447" s="55">
        <f t="shared" si="25"/>
        <v>0.76570000000000005</v>
      </c>
      <c r="H447" s="56">
        <f t="shared" si="26"/>
        <v>0.71467239126376703</v>
      </c>
      <c r="I447" s="55">
        <f t="shared" si="27"/>
        <v>0.39924252318140274</v>
      </c>
      <c r="J447" s="57" t="s">
        <v>23</v>
      </c>
      <c r="K447" s="57" t="s">
        <v>24</v>
      </c>
      <c r="L447" s="57" t="s">
        <v>24</v>
      </c>
    </row>
    <row r="448" spans="1:12" x14ac:dyDescent="0.3">
      <c r="A448" s="116" t="str">
        <f>Meta!A448</f>
        <v>NRCS 18S</v>
      </c>
      <c r="B448" s="116">
        <f>Meta!B448</f>
        <v>426</v>
      </c>
      <c r="C448" s="117"/>
      <c r="D448" s="117"/>
      <c r="E448" s="117"/>
      <c r="F448" s="118"/>
      <c r="G448" s="118"/>
      <c r="H448" s="119"/>
      <c r="I448" s="118"/>
      <c r="J448" s="120" t="s">
        <v>23</v>
      </c>
      <c r="K448" s="120" t="s">
        <v>24</v>
      </c>
      <c r="L448" s="120" t="s">
        <v>24</v>
      </c>
    </row>
    <row r="449" spans="1:12" x14ac:dyDescent="0.3">
      <c r="A449" s="116" t="str">
        <f>Meta!A449</f>
        <v>NRCS 18S</v>
      </c>
      <c r="B449" s="116">
        <f>Meta!B449</f>
        <v>427</v>
      </c>
      <c r="C449" s="117"/>
      <c r="D449" s="117"/>
      <c r="E449" s="117"/>
      <c r="F449" s="118"/>
      <c r="G449" s="118"/>
      <c r="H449" s="119"/>
      <c r="I449" s="118"/>
      <c r="J449" s="120" t="s">
        <v>23</v>
      </c>
      <c r="K449" s="120" t="s">
        <v>24</v>
      </c>
      <c r="L449" s="120" t="s">
        <v>24</v>
      </c>
    </row>
    <row r="450" spans="1:12" x14ac:dyDescent="0.3">
      <c r="A450" s="116" t="str">
        <f>Meta!A450</f>
        <v>NRCS 18S</v>
      </c>
      <c r="B450" s="116">
        <f>Meta!B450</f>
        <v>428</v>
      </c>
      <c r="C450" s="117"/>
      <c r="D450" s="117"/>
      <c r="E450" s="117"/>
      <c r="F450" s="118"/>
      <c r="G450" s="118"/>
      <c r="H450" s="119"/>
      <c r="I450" s="118"/>
      <c r="J450" s="120" t="s">
        <v>23</v>
      </c>
      <c r="K450" s="120" t="s">
        <v>24</v>
      </c>
      <c r="L450" s="120" t="s">
        <v>24</v>
      </c>
    </row>
    <row r="451" spans="1:12" x14ac:dyDescent="0.3">
      <c r="A451" s="116" t="str">
        <f>Meta!A451</f>
        <v>NRCS 18S</v>
      </c>
      <c r="B451" s="116">
        <f>Meta!B451</f>
        <v>429</v>
      </c>
      <c r="C451" s="117"/>
      <c r="D451" s="117"/>
      <c r="E451" s="117"/>
      <c r="F451" s="118"/>
      <c r="G451" s="118"/>
      <c r="H451" s="119"/>
      <c r="I451" s="118"/>
      <c r="J451" s="120" t="s">
        <v>23</v>
      </c>
      <c r="K451" s="120" t="s">
        <v>24</v>
      </c>
      <c r="L451" s="120" t="s">
        <v>24</v>
      </c>
    </row>
    <row r="452" spans="1:12" x14ac:dyDescent="0.3">
      <c r="A452" s="54" t="str">
        <f>Meta!A452</f>
        <v>NRCS 18S</v>
      </c>
      <c r="B452" s="54">
        <f>Meta!B452</f>
        <v>430</v>
      </c>
      <c r="C452" s="112">
        <v>1.3169999999999999</v>
      </c>
      <c r="D452" s="112">
        <v>6.5472000000000001</v>
      </c>
      <c r="E452" s="112">
        <v>5.2923</v>
      </c>
      <c r="F452" s="55">
        <f t="shared" ref="F452:F499" si="28">D452-C452</f>
        <v>5.2302</v>
      </c>
      <c r="G452" s="55">
        <f t="shared" ref="G452:G499" si="29">E452-C452</f>
        <v>3.9752999999999998</v>
      </c>
      <c r="H452" s="56">
        <f t="shared" ref="H452:H499" si="30">G452/F452</f>
        <v>0.760066536652518</v>
      </c>
      <c r="I452" s="55">
        <f t="shared" ref="I452:I499" si="31">(F452-G452)/G452</f>
        <v>0.31567428873292586</v>
      </c>
      <c r="J452" s="57" t="s">
        <v>23</v>
      </c>
      <c r="K452" s="57" t="s">
        <v>24</v>
      </c>
      <c r="L452" s="57" t="s">
        <v>24</v>
      </c>
    </row>
    <row r="453" spans="1:12" x14ac:dyDescent="0.3">
      <c r="A453" s="54" t="str">
        <f>Meta!A453</f>
        <v>NRCS 18S</v>
      </c>
      <c r="B453" s="54">
        <f>Meta!B453</f>
        <v>431</v>
      </c>
      <c r="C453" s="112">
        <v>1.323</v>
      </c>
      <c r="D453" s="112">
        <v>6.0662000000000003</v>
      </c>
      <c r="E453" s="112">
        <v>4.8305999999999996</v>
      </c>
      <c r="F453" s="55">
        <f t="shared" si="28"/>
        <v>4.7431999999999999</v>
      </c>
      <c r="G453" s="55">
        <f t="shared" si="29"/>
        <v>3.5075999999999996</v>
      </c>
      <c r="H453" s="56">
        <f t="shared" si="30"/>
        <v>0.73950075898127843</v>
      </c>
      <c r="I453" s="55">
        <f t="shared" si="31"/>
        <v>0.35226365606112453</v>
      </c>
      <c r="J453" s="57" t="s">
        <v>23</v>
      </c>
      <c r="K453" s="57" t="s">
        <v>24</v>
      </c>
      <c r="L453" s="57" t="s">
        <v>24</v>
      </c>
    </row>
    <row r="454" spans="1:12" x14ac:dyDescent="0.3">
      <c r="A454" s="54" t="str">
        <f>Meta!A454</f>
        <v>NRCS 18S</v>
      </c>
      <c r="B454" s="54">
        <f>Meta!B454</f>
        <v>432</v>
      </c>
      <c r="C454" s="112">
        <v>1.3280000000000001</v>
      </c>
      <c r="D454" s="112">
        <v>6.2451999999999996</v>
      </c>
      <c r="E454" s="112">
        <v>4.9458000000000002</v>
      </c>
      <c r="F454" s="55">
        <f t="shared" si="28"/>
        <v>4.9171999999999993</v>
      </c>
      <c r="G454" s="55">
        <f t="shared" si="29"/>
        <v>3.6177999999999999</v>
      </c>
      <c r="H454" s="56">
        <f t="shared" si="30"/>
        <v>0.73574391930366878</v>
      </c>
      <c r="I454" s="55">
        <f t="shared" si="31"/>
        <v>0.35916855547570331</v>
      </c>
      <c r="J454" s="57" t="s">
        <v>23</v>
      </c>
      <c r="K454" s="57" t="s">
        <v>24</v>
      </c>
      <c r="L454" s="57" t="s">
        <v>24</v>
      </c>
    </row>
    <row r="455" spans="1:12" x14ac:dyDescent="0.3">
      <c r="A455" s="54" t="str">
        <f>Meta!A455</f>
        <v>NRCS 18S</v>
      </c>
      <c r="B455" s="54">
        <f>Meta!B455</f>
        <v>433</v>
      </c>
      <c r="C455" s="112">
        <v>1.3118000000000001</v>
      </c>
      <c r="D455" s="112">
        <v>6.3442999999999996</v>
      </c>
      <c r="E455" s="112">
        <v>5.0612000000000004</v>
      </c>
      <c r="F455" s="55">
        <f t="shared" si="28"/>
        <v>5.0324999999999998</v>
      </c>
      <c r="G455" s="55">
        <f t="shared" si="29"/>
        <v>3.7494000000000005</v>
      </c>
      <c r="H455" s="56">
        <f t="shared" si="30"/>
        <v>0.74503725782414321</v>
      </c>
      <c r="I455" s="55">
        <f t="shared" si="31"/>
        <v>0.34221475436069748</v>
      </c>
      <c r="J455" s="57" t="s">
        <v>23</v>
      </c>
      <c r="K455" s="57" t="s">
        <v>24</v>
      </c>
      <c r="L455" s="57" t="s">
        <v>24</v>
      </c>
    </row>
    <row r="456" spans="1:12" x14ac:dyDescent="0.3">
      <c r="A456" s="54" t="str">
        <f>Meta!A456</f>
        <v>NRCS 18S</v>
      </c>
      <c r="B456" s="54">
        <f>Meta!B456</f>
        <v>434</v>
      </c>
      <c r="C456" s="112">
        <v>1.1313500000000001</v>
      </c>
      <c r="D456" s="112">
        <v>6.3327999999999998</v>
      </c>
      <c r="E456" s="112">
        <v>5.0792999999999999</v>
      </c>
      <c r="F456" s="55">
        <f t="shared" si="28"/>
        <v>5.2014499999999995</v>
      </c>
      <c r="G456" s="55">
        <f t="shared" si="29"/>
        <v>3.9479499999999996</v>
      </c>
      <c r="H456" s="56">
        <f t="shared" si="30"/>
        <v>0.75900950696440417</v>
      </c>
      <c r="I456" s="55">
        <f t="shared" si="31"/>
        <v>0.31750655403437228</v>
      </c>
      <c r="J456" s="57" t="s">
        <v>23</v>
      </c>
      <c r="K456" s="57" t="s">
        <v>24</v>
      </c>
      <c r="L456" s="57" t="s">
        <v>24</v>
      </c>
    </row>
    <row r="457" spans="1:12" x14ac:dyDescent="0.3">
      <c r="A457" s="54" t="str">
        <f>Meta!A457</f>
        <v>NRCS 18S</v>
      </c>
      <c r="B457" s="54">
        <f>Meta!B457</f>
        <v>435</v>
      </c>
      <c r="C457" s="112">
        <v>1.3163</v>
      </c>
      <c r="D457" s="112">
        <v>6.3944000000000001</v>
      </c>
      <c r="E457" s="112">
        <v>5.0461</v>
      </c>
      <c r="F457" s="55">
        <f t="shared" si="28"/>
        <v>5.0781000000000001</v>
      </c>
      <c r="G457" s="55">
        <f t="shared" si="29"/>
        <v>3.7298</v>
      </c>
      <c r="H457" s="56">
        <f t="shared" si="30"/>
        <v>0.7344873082452098</v>
      </c>
      <c r="I457" s="55">
        <f t="shared" si="31"/>
        <v>0.36149391388278196</v>
      </c>
      <c r="J457" s="57" t="s">
        <v>23</v>
      </c>
      <c r="K457" s="57" t="s">
        <v>24</v>
      </c>
      <c r="L457" s="57" t="s">
        <v>24</v>
      </c>
    </row>
    <row r="458" spans="1:12" x14ac:dyDescent="0.3">
      <c r="A458" s="54" t="str">
        <f>Meta!A458</f>
        <v>NRCS 18S</v>
      </c>
      <c r="B458" s="54">
        <f>Meta!B458</f>
        <v>436</v>
      </c>
      <c r="C458" s="112">
        <v>1.3278000000000001</v>
      </c>
      <c r="D458" s="112">
        <v>6.9123000000000001</v>
      </c>
      <c r="E458" s="112">
        <v>5.5084</v>
      </c>
      <c r="F458" s="55">
        <f t="shared" si="28"/>
        <v>5.5845000000000002</v>
      </c>
      <c r="G458" s="55">
        <f t="shared" si="29"/>
        <v>4.1806000000000001</v>
      </c>
      <c r="H458" s="56">
        <f t="shared" si="30"/>
        <v>0.74860775360372456</v>
      </c>
      <c r="I458" s="55">
        <f t="shared" si="31"/>
        <v>0.33581304119025979</v>
      </c>
      <c r="J458" s="57" t="s">
        <v>23</v>
      </c>
      <c r="K458" s="57" t="s">
        <v>24</v>
      </c>
      <c r="L458" s="57" t="s">
        <v>24</v>
      </c>
    </row>
    <row r="459" spans="1:12" x14ac:dyDescent="0.3">
      <c r="A459" s="54" t="str">
        <f>Meta!A459</f>
        <v>NRCS 18S</v>
      </c>
      <c r="B459" s="54">
        <f>Meta!B459</f>
        <v>437</v>
      </c>
      <c r="C459" s="112">
        <v>1.3237000000000001</v>
      </c>
      <c r="D459" s="112">
        <v>6.4936999999999996</v>
      </c>
      <c r="E459" s="112">
        <v>5.1498999999999997</v>
      </c>
      <c r="F459" s="55">
        <f t="shared" si="28"/>
        <v>5.17</v>
      </c>
      <c r="G459" s="55">
        <f t="shared" si="29"/>
        <v>3.8261999999999996</v>
      </c>
      <c r="H459" s="56">
        <f t="shared" si="30"/>
        <v>0.74007736943907154</v>
      </c>
      <c r="I459" s="55">
        <f t="shared" si="31"/>
        <v>0.35121007788406267</v>
      </c>
      <c r="J459" s="57" t="s">
        <v>23</v>
      </c>
      <c r="K459" s="57" t="s">
        <v>24</v>
      </c>
      <c r="L459" s="57" t="s">
        <v>24</v>
      </c>
    </row>
    <row r="460" spans="1:12" x14ac:dyDescent="0.3">
      <c r="A460" s="54" t="str">
        <f>Meta!A460</f>
        <v>NRCS 18S</v>
      </c>
      <c r="B460" s="54">
        <f>Meta!B460</f>
        <v>438</v>
      </c>
      <c r="C460" s="112">
        <v>1.3222</v>
      </c>
      <c r="D460" s="112">
        <v>6.6871</v>
      </c>
      <c r="E460" s="112">
        <v>5.2694999999999999</v>
      </c>
      <c r="F460" s="55">
        <f t="shared" si="28"/>
        <v>5.3649000000000004</v>
      </c>
      <c r="G460" s="55">
        <f t="shared" si="29"/>
        <v>3.9472999999999998</v>
      </c>
      <c r="H460" s="56">
        <f t="shared" si="30"/>
        <v>0.73576394713787763</v>
      </c>
      <c r="I460" s="55">
        <f t="shared" si="31"/>
        <v>0.35913155828034371</v>
      </c>
      <c r="J460" s="57" t="s">
        <v>23</v>
      </c>
      <c r="K460" s="57" t="s">
        <v>24</v>
      </c>
      <c r="L460" s="57" t="s">
        <v>24</v>
      </c>
    </row>
    <row r="461" spans="1:12" x14ac:dyDescent="0.3">
      <c r="A461" s="54" t="str">
        <f>Meta!A461</f>
        <v>NRCS 18S</v>
      </c>
      <c r="B461" s="54">
        <f>Meta!B461</f>
        <v>439</v>
      </c>
      <c r="C461" s="112">
        <v>1.3129999999999999</v>
      </c>
      <c r="D461" s="112">
        <v>6.7271000000000001</v>
      </c>
      <c r="E461" s="112">
        <v>5.3676000000000004</v>
      </c>
      <c r="F461" s="55">
        <f t="shared" si="28"/>
        <v>5.4141000000000004</v>
      </c>
      <c r="G461" s="55">
        <f t="shared" si="29"/>
        <v>4.0546000000000006</v>
      </c>
      <c r="H461" s="56">
        <f t="shared" si="30"/>
        <v>0.74889640014037429</v>
      </c>
      <c r="I461" s="55">
        <f t="shared" si="31"/>
        <v>0.33529817984511406</v>
      </c>
      <c r="J461" s="57" t="s">
        <v>23</v>
      </c>
      <c r="K461" s="57" t="s">
        <v>24</v>
      </c>
      <c r="L461" s="57" t="s">
        <v>24</v>
      </c>
    </row>
    <row r="462" spans="1:12" x14ac:dyDescent="0.3">
      <c r="A462" s="54" t="str">
        <f>Meta!A462</f>
        <v>NRCS 18S</v>
      </c>
      <c r="B462" s="54">
        <f>Meta!B462</f>
        <v>440</v>
      </c>
      <c r="C462" s="112">
        <v>1.3270999999999999</v>
      </c>
      <c r="D462" s="112">
        <v>7.5359999999999996</v>
      </c>
      <c r="E462" s="112">
        <v>6.2133000000000003</v>
      </c>
      <c r="F462" s="55">
        <f t="shared" si="28"/>
        <v>6.2088999999999999</v>
      </c>
      <c r="G462" s="55">
        <f t="shared" si="29"/>
        <v>4.8862000000000005</v>
      </c>
      <c r="H462" s="56">
        <f t="shared" si="30"/>
        <v>0.78696709562080247</v>
      </c>
      <c r="I462" s="55">
        <f t="shared" si="31"/>
        <v>0.27070115836437297</v>
      </c>
      <c r="J462" s="57" t="s">
        <v>23</v>
      </c>
      <c r="K462" s="57" t="s">
        <v>24</v>
      </c>
      <c r="L462" s="57" t="s">
        <v>24</v>
      </c>
    </row>
    <row r="463" spans="1:12" x14ac:dyDescent="0.3">
      <c r="A463" s="54" t="str">
        <f>Meta!A463</f>
        <v>NRCS 18S</v>
      </c>
      <c r="B463" s="54">
        <f>Meta!B463</f>
        <v>441</v>
      </c>
      <c r="C463" s="112">
        <v>1.3317000000000001</v>
      </c>
      <c r="D463" s="112">
        <v>7.2789999999999999</v>
      </c>
      <c r="E463" s="112">
        <v>5.9812000000000003</v>
      </c>
      <c r="F463" s="55">
        <f t="shared" si="28"/>
        <v>5.9473000000000003</v>
      </c>
      <c r="G463" s="55">
        <f t="shared" si="29"/>
        <v>4.6494999999999997</v>
      </c>
      <c r="H463" s="56">
        <f t="shared" si="30"/>
        <v>0.7817833302507019</v>
      </c>
      <c r="I463" s="55">
        <f t="shared" si="31"/>
        <v>0.27912678782664813</v>
      </c>
      <c r="J463" s="57" t="s">
        <v>23</v>
      </c>
      <c r="K463" s="57" t="s">
        <v>24</v>
      </c>
      <c r="L463" s="57" t="s">
        <v>24</v>
      </c>
    </row>
    <row r="464" spans="1:12" x14ac:dyDescent="0.3">
      <c r="A464" s="54" t="str">
        <f>Meta!A464</f>
        <v>NRCS 18S</v>
      </c>
      <c r="B464" s="54">
        <f>Meta!B464</f>
        <v>442</v>
      </c>
      <c r="C464" s="112">
        <v>1.3221000000000001</v>
      </c>
      <c r="D464" s="112">
        <v>7.5655000000000001</v>
      </c>
      <c r="E464" s="112">
        <v>6.3635000000000002</v>
      </c>
      <c r="F464" s="55">
        <f t="shared" si="28"/>
        <v>6.2434000000000003</v>
      </c>
      <c r="G464" s="55">
        <f t="shared" si="29"/>
        <v>5.0414000000000003</v>
      </c>
      <c r="H464" s="56">
        <f t="shared" si="30"/>
        <v>0.80747669539033218</v>
      </c>
      <c r="I464" s="55">
        <f t="shared" si="31"/>
        <v>0.2384258340937041</v>
      </c>
      <c r="J464" s="57" t="s">
        <v>23</v>
      </c>
      <c r="K464" s="57" t="s">
        <v>24</v>
      </c>
      <c r="L464" s="57" t="s">
        <v>24</v>
      </c>
    </row>
    <row r="465" spans="1:12" x14ac:dyDescent="0.3">
      <c r="A465" s="54" t="str">
        <f>Meta!A465</f>
        <v>NRCS 18S</v>
      </c>
      <c r="B465" s="54">
        <f>Meta!B465</f>
        <v>443</v>
      </c>
      <c r="C465" s="112">
        <v>1.3240000000000001</v>
      </c>
      <c r="D465" s="112">
        <v>7.5926</v>
      </c>
      <c r="E465" s="112">
        <v>6.1661000000000001</v>
      </c>
      <c r="F465" s="55">
        <f t="shared" si="28"/>
        <v>6.2686000000000002</v>
      </c>
      <c r="G465" s="55">
        <f t="shared" si="29"/>
        <v>4.8421000000000003</v>
      </c>
      <c r="H465" s="56">
        <f t="shared" si="30"/>
        <v>0.77243722681300453</v>
      </c>
      <c r="I465" s="55">
        <f t="shared" si="31"/>
        <v>0.29460358109084894</v>
      </c>
      <c r="J465" s="57" t="s">
        <v>23</v>
      </c>
      <c r="K465" s="57" t="s">
        <v>24</v>
      </c>
      <c r="L465" s="57" t="s">
        <v>24</v>
      </c>
    </row>
    <row r="466" spans="1:12" x14ac:dyDescent="0.3">
      <c r="A466" s="54" t="str">
        <f>Meta!A466</f>
        <v>NRCS 18S</v>
      </c>
      <c r="B466" s="54">
        <f>Meta!B466</f>
        <v>444</v>
      </c>
      <c r="C466" s="112">
        <v>1.3179000000000001</v>
      </c>
      <c r="D466" s="112">
        <v>7.3888999999999996</v>
      </c>
      <c r="E466" s="112">
        <v>5.5747999999999998</v>
      </c>
      <c r="F466" s="55">
        <f t="shared" si="28"/>
        <v>6.0709999999999997</v>
      </c>
      <c r="G466" s="55">
        <f t="shared" si="29"/>
        <v>4.2568999999999999</v>
      </c>
      <c r="H466" s="56">
        <f t="shared" si="30"/>
        <v>0.70118596606819306</v>
      </c>
      <c r="I466" s="55">
        <f t="shared" si="31"/>
        <v>0.42615518334938568</v>
      </c>
      <c r="J466" s="57" t="s">
        <v>23</v>
      </c>
      <c r="K466" s="57" t="s">
        <v>24</v>
      </c>
      <c r="L466" s="57" t="s">
        <v>24</v>
      </c>
    </row>
    <row r="467" spans="1:12" x14ac:dyDescent="0.3">
      <c r="A467" s="54" t="str">
        <f>Meta!A467</f>
        <v>NRCS 18S</v>
      </c>
      <c r="B467" s="54">
        <f>Meta!B467</f>
        <v>445</v>
      </c>
      <c r="C467" s="112">
        <v>1.3257000000000001</v>
      </c>
      <c r="D467" s="112">
        <v>7.3421000000000003</v>
      </c>
      <c r="E467" s="112">
        <v>5.5156000000000001</v>
      </c>
      <c r="F467" s="55">
        <f t="shared" si="28"/>
        <v>6.0164</v>
      </c>
      <c r="G467" s="55">
        <f t="shared" si="29"/>
        <v>4.1898999999999997</v>
      </c>
      <c r="H467" s="56">
        <f t="shared" si="30"/>
        <v>0.69641313742437339</v>
      </c>
      <c r="I467" s="55">
        <f t="shared" si="31"/>
        <v>0.43592925845485581</v>
      </c>
      <c r="J467" s="57" t="s">
        <v>23</v>
      </c>
      <c r="K467" s="57" t="s">
        <v>24</v>
      </c>
      <c r="L467" s="57" t="s">
        <v>24</v>
      </c>
    </row>
    <row r="468" spans="1:12" x14ac:dyDescent="0.3">
      <c r="A468" s="54" t="str">
        <f>Meta!A468</f>
        <v>NRCS 18S</v>
      </c>
      <c r="B468" s="54">
        <f>Meta!B468</f>
        <v>446</v>
      </c>
      <c r="C468" s="112">
        <v>1.3269</v>
      </c>
      <c r="D468" s="112">
        <v>7.2938999999999998</v>
      </c>
      <c r="E468" s="112">
        <v>5.9424000000000001</v>
      </c>
      <c r="F468" s="55">
        <f t="shared" si="28"/>
        <v>5.9669999999999996</v>
      </c>
      <c r="G468" s="55">
        <f t="shared" si="29"/>
        <v>4.6154999999999999</v>
      </c>
      <c r="H468" s="56">
        <f t="shared" si="30"/>
        <v>0.77350427350427353</v>
      </c>
      <c r="I468" s="55">
        <f t="shared" si="31"/>
        <v>0.29281767955801097</v>
      </c>
      <c r="J468" s="57" t="s">
        <v>23</v>
      </c>
      <c r="K468" s="57" t="s">
        <v>24</v>
      </c>
      <c r="L468" s="57" t="s">
        <v>24</v>
      </c>
    </row>
    <row r="469" spans="1:12" x14ac:dyDescent="0.3">
      <c r="A469" s="54" t="str">
        <f>Meta!A469</f>
        <v>NRCS 18S</v>
      </c>
      <c r="B469" s="54">
        <f>Meta!B469</f>
        <v>447</v>
      </c>
      <c r="C469" s="112">
        <v>1.3380000000000001</v>
      </c>
      <c r="D469" s="112">
        <v>7.2983000000000002</v>
      </c>
      <c r="E469" s="112">
        <v>5.6784999999999997</v>
      </c>
      <c r="F469" s="55">
        <f t="shared" si="28"/>
        <v>5.9603000000000002</v>
      </c>
      <c r="G469" s="55">
        <f t="shared" si="29"/>
        <v>4.3404999999999996</v>
      </c>
      <c r="H469" s="56">
        <f t="shared" si="30"/>
        <v>0.72823515594852595</v>
      </c>
      <c r="I469" s="55">
        <f t="shared" si="31"/>
        <v>0.37318281303997253</v>
      </c>
      <c r="J469" s="57" t="s">
        <v>23</v>
      </c>
      <c r="K469" s="57" t="s">
        <v>24</v>
      </c>
      <c r="L469" s="57" t="s">
        <v>24</v>
      </c>
    </row>
    <row r="470" spans="1:12" x14ac:dyDescent="0.3">
      <c r="A470" s="54" t="str">
        <f>Meta!A470</f>
        <v>NRCS 18S</v>
      </c>
      <c r="B470" s="54">
        <f>Meta!B470</f>
        <v>448</v>
      </c>
      <c r="C470" s="112">
        <v>1.3204</v>
      </c>
      <c r="D470" s="112">
        <v>7.3265000000000002</v>
      </c>
      <c r="E470" s="112">
        <v>5.7770000000000001</v>
      </c>
      <c r="F470" s="55">
        <f t="shared" si="28"/>
        <v>6.0061</v>
      </c>
      <c r="G470" s="55">
        <f t="shared" si="29"/>
        <v>4.4565999999999999</v>
      </c>
      <c r="H470" s="56">
        <f t="shared" si="30"/>
        <v>0.74201228750770054</v>
      </c>
      <c r="I470" s="55">
        <f t="shared" si="31"/>
        <v>0.34768657721132706</v>
      </c>
      <c r="J470" s="57" t="s">
        <v>23</v>
      </c>
      <c r="K470" s="57" t="s">
        <v>24</v>
      </c>
      <c r="L470" s="57" t="s">
        <v>24</v>
      </c>
    </row>
    <row r="471" spans="1:12" x14ac:dyDescent="0.3">
      <c r="A471" s="54" t="str">
        <f>Meta!A471</f>
        <v>NRCS 18S</v>
      </c>
      <c r="B471" s="54">
        <f>Meta!B471</f>
        <v>449</v>
      </c>
      <c r="C471" s="112">
        <v>1.3416999999999999</v>
      </c>
      <c r="D471" s="112">
        <v>7.4930000000000003</v>
      </c>
      <c r="E471" s="112">
        <v>6.0717999999999996</v>
      </c>
      <c r="F471" s="55">
        <f t="shared" si="28"/>
        <v>6.1513000000000009</v>
      </c>
      <c r="G471" s="55">
        <f t="shared" si="29"/>
        <v>4.7301000000000002</v>
      </c>
      <c r="H471" s="56">
        <f t="shared" si="30"/>
        <v>0.76895940695462739</v>
      </c>
      <c r="I471" s="55">
        <f t="shared" si="31"/>
        <v>0.30045876408532601</v>
      </c>
      <c r="J471" s="57" t="s">
        <v>23</v>
      </c>
      <c r="K471" s="57" t="s">
        <v>24</v>
      </c>
      <c r="L471" s="57" t="s">
        <v>24</v>
      </c>
    </row>
    <row r="472" spans="1:12" x14ac:dyDescent="0.3">
      <c r="A472" s="54" t="str">
        <f>Meta!A472</f>
        <v>NRCS 18S</v>
      </c>
      <c r="B472" s="54">
        <f>Meta!B472</f>
        <v>450</v>
      </c>
      <c r="C472" s="112">
        <v>1.3274999999999999</v>
      </c>
      <c r="D472" s="112">
        <v>7.3552999999999997</v>
      </c>
      <c r="E472" s="112">
        <v>5.9747000000000003</v>
      </c>
      <c r="F472" s="55">
        <f t="shared" si="28"/>
        <v>6.0278</v>
      </c>
      <c r="G472" s="55">
        <f t="shared" si="29"/>
        <v>4.6472000000000007</v>
      </c>
      <c r="H472" s="56">
        <f t="shared" si="30"/>
        <v>0.77096121304621934</v>
      </c>
      <c r="I472" s="55">
        <f t="shared" si="31"/>
        <v>0.29708211396109468</v>
      </c>
      <c r="J472" s="57" t="s">
        <v>23</v>
      </c>
      <c r="K472" s="57" t="s">
        <v>24</v>
      </c>
      <c r="L472" s="57" t="s">
        <v>24</v>
      </c>
    </row>
    <row r="473" spans="1:12" x14ac:dyDescent="0.3">
      <c r="A473" s="54" t="str">
        <f>Meta!A473</f>
        <v>NRCS 18S</v>
      </c>
      <c r="B473" s="54">
        <f>Meta!B473</f>
        <v>451</v>
      </c>
      <c r="C473" s="112">
        <v>1.3147</v>
      </c>
      <c r="D473" s="112">
        <v>7.4896000000000003</v>
      </c>
      <c r="E473" s="112">
        <v>6.1300999999999997</v>
      </c>
      <c r="F473" s="55">
        <f t="shared" si="28"/>
        <v>6.1749000000000001</v>
      </c>
      <c r="G473" s="55">
        <f t="shared" si="29"/>
        <v>4.8153999999999995</v>
      </c>
      <c r="H473" s="56">
        <f t="shared" si="30"/>
        <v>0.77983449124682169</v>
      </c>
      <c r="I473" s="55">
        <f t="shared" si="31"/>
        <v>0.28232337915853317</v>
      </c>
      <c r="J473" s="57" t="s">
        <v>23</v>
      </c>
      <c r="K473" s="57" t="s">
        <v>24</v>
      </c>
      <c r="L473" s="57" t="s">
        <v>24</v>
      </c>
    </row>
    <row r="474" spans="1:12" x14ac:dyDescent="0.3">
      <c r="A474" s="54" t="str">
        <f>Meta!A474</f>
        <v>NRCS 18S</v>
      </c>
      <c r="B474" s="54">
        <f>Meta!B474</f>
        <v>452</v>
      </c>
      <c r="C474" s="112">
        <v>1.3232999999999999</v>
      </c>
      <c r="D474" s="112">
        <v>7.2709000000000001</v>
      </c>
      <c r="E474" s="112">
        <v>5.8349000000000002</v>
      </c>
      <c r="F474" s="55">
        <f t="shared" si="28"/>
        <v>5.9476000000000004</v>
      </c>
      <c r="G474" s="55">
        <f t="shared" si="29"/>
        <v>4.5116000000000005</v>
      </c>
      <c r="H474" s="56">
        <f t="shared" si="30"/>
        <v>0.75855807384491225</v>
      </c>
      <c r="I474" s="55">
        <f t="shared" si="31"/>
        <v>0.31829062860182633</v>
      </c>
      <c r="J474" s="57" t="s">
        <v>23</v>
      </c>
      <c r="K474" s="57" t="s">
        <v>24</v>
      </c>
      <c r="L474" s="57" t="s">
        <v>24</v>
      </c>
    </row>
    <row r="475" spans="1:12" x14ac:dyDescent="0.3">
      <c r="A475" s="54" t="str">
        <f>Meta!A475</f>
        <v>NRCS 18S</v>
      </c>
      <c r="B475" s="54">
        <f>Meta!B475</f>
        <v>453</v>
      </c>
      <c r="C475" s="112">
        <v>1.3238000000000001</v>
      </c>
      <c r="D475" s="112">
        <v>7.1717000000000004</v>
      </c>
      <c r="E475" s="112">
        <v>5.9511000000000003</v>
      </c>
      <c r="F475" s="55">
        <f t="shared" si="28"/>
        <v>5.8479000000000001</v>
      </c>
      <c r="G475" s="55">
        <f t="shared" si="29"/>
        <v>4.6273</v>
      </c>
      <c r="H475" s="56">
        <f t="shared" si="30"/>
        <v>0.79127550060705554</v>
      </c>
      <c r="I475" s="55">
        <f t="shared" si="31"/>
        <v>0.26378233527110845</v>
      </c>
      <c r="J475" s="57" t="s">
        <v>23</v>
      </c>
      <c r="K475" s="57" t="s">
        <v>24</v>
      </c>
      <c r="L475" s="57" t="s">
        <v>24</v>
      </c>
    </row>
    <row r="476" spans="1:12" x14ac:dyDescent="0.3">
      <c r="A476" s="54" t="str">
        <f>Meta!A476</f>
        <v>NRCS 18S</v>
      </c>
      <c r="B476" s="54">
        <f>Meta!B476</f>
        <v>454</v>
      </c>
      <c r="C476" s="112">
        <v>1.3240000000000001</v>
      </c>
      <c r="D476" s="112">
        <v>7.1962000000000002</v>
      </c>
      <c r="E476" s="112">
        <v>6.1130000000000004</v>
      </c>
      <c r="F476" s="55">
        <f t="shared" si="28"/>
        <v>5.8722000000000003</v>
      </c>
      <c r="G476" s="55">
        <f t="shared" si="29"/>
        <v>4.7890000000000006</v>
      </c>
      <c r="H476" s="56">
        <f t="shared" si="30"/>
        <v>0.81553761792854473</v>
      </c>
      <c r="I476" s="55">
        <f t="shared" si="31"/>
        <v>0.22618500730841504</v>
      </c>
      <c r="J476" s="57" t="s">
        <v>23</v>
      </c>
      <c r="K476" s="57" t="s">
        <v>24</v>
      </c>
      <c r="L476" s="57" t="s">
        <v>24</v>
      </c>
    </row>
    <row r="477" spans="1:12" x14ac:dyDescent="0.3">
      <c r="A477" s="54" t="str">
        <f>Meta!A477</f>
        <v>NRCS 18S</v>
      </c>
      <c r="B477" s="54">
        <f>Meta!B477</f>
        <v>455</v>
      </c>
      <c r="C477" s="112">
        <v>1.3225</v>
      </c>
      <c r="D477" s="112">
        <v>7.1772999999999998</v>
      </c>
      <c r="E477" s="112">
        <v>5.5015000000000001</v>
      </c>
      <c r="F477" s="55">
        <f t="shared" si="28"/>
        <v>5.8548</v>
      </c>
      <c r="G477" s="55">
        <f t="shared" si="29"/>
        <v>4.1790000000000003</v>
      </c>
      <c r="H477" s="56">
        <f t="shared" si="30"/>
        <v>0.71377331420373036</v>
      </c>
      <c r="I477" s="55">
        <f t="shared" si="31"/>
        <v>0.40100502512562808</v>
      </c>
      <c r="J477" s="57" t="s">
        <v>23</v>
      </c>
      <c r="K477" s="57" t="s">
        <v>24</v>
      </c>
      <c r="L477" s="57" t="s">
        <v>24</v>
      </c>
    </row>
    <row r="478" spans="1:12" x14ac:dyDescent="0.3">
      <c r="A478" s="54" t="str">
        <f>Meta!A478</f>
        <v>NRCS 18S</v>
      </c>
      <c r="B478" s="54">
        <f>Meta!B478</f>
        <v>456</v>
      </c>
      <c r="C478" s="112">
        <v>1.3178000000000001</v>
      </c>
      <c r="D478" s="112">
        <v>7.4561000000000002</v>
      </c>
      <c r="E478" s="112">
        <v>5.8563000000000001</v>
      </c>
      <c r="F478" s="55">
        <f t="shared" si="28"/>
        <v>6.1383000000000001</v>
      </c>
      <c r="G478" s="55">
        <f t="shared" si="29"/>
        <v>4.5385</v>
      </c>
      <c r="H478" s="56">
        <f t="shared" si="30"/>
        <v>0.7393740938044735</v>
      </c>
      <c r="I478" s="55">
        <f t="shared" si="31"/>
        <v>0.35249531783628957</v>
      </c>
      <c r="J478" s="57" t="s">
        <v>23</v>
      </c>
      <c r="K478" s="57" t="s">
        <v>24</v>
      </c>
      <c r="L478" s="57" t="s">
        <v>24</v>
      </c>
    </row>
    <row r="479" spans="1:12" x14ac:dyDescent="0.3">
      <c r="A479" s="54" t="str">
        <f>Meta!A479</f>
        <v>NRCS 18S</v>
      </c>
      <c r="B479" s="54">
        <f>Meta!B479</f>
        <v>457</v>
      </c>
      <c r="C479" s="112">
        <v>1.3127</v>
      </c>
      <c r="D479" s="112">
        <v>7.1897000000000002</v>
      </c>
      <c r="E479" s="112">
        <v>6.1471999999999998</v>
      </c>
      <c r="F479" s="55">
        <f t="shared" si="28"/>
        <v>5.8770000000000007</v>
      </c>
      <c r="G479" s="55">
        <f t="shared" si="29"/>
        <v>4.8345000000000002</v>
      </c>
      <c r="H479" s="56">
        <f t="shared" si="30"/>
        <v>0.82261357835630422</v>
      </c>
      <c r="I479" s="55">
        <f t="shared" si="31"/>
        <v>0.21563760471610308</v>
      </c>
      <c r="J479" s="57" t="s">
        <v>23</v>
      </c>
      <c r="K479" s="57" t="s">
        <v>24</v>
      </c>
      <c r="L479" s="57" t="s">
        <v>24</v>
      </c>
    </row>
    <row r="480" spans="1:12" x14ac:dyDescent="0.3">
      <c r="A480" s="54" t="str">
        <f>Meta!A480</f>
        <v>NRCS 18S</v>
      </c>
      <c r="B480" s="54">
        <f>Meta!B480</f>
        <v>458</v>
      </c>
      <c r="C480" s="112">
        <v>1.3143</v>
      </c>
      <c r="D480" s="112">
        <v>7.2637</v>
      </c>
      <c r="E480" s="112">
        <v>6.0823999999999998</v>
      </c>
      <c r="F480" s="55">
        <f t="shared" si="28"/>
        <v>5.9493999999999998</v>
      </c>
      <c r="G480" s="55">
        <f t="shared" si="29"/>
        <v>4.7680999999999996</v>
      </c>
      <c r="H480" s="56">
        <f t="shared" si="30"/>
        <v>0.80144216223484721</v>
      </c>
      <c r="I480" s="55">
        <f t="shared" si="31"/>
        <v>0.24775067637004264</v>
      </c>
      <c r="J480" s="57" t="s">
        <v>23</v>
      </c>
      <c r="K480" s="57" t="s">
        <v>24</v>
      </c>
      <c r="L480" s="57" t="s">
        <v>24</v>
      </c>
    </row>
    <row r="481" spans="1:12" x14ac:dyDescent="0.3">
      <c r="A481" s="54" t="str">
        <f>Meta!A481</f>
        <v>NRCS 18S</v>
      </c>
      <c r="B481" s="54">
        <f>Meta!B481</f>
        <v>459</v>
      </c>
      <c r="C481" s="112">
        <v>1.3196000000000001</v>
      </c>
      <c r="D481" s="112">
        <v>7.0365000000000002</v>
      </c>
      <c r="E481" s="112">
        <v>5.2603999999999997</v>
      </c>
      <c r="F481" s="55">
        <f t="shared" si="28"/>
        <v>5.7168999999999999</v>
      </c>
      <c r="G481" s="55">
        <f t="shared" si="29"/>
        <v>3.9407999999999994</v>
      </c>
      <c r="H481" s="56">
        <f t="shared" si="30"/>
        <v>0.68932463397995414</v>
      </c>
      <c r="I481" s="55">
        <f t="shared" si="31"/>
        <v>0.45069529029638672</v>
      </c>
      <c r="J481" s="57" t="s">
        <v>23</v>
      </c>
      <c r="K481" s="57" t="s">
        <v>24</v>
      </c>
      <c r="L481" s="57" t="s">
        <v>24</v>
      </c>
    </row>
    <row r="482" spans="1:12" x14ac:dyDescent="0.3">
      <c r="A482" s="54" t="str">
        <f>Meta!A482</f>
        <v>NRCS 18S</v>
      </c>
      <c r="B482" s="54">
        <f>Meta!B482</f>
        <v>460</v>
      </c>
      <c r="C482" s="112">
        <v>1.3162</v>
      </c>
      <c r="D482" s="112">
        <v>7.5353000000000003</v>
      </c>
      <c r="E482" s="112">
        <v>5.8532999999999999</v>
      </c>
      <c r="F482" s="55">
        <f t="shared" si="28"/>
        <v>6.2191000000000001</v>
      </c>
      <c r="G482" s="55">
        <f t="shared" si="29"/>
        <v>4.5370999999999997</v>
      </c>
      <c r="H482" s="56">
        <f t="shared" si="30"/>
        <v>0.72954285989934231</v>
      </c>
      <c r="I482" s="55">
        <f t="shared" si="31"/>
        <v>0.3707213859072977</v>
      </c>
      <c r="J482" s="57" t="s">
        <v>23</v>
      </c>
      <c r="K482" s="57" t="s">
        <v>24</v>
      </c>
      <c r="L482" s="57" t="s">
        <v>24</v>
      </c>
    </row>
    <row r="483" spans="1:12" x14ac:dyDescent="0.3">
      <c r="A483" s="54" t="str">
        <f>Meta!A483</f>
        <v>NRCS 18S</v>
      </c>
      <c r="B483" s="54">
        <f>Meta!B483</f>
        <v>461</v>
      </c>
      <c r="C483" s="112">
        <v>1.3138000000000001</v>
      </c>
      <c r="D483" s="112">
        <v>7.3993000000000002</v>
      </c>
      <c r="E483" s="112">
        <v>6.1669</v>
      </c>
      <c r="F483" s="55">
        <f t="shared" si="28"/>
        <v>6.0854999999999997</v>
      </c>
      <c r="G483" s="55">
        <f t="shared" si="29"/>
        <v>4.8530999999999995</v>
      </c>
      <c r="H483" s="56">
        <f t="shared" si="30"/>
        <v>0.79748582696573822</v>
      </c>
      <c r="I483" s="55">
        <f t="shared" si="31"/>
        <v>0.25394078011992338</v>
      </c>
      <c r="J483" s="57" t="s">
        <v>23</v>
      </c>
      <c r="K483" s="57" t="s">
        <v>24</v>
      </c>
      <c r="L483" s="57" t="s">
        <v>24</v>
      </c>
    </row>
    <row r="484" spans="1:12" x14ac:dyDescent="0.3">
      <c r="A484" s="54" t="str">
        <f>Meta!A484</f>
        <v>NRCS 18S</v>
      </c>
      <c r="B484" s="54">
        <f>Meta!B484</f>
        <v>462</v>
      </c>
      <c r="C484" s="112">
        <v>1.3142</v>
      </c>
      <c r="D484" s="112">
        <v>7.3160999999999996</v>
      </c>
      <c r="E484" s="112">
        <v>5.5960000000000001</v>
      </c>
      <c r="F484" s="55">
        <f t="shared" si="28"/>
        <v>6.0018999999999991</v>
      </c>
      <c r="G484" s="55">
        <f t="shared" si="29"/>
        <v>4.2818000000000005</v>
      </c>
      <c r="H484" s="56">
        <f t="shared" si="30"/>
        <v>0.71340742098335541</v>
      </c>
      <c r="I484" s="55">
        <f t="shared" si="31"/>
        <v>0.40172357419776694</v>
      </c>
      <c r="J484" s="57" t="s">
        <v>23</v>
      </c>
      <c r="K484" s="57" t="s">
        <v>24</v>
      </c>
      <c r="L484" s="57" t="s">
        <v>24</v>
      </c>
    </row>
    <row r="485" spans="1:12" x14ac:dyDescent="0.3">
      <c r="A485" s="54" t="str">
        <f>Meta!A485</f>
        <v>NRCS 18S</v>
      </c>
      <c r="B485" s="54">
        <f>Meta!B485</f>
        <v>463</v>
      </c>
      <c r="C485" s="112">
        <v>1.3165</v>
      </c>
      <c r="D485" s="112">
        <v>7.2469999999999999</v>
      </c>
      <c r="E485" s="112">
        <v>6.1189999999999998</v>
      </c>
      <c r="F485" s="55">
        <f t="shared" si="28"/>
        <v>5.9305000000000003</v>
      </c>
      <c r="G485" s="55">
        <f t="shared" si="29"/>
        <v>4.8025000000000002</v>
      </c>
      <c r="H485" s="56">
        <f t="shared" si="30"/>
        <v>0.80979681308490004</v>
      </c>
      <c r="I485" s="55">
        <f t="shared" si="31"/>
        <v>0.23487766788131184</v>
      </c>
      <c r="J485" s="57" t="s">
        <v>23</v>
      </c>
      <c r="K485" s="57" t="s">
        <v>24</v>
      </c>
      <c r="L485" s="57" t="s">
        <v>24</v>
      </c>
    </row>
    <row r="486" spans="1:12" x14ac:dyDescent="0.3">
      <c r="A486" s="54" t="str">
        <f>Meta!A486</f>
        <v>NRCS 18S</v>
      </c>
      <c r="B486" s="54">
        <f>Meta!B486</f>
        <v>464</v>
      </c>
      <c r="C486" s="112">
        <v>1.3237000000000001</v>
      </c>
      <c r="D486" s="112">
        <v>7.6281999999999996</v>
      </c>
      <c r="E486" s="112">
        <v>5.8259999999999996</v>
      </c>
      <c r="F486" s="55">
        <f t="shared" si="28"/>
        <v>6.3044999999999991</v>
      </c>
      <c r="G486" s="55">
        <f t="shared" si="29"/>
        <v>4.5023</v>
      </c>
      <c r="H486" s="56">
        <f t="shared" si="30"/>
        <v>0.71414069315568252</v>
      </c>
      <c r="I486" s="55">
        <f t="shared" si="31"/>
        <v>0.40028429913599695</v>
      </c>
      <c r="J486" s="57" t="s">
        <v>23</v>
      </c>
      <c r="K486" s="57" t="s">
        <v>24</v>
      </c>
      <c r="L486" s="57" t="s">
        <v>24</v>
      </c>
    </row>
    <row r="487" spans="1:12" x14ac:dyDescent="0.3">
      <c r="A487" s="54" t="str">
        <f>Meta!A487</f>
        <v>NRCS 18S</v>
      </c>
      <c r="B487" s="54">
        <f>Meta!B487</f>
        <v>465</v>
      </c>
      <c r="C487" s="112">
        <v>1.3089</v>
      </c>
      <c r="D487" s="112">
        <v>7.3361000000000001</v>
      </c>
      <c r="E487" s="112">
        <v>6.2610999999999999</v>
      </c>
      <c r="F487" s="55">
        <f t="shared" si="28"/>
        <v>6.0272000000000006</v>
      </c>
      <c r="G487" s="55">
        <f t="shared" si="29"/>
        <v>4.9521999999999995</v>
      </c>
      <c r="H487" s="56">
        <f t="shared" si="30"/>
        <v>0.82164189009822119</v>
      </c>
      <c r="I487" s="55">
        <f t="shared" si="31"/>
        <v>0.21707523928758959</v>
      </c>
      <c r="J487" s="57" t="s">
        <v>23</v>
      </c>
      <c r="K487" s="57" t="s">
        <v>24</v>
      </c>
      <c r="L487" s="57" t="s">
        <v>24</v>
      </c>
    </row>
    <row r="488" spans="1:12" x14ac:dyDescent="0.3">
      <c r="A488" s="54" t="str">
        <f>Meta!A488</f>
        <v>NRCS 18S</v>
      </c>
      <c r="B488" s="54">
        <f>Meta!B488</f>
        <v>466</v>
      </c>
      <c r="C488" s="112">
        <v>1.3225</v>
      </c>
      <c r="D488" s="112">
        <v>7.5186000000000002</v>
      </c>
      <c r="E488" s="112">
        <v>6.1150000000000002</v>
      </c>
      <c r="F488" s="55">
        <f t="shared" si="28"/>
        <v>6.1961000000000004</v>
      </c>
      <c r="G488" s="55">
        <f t="shared" si="29"/>
        <v>4.7925000000000004</v>
      </c>
      <c r="H488" s="56">
        <f t="shared" si="30"/>
        <v>0.77347040880553897</v>
      </c>
      <c r="I488" s="55">
        <f t="shared" si="31"/>
        <v>0.29287428273343763</v>
      </c>
      <c r="J488" s="57" t="s">
        <v>23</v>
      </c>
      <c r="K488" s="57" t="s">
        <v>24</v>
      </c>
      <c r="L488" s="57" t="s">
        <v>24</v>
      </c>
    </row>
    <row r="489" spans="1:12" x14ac:dyDescent="0.3">
      <c r="A489" s="54" t="str">
        <f>Meta!A489</f>
        <v>NRCS 18S</v>
      </c>
      <c r="B489" s="54">
        <f>Meta!B489</f>
        <v>467</v>
      </c>
      <c r="C489" s="112">
        <v>1.3124</v>
      </c>
      <c r="D489" s="112">
        <v>7.1787000000000001</v>
      </c>
      <c r="E489" s="112">
        <v>5.9149000000000003</v>
      </c>
      <c r="F489" s="55">
        <f t="shared" si="28"/>
        <v>5.8662999999999998</v>
      </c>
      <c r="G489" s="55">
        <f t="shared" si="29"/>
        <v>4.6025</v>
      </c>
      <c r="H489" s="56">
        <f t="shared" si="30"/>
        <v>0.78456608083459767</v>
      </c>
      <c r="I489" s="55">
        <f t="shared" si="31"/>
        <v>0.27458989679521995</v>
      </c>
      <c r="J489" s="57" t="s">
        <v>23</v>
      </c>
      <c r="K489" s="57" t="s">
        <v>24</v>
      </c>
      <c r="L489" s="57" t="s">
        <v>24</v>
      </c>
    </row>
    <row r="490" spans="1:12" x14ac:dyDescent="0.3">
      <c r="A490" s="54" t="str">
        <f>Meta!A490</f>
        <v>NRCS 18S</v>
      </c>
      <c r="B490" s="54">
        <f>Meta!B490</f>
        <v>468</v>
      </c>
      <c r="C490" s="112">
        <v>1.3194999999999999</v>
      </c>
      <c r="D490" s="112">
        <v>7.1726999999999999</v>
      </c>
      <c r="E490" s="112">
        <v>5.9564000000000004</v>
      </c>
      <c r="F490" s="55">
        <f t="shared" si="28"/>
        <v>5.8532000000000002</v>
      </c>
      <c r="G490" s="55">
        <f t="shared" si="29"/>
        <v>4.6369000000000007</v>
      </c>
      <c r="H490" s="56">
        <f t="shared" si="30"/>
        <v>0.79219913893254978</v>
      </c>
      <c r="I490" s="55">
        <f t="shared" si="31"/>
        <v>0.26230887015031579</v>
      </c>
      <c r="J490" s="57" t="s">
        <v>23</v>
      </c>
      <c r="K490" s="57" t="s">
        <v>24</v>
      </c>
      <c r="L490" s="57" t="s">
        <v>24</v>
      </c>
    </row>
    <row r="491" spans="1:12" x14ac:dyDescent="0.3">
      <c r="A491" s="54" t="str">
        <f>Meta!A491</f>
        <v>NRCS 18S</v>
      </c>
      <c r="B491" s="54">
        <f>Meta!B491</f>
        <v>469</v>
      </c>
      <c r="C491" s="112">
        <v>1.3077000000000001</v>
      </c>
      <c r="D491" s="112">
        <v>7.3010999999999999</v>
      </c>
      <c r="E491" s="112">
        <v>5.8752000000000004</v>
      </c>
      <c r="F491" s="55">
        <f t="shared" si="28"/>
        <v>5.9933999999999994</v>
      </c>
      <c r="G491" s="55">
        <f t="shared" si="29"/>
        <v>4.5675000000000008</v>
      </c>
      <c r="H491" s="56">
        <f t="shared" si="30"/>
        <v>0.76208829712683968</v>
      </c>
      <c r="I491" s="55">
        <f t="shared" si="31"/>
        <v>0.31218390804597668</v>
      </c>
      <c r="J491" s="57" t="s">
        <v>23</v>
      </c>
      <c r="K491" s="57" t="s">
        <v>24</v>
      </c>
      <c r="L491" s="57" t="s">
        <v>24</v>
      </c>
    </row>
    <row r="492" spans="1:12" x14ac:dyDescent="0.3">
      <c r="A492" s="54" t="str">
        <f>Meta!A492</f>
        <v>NRCS 18S</v>
      </c>
      <c r="B492" s="54">
        <f>Meta!B492</f>
        <v>470</v>
      </c>
      <c r="C492" s="112">
        <v>1.3068</v>
      </c>
      <c r="D492" s="112">
        <v>7.5358000000000001</v>
      </c>
      <c r="E492" s="112">
        <v>5.81</v>
      </c>
      <c r="F492" s="55">
        <f t="shared" si="28"/>
        <v>6.2290000000000001</v>
      </c>
      <c r="G492" s="55">
        <f t="shared" si="29"/>
        <v>4.5031999999999996</v>
      </c>
      <c r="H492" s="56">
        <f t="shared" si="30"/>
        <v>0.72294108203563967</v>
      </c>
      <c r="I492" s="55">
        <f t="shared" si="31"/>
        <v>0.38323858589447518</v>
      </c>
      <c r="J492" s="57" t="s">
        <v>23</v>
      </c>
      <c r="K492" s="57" t="s">
        <v>24</v>
      </c>
      <c r="L492" s="57" t="s">
        <v>24</v>
      </c>
    </row>
    <row r="493" spans="1:12" x14ac:dyDescent="0.3">
      <c r="A493" s="54" t="str">
        <f>Meta!A493</f>
        <v>NRCS 18S</v>
      </c>
      <c r="B493" s="54">
        <f>Meta!B493</f>
        <v>471</v>
      </c>
      <c r="C493" s="112">
        <v>1.3001</v>
      </c>
      <c r="D493" s="112">
        <v>7.2267999999999999</v>
      </c>
      <c r="E493" s="112">
        <v>5.8080999999999996</v>
      </c>
      <c r="F493" s="55">
        <f t="shared" si="28"/>
        <v>5.9267000000000003</v>
      </c>
      <c r="G493" s="55">
        <f t="shared" si="29"/>
        <v>4.5079999999999991</v>
      </c>
      <c r="H493" s="56">
        <f t="shared" si="30"/>
        <v>0.76062564327534699</v>
      </c>
      <c r="I493" s="55">
        <f t="shared" si="31"/>
        <v>0.31470718722271551</v>
      </c>
      <c r="J493" s="57" t="s">
        <v>23</v>
      </c>
      <c r="K493" s="57" t="s">
        <v>24</v>
      </c>
      <c r="L493" s="57" t="s">
        <v>24</v>
      </c>
    </row>
    <row r="494" spans="1:12" x14ac:dyDescent="0.3">
      <c r="A494" s="54" t="str">
        <f>Meta!A494</f>
        <v>NRCS 18S</v>
      </c>
      <c r="B494" s="54">
        <f>Meta!B494</f>
        <v>472</v>
      </c>
      <c r="C494" s="112">
        <v>1.3039000000000001</v>
      </c>
      <c r="D494" s="112">
        <v>7.4740000000000002</v>
      </c>
      <c r="E494" s="112">
        <v>5.9718</v>
      </c>
      <c r="F494" s="55">
        <f t="shared" si="28"/>
        <v>6.1700999999999997</v>
      </c>
      <c r="G494" s="55">
        <f t="shared" si="29"/>
        <v>4.6678999999999995</v>
      </c>
      <c r="H494" s="56">
        <f t="shared" si="30"/>
        <v>0.75653555047730181</v>
      </c>
      <c r="I494" s="55">
        <f t="shared" si="31"/>
        <v>0.32181494890636053</v>
      </c>
      <c r="J494" s="57" t="s">
        <v>23</v>
      </c>
      <c r="K494" s="57" t="s">
        <v>24</v>
      </c>
      <c r="L494" s="57" t="s">
        <v>24</v>
      </c>
    </row>
    <row r="495" spans="1:12" x14ac:dyDescent="0.3">
      <c r="A495" s="54" t="str">
        <f>Meta!A495</f>
        <v>NRCS 18S</v>
      </c>
      <c r="B495" s="54">
        <f>Meta!B495</f>
        <v>473</v>
      </c>
      <c r="C495" s="112">
        <v>1.3081</v>
      </c>
      <c r="D495" s="112">
        <v>7.2496999999999998</v>
      </c>
      <c r="E495" s="112">
        <v>5.9318</v>
      </c>
      <c r="F495" s="55">
        <f t="shared" si="28"/>
        <v>5.9415999999999993</v>
      </c>
      <c r="G495" s="55">
        <f t="shared" si="29"/>
        <v>4.6236999999999995</v>
      </c>
      <c r="H495" s="56">
        <f t="shared" si="30"/>
        <v>0.77819105964723312</v>
      </c>
      <c r="I495" s="55">
        <f t="shared" si="31"/>
        <v>0.28503146830460452</v>
      </c>
      <c r="J495" s="57" t="s">
        <v>23</v>
      </c>
      <c r="K495" s="57" t="s">
        <v>24</v>
      </c>
      <c r="L495" s="57" t="s">
        <v>24</v>
      </c>
    </row>
    <row r="496" spans="1:12" x14ac:dyDescent="0.3">
      <c r="A496" s="54" t="str">
        <f>Meta!A496</f>
        <v>NRCS 18S</v>
      </c>
      <c r="B496" s="54">
        <f>Meta!B496</f>
        <v>474</v>
      </c>
      <c r="C496" s="112">
        <v>1.3203</v>
      </c>
      <c r="D496" s="112">
        <v>7.5791000000000004</v>
      </c>
      <c r="E496" s="112">
        <v>5.8776999999999999</v>
      </c>
      <c r="F496" s="55">
        <f t="shared" si="28"/>
        <v>6.2588000000000008</v>
      </c>
      <c r="G496" s="55">
        <f t="shared" si="29"/>
        <v>4.5573999999999995</v>
      </c>
      <c r="H496" s="56">
        <f t="shared" si="30"/>
        <v>0.72815875247651285</v>
      </c>
      <c r="I496" s="55">
        <f t="shared" si="31"/>
        <v>0.37332689691490795</v>
      </c>
      <c r="J496" s="57" t="s">
        <v>23</v>
      </c>
      <c r="K496" s="57" t="s">
        <v>24</v>
      </c>
      <c r="L496" s="57" t="s">
        <v>24</v>
      </c>
    </row>
    <row r="497" spans="1:12" x14ac:dyDescent="0.3">
      <c r="A497" s="54" t="str">
        <f>Meta!A497</f>
        <v>NRCS 18S</v>
      </c>
      <c r="B497" s="54">
        <f>Meta!B497</f>
        <v>475</v>
      </c>
      <c r="C497" s="112">
        <v>1.3045</v>
      </c>
      <c r="D497" s="112">
        <v>7.2244999999999999</v>
      </c>
      <c r="E497" s="112">
        <v>5.6045999999999996</v>
      </c>
      <c r="F497" s="55">
        <f t="shared" si="28"/>
        <v>5.92</v>
      </c>
      <c r="G497" s="55">
        <f t="shared" si="29"/>
        <v>4.3000999999999996</v>
      </c>
      <c r="H497" s="56">
        <f t="shared" si="30"/>
        <v>0.72636824324324323</v>
      </c>
      <c r="I497" s="55">
        <f t="shared" si="31"/>
        <v>0.3767121694844307</v>
      </c>
      <c r="J497" s="57" t="s">
        <v>23</v>
      </c>
      <c r="K497" s="57" t="s">
        <v>24</v>
      </c>
      <c r="L497" s="57" t="s">
        <v>24</v>
      </c>
    </row>
    <row r="498" spans="1:12" x14ac:dyDescent="0.3">
      <c r="A498" s="54" t="str">
        <f>Meta!A498</f>
        <v>NRCS 18S</v>
      </c>
      <c r="B498" s="54">
        <f>Meta!B498</f>
        <v>476</v>
      </c>
      <c r="C498" s="112">
        <v>1.3182</v>
      </c>
      <c r="D498" s="112">
        <v>7.4493999999999998</v>
      </c>
      <c r="E498" s="112">
        <v>5.9699</v>
      </c>
      <c r="F498" s="55">
        <f t="shared" si="28"/>
        <v>6.1311999999999998</v>
      </c>
      <c r="G498" s="55">
        <f t="shared" si="29"/>
        <v>4.6516999999999999</v>
      </c>
      <c r="H498" s="56">
        <f t="shared" si="30"/>
        <v>0.75869324112734871</v>
      </c>
      <c r="I498" s="55">
        <f t="shared" si="31"/>
        <v>0.31805576455919338</v>
      </c>
      <c r="J498" s="57" t="s">
        <v>23</v>
      </c>
      <c r="K498" s="57" t="s">
        <v>24</v>
      </c>
      <c r="L498" s="57" t="s">
        <v>24</v>
      </c>
    </row>
    <row r="499" spans="1:12" x14ac:dyDescent="0.3">
      <c r="A499" s="54" t="str">
        <f>Meta!A499</f>
        <v>NRCS 18S</v>
      </c>
      <c r="B499" s="54">
        <f>Meta!B499</f>
        <v>477</v>
      </c>
      <c r="C499" s="112">
        <v>1.3243</v>
      </c>
      <c r="D499" s="112">
        <v>7.2773000000000003</v>
      </c>
      <c r="E499" s="112">
        <v>6.0053000000000001</v>
      </c>
      <c r="F499" s="55">
        <f t="shared" si="28"/>
        <v>5.9530000000000003</v>
      </c>
      <c r="G499" s="55">
        <f t="shared" si="29"/>
        <v>4.681</v>
      </c>
      <c r="H499" s="56">
        <f t="shared" si="30"/>
        <v>0.78632622207290437</v>
      </c>
      <c r="I499" s="55">
        <f t="shared" si="31"/>
        <v>0.27173680837427905</v>
      </c>
      <c r="J499" s="57" t="s">
        <v>23</v>
      </c>
      <c r="K499" s="57" t="s">
        <v>24</v>
      </c>
      <c r="L499" s="57" t="s">
        <v>24</v>
      </c>
    </row>
    <row r="500" spans="1:12" x14ac:dyDescent="0.3">
      <c r="A500" s="54" t="str">
        <f>Meta!A500</f>
        <v>JimHops</v>
      </c>
      <c r="B500" s="54" t="str">
        <f>Meta!B500</f>
        <v>4CNt11c</v>
      </c>
    </row>
    <row r="501" spans="1:12" x14ac:dyDescent="0.3">
      <c r="A501" s="54" t="str">
        <f>Meta!A501</f>
        <v>JimHops</v>
      </c>
      <c r="B501" s="54" t="str">
        <f>Meta!B501</f>
        <v>4CNt9c</v>
      </c>
    </row>
    <row r="502" spans="1:12" x14ac:dyDescent="0.3">
      <c r="A502" s="54" t="str">
        <f>Meta!A502</f>
        <v>JimHops</v>
      </c>
      <c r="B502" s="54" t="str">
        <f>Meta!B502</f>
        <v>4ZEt11c</v>
      </c>
    </row>
    <row r="503" spans="1:12" x14ac:dyDescent="0.3">
      <c r="A503" s="54" t="str">
        <f>Meta!A503</f>
        <v>KilnedHops</v>
      </c>
      <c r="B503" s="54" t="str">
        <f>Meta!B503</f>
        <v>OR5StratK1</v>
      </c>
    </row>
    <row r="504" spans="1:12" x14ac:dyDescent="0.3">
      <c r="A504" s="54" t="str">
        <f>Meta!A504</f>
        <v>KilnedHops</v>
      </c>
      <c r="B504" s="54" t="str">
        <f>Meta!B504</f>
        <v>OR1Cent2aK2</v>
      </c>
    </row>
    <row r="505" spans="1:12" x14ac:dyDescent="0.3">
      <c r="A505" s="54" t="str">
        <f>Meta!A505</f>
        <v>KilnedHops</v>
      </c>
      <c r="B505" s="54" t="str">
        <f>Meta!B505</f>
        <v>OR4StratK1</v>
      </c>
    </row>
    <row r="506" spans="1:12" x14ac:dyDescent="0.3">
      <c r="A506" s="54"/>
      <c r="B506" s="54"/>
    </row>
    <row r="507" spans="1:12" x14ac:dyDescent="0.3">
      <c r="A507" s="54"/>
      <c r="B507" s="54"/>
    </row>
    <row r="508" spans="1:12" x14ac:dyDescent="0.3">
      <c r="A508" s="54"/>
      <c r="B508" s="54"/>
    </row>
    <row r="509" spans="1:12" x14ac:dyDescent="0.3">
      <c r="A509" s="54"/>
      <c r="B509" s="54"/>
    </row>
    <row r="510" spans="1:12" x14ac:dyDescent="0.3">
      <c r="A510" s="54"/>
      <c r="B510" s="54"/>
    </row>
    <row r="511" spans="1:12" x14ac:dyDescent="0.3">
      <c r="A511" s="54"/>
      <c r="B511" s="54"/>
    </row>
    <row r="512" spans="1:12" x14ac:dyDescent="0.3">
      <c r="A512" s="54"/>
      <c r="B512" s="54"/>
    </row>
    <row r="513" spans="1:2" x14ac:dyDescent="0.3">
      <c r="A513" s="54"/>
      <c r="B513" s="54"/>
    </row>
    <row r="514" spans="1:2" x14ac:dyDescent="0.3">
      <c r="A514" s="37"/>
      <c r="B514" s="37"/>
    </row>
    <row r="515" spans="1:2" x14ac:dyDescent="0.3">
      <c r="A515" s="37"/>
      <c r="B515" s="37"/>
    </row>
    <row r="516" spans="1:2" x14ac:dyDescent="0.3">
      <c r="A516" s="37"/>
      <c r="B516" s="37"/>
    </row>
    <row r="517" spans="1:2" x14ac:dyDescent="0.3">
      <c r="A517" s="37"/>
      <c r="B517" s="37"/>
    </row>
    <row r="518" spans="1:2" x14ac:dyDescent="0.3">
      <c r="A518" s="37"/>
      <c r="B518" s="37"/>
    </row>
    <row r="519" spans="1:2" x14ac:dyDescent="0.3">
      <c r="A519" s="37"/>
      <c r="B519" s="37"/>
    </row>
    <row r="520" spans="1:2" x14ac:dyDescent="0.3">
      <c r="A520" s="37"/>
      <c r="B520" s="37"/>
    </row>
    <row r="521" spans="1:2" x14ac:dyDescent="0.3">
      <c r="A521" s="37"/>
      <c r="B521" s="37"/>
    </row>
    <row r="522" spans="1:2" x14ac:dyDescent="0.3">
      <c r="A522" s="37"/>
      <c r="B522" s="37"/>
    </row>
    <row r="523" spans="1:2" x14ac:dyDescent="0.3">
      <c r="A523" s="37"/>
      <c r="B523" s="37"/>
    </row>
    <row r="524" spans="1:2" x14ac:dyDescent="0.3">
      <c r="A524" s="37"/>
      <c r="B524" s="37"/>
    </row>
    <row r="525" spans="1:2" x14ac:dyDescent="0.3">
      <c r="A525" s="37"/>
      <c r="B525" s="3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9"/>
  <sheetViews>
    <sheetView topLeftCell="A484" workbookViewId="0">
      <selection activeCell="F500" sqref="F500:F501"/>
    </sheetView>
  </sheetViews>
  <sheetFormatPr defaultRowHeight="14.4" x14ac:dyDescent="0.3"/>
  <cols>
    <col min="2" max="2" width="12" customWidth="1"/>
    <col min="3" max="3" width="14" customWidth="1"/>
    <col min="5" max="5" width="9.109375" style="41"/>
  </cols>
  <sheetData>
    <row r="1" spans="1:15" s="2" customFormat="1" ht="12" x14ac:dyDescent="0.25">
      <c r="A1" s="13"/>
      <c r="B1" s="13"/>
      <c r="C1" s="1"/>
      <c r="D1" s="14"/>
      <c r="E1" s="39"/>
      <c r="F1" s="1"/>
      <c r="G1" s="1"/>
      <c r="H1" s="1"/>
      <c r="I1" s="1"/>
      <c r="J1" s="1"/>
      <c r="K1" s="1"/>
      <c r="L1" s="1"/>
      <c r="M1" s="1"/>
      <c r="N1" s="1"/>
      <c r="O1" s="15"/>
    </row>
    <row r="2" spans="1:15" s="2" customFormat="1" ht="36" x14ac:dyDescent="0.25">
      <c r="A2" s="16" t="s">
        <v>1</v>
      </c>
      <c r="B2" s="16" t="s">
        <v>2</v>
      </c>
      <c r="C2" s="3" t="s">
        <v>25</v>
      </c>
      <c r="D2" s="17" t="s">
        <v>26</v>
      </c>
      <c r="E2" s="40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18" t="s">
        <v>34</v>
      </c>
      <c r="M2" s="18" t="s">
        <v>35</v>
      </c>
      <c r="N2" s="18" t="s">
        <v>36</v>
      </c>
      <c r="O2" s="19" t="s">
        <v>37</v>
      </c>
    </row>
    <row r="3" spans="1:15" s="2" customFormat="1" x14ac:dyDescent="0.3">
      <c r="A3" s="54" t="str">
        <f>Meta!A3</f>
        <v>NRCS 18S</v>
      </c>
      <c r="B3" s="54">
        <f>Meta!B3</f>
        <v>1</v>
      </c>
      <c r="C3" s="2" t="s">
        <v>411</v>
      </c>
      <c r="D3" s="121">
        <v>43035</v>
      </c>
      <c r="E3" s="122">
        <v>0.26</v>
      </c>
      <c r="F3">
        <v>100</v>
      </c>
      <c r="G3" s="20"/>
      <c r="H3" s="21"/>
      <c r="I3" s="21"/>
      <c r="M3" s="22"/>
      <c r="O3" s="23">
        <v>20</v>
      </c>
    </row>
    <row r="4" spans="1:15" x14ac:dyDescent="0.3">
      <c r="A4" s="54" t="str">
        <f>Meta!A4</f>
        <v>NRCS 18S</v>
      </c>
      <c r="B4" s="54">
        <f>Meta!B4</f>
        <v>2</v>
      </c>
      <c r="C4" s="2" t="s">
        <v>411</v>
      </c>
      <c r="D4" s="121">
        <v>43035</v>
      </c>
      <c r="E4" s="122">
        <v>0.25119999999999998</v>
      </c>
      <c r="F4">
        <v>100</v>
      </c>
      <c r="O4" s="23">
        <v>20</v>
      </c>
    </row>
    <row r="5" spans="1:15" x14ac:dyDescent="0.3">
      <c r="A5" s="54" t="str">
        <f>Meta!A5</f>
        <v>NRCS 18S</v>
      </c>
      <c r="B5" s="54">
        <f>Meta!B5</f>
        <v>3</v>
      </c>
      <c r="C5" s="2" t="s">
        <v>411</v>
      </c>
      <c r="D5" s="121">
        <v>43035</v>
      </c>
      <c r="E5" s="122">
        <v>0.26729999999999998</v>
      </c>
      <c r="F5">
        <v>100</v>
      </c>
      <c r="O5" s="23">
        <v>20</v>
      </c>
    </row>
    <row r="6" spans="1:15" x14ac:dyDescent="0.3">
      <c r="A6" s="54" t="str">
        <f>Meta!A6</f>
        <v>NRCS 18S</v>
      </c>
      <c r="B6" s="54">
        <f>Meta!B6</f>
        <v>4</v>
      </c>
      <c r="C6" s="2" t="s">
        <v>411</v>
      </c>
      <c r="D6" s="121">
        <v>43035</v>
      </c>
      <c r="E6" s="122">
        <v>0.25530000000000003</v>
      </c>
      <c r="F6">
        <v>100</v>
      </c>
      <c r="O6" s="23">
        <v>20</v>
      </c>
    </row>
    <row r="7" spans="1:15" x14ac:dyDescent="0.3">
      <c r="A7" s="54" t="str">
        <f>Meta!A7</f>
        <v>NRCS 18S</v>
      </c>
      <c r="B7" s="54">
        <f>Meta!B7</f>
        <v>5</v>
      </c>
      <c r="C7" s="2" t="s">
        <v>411</v>
      </c>
      <c r="D7" s="121">
        <v>43035</v>
      </c>
      <c r="E7" s="122">
        <v>0.2505</v>
      </c>
      <c r="F7">
        <v>100</v>
      </c>
      <c r="O7" s="23">
        <v>20</v>
      </c>
    </row>
    <row r="8" spans="1:15" x14ac:dyDescent="0.3">
      <c r="A8" s="54" t="str">
        <f>Meta!A8</f>
        <v>NRCS 18S</v>
      </c>
      <c r="B8" s="54">
        <f>Meta!B8</f>
        <v>6</v>
      </c>
      <c r="C8" s="2" t="s">
        <v>411</v>
      </c>
      <c r="D8" s="121">
        <v>43035</v>
      </c>
      <c r="E8" s="122">
        <v>0.25419999999999998</v>
      </c>
      <c r="F8">
        <v>100</v>
      </c>
      <c r="O8" s="23">
        <v>20</v>
      </c>
    </row>
    <row r="9" spans="1:15" x14ac:dyDescent="0.3">
      <c r="A9" s="54" t="str">
        <f>Meta!A9</f>
        <v>NRCS 18S</v>
      </c>
      <c r="B9" s="54">
        <f>Meta!B9</f>
        <v>7</v>
      </c>
      <c r="C9" s="2" t="s">
        <v>411</v>
      </c>
      <c r="D9" s="121">
        <v>43035</v>
      </c>
      <c r="E9" s="122">
        <v>0.2671</v>
      </c>
      <c r="F9">
        <v>100</v>
      </c>
      <c r="O9" s="23">
        <v>20</v>
      </c>
    </row>
    <row r="10" spans="1:15" x14ac:dyDescent="0.3">
      <c r="A10" s="54" t="str">
        <f>Meta!A10</f>
        <v>NRCS 18S</v>
      </c>
      <c r="B10" s="54">
        <f>Meta!B10</f>
        <v>8</v>
      </c>
      <c r="C10" s="2" t="s">
        <v>411</v>
      </c>
      <c r="D10" s="121">
        <v>43035</v>
      </c>
      <c r="E10" s="122">
        <v>0.2591</v>
      </c>
      <c r="F10">
        <v>100</v>
      </c>
      <c r="O10" s="23">
        <v>20</v>
      </c>
    </row>
    <row r="11" spans="1:15" x14ac:dyDescent="0.3">
      <c r="A11" s="54" t="str">
        <f>Meta!A11</f>
        <v>NRCS 18S</v>
      </c>
      <c r="B11" s="54">
        <f>Meta!B11</f>
        <v>9</v>
      </c>
      <c r="C11" s="2" t="s">
        <v>411</v>
      </c>
      <c r="D11" s="121">
        <v>43035</v>
      </c>
      <c r="E11" s="122">
        <v>0.26719999999999999</v>
      </c>
      <c r="F11">
        <v>100</v>
      </c>
      <c r="O11" s="23">
        <v>20</v>
      </c>
    </row>
    <row r="12" spans="1:15" x14ac:dyDescent="0.3">
      <c r="A12" s="54" t="str">
        <f>Meta!A12</f>
        <v>NRCS 18S</v>
      </c>
      <c r="B12" s="54">
        <f>Meta!B12</f>
        <v>10</v>
      </c>
      <c r="C12" s="2" t="s">
        <v>411</v>
      </c>
      <c r="D12" s="121">
        <v>43035</v>
      </c>
      <c r="E12" s="122">
        <v>0.25879999999999997</v>
      </c>
      <c r="F12">
        <v>100</v>
      </c>
      <c r="O12" s="23">
        <v>20</v>
      </c>
    </row>
    <row r="13" spans="1:15" x14ac:dyDescent="0.3">
      <c r="A13" s="54" t="str">
        <f>Meta!A13</f>
        <v>NRCS 18S</v>
      </c>
      <c r="B13" s="54">
        <f>Meta!B13</f>
        <v>11</v>
      </c>
      <c r="C13" s="2" t="s">
        <v>411</v>
      </c>
      <c r="D13" s="121">
        <v>43035</v>
      </c>
      <c r="E13" s="122">
        <v>0.26500000000000001</v>
      </c>
      <c r="F13">
        <v>100</v>
      </c>
      <c r="O13" s="23">
        <v>20</v>
      </c>
    </row>
    <row r="14" spans="1:15" x14ac:dyDescent="0.3">
      <c r="A14" s="54" t="str">
        <f>Meta!A14</f>
        <v>NRCS 18S</v>
      </c>
      <c r="B14" s="54">
        <f>Meta!B14</f>
        <v>12</v>
      </c>
      <c r="C14" s="2" t="s">
        <v>411</v>
      </c>
      <c r="D14" s="121">
        <v>43035</v>
      </c>
      <c r="E14" s="122">
        <v>0.26200000000000001</v>
      </c>
      <c r="F14">
        <v>100</v>
      </c>
      <c r="O14" s="23">
        <v>20</v>
      </c>
    </row>
    <row r="15" spans="1:15" x14ac:dyDescent="0.3">
      <c r="A15" s="54" t="str">
        <f>Meta!A15</f>
        <v>NRCS 18S</v>
      </c>
      <c r="B15" s="54">
        <f>Meta!B15</f>
        <v>13</v>
      </c>
      <c r="C15" s="2" t="s">
        <v>411</v>
      </c>
      <c r="D15" s="121">
        <v>43035</v>
      </c>
      <c r="E15" s="122">
        <v>0.26450000000000001</v>
      </c>
      <c r="F15">
        <v>100</v>
      </c>
      <c r="O15" s="23">
        <v>20</v>
      </c>
    </row>
    <row r="16" spans="1:15" x14ac:dyDescent="0.3">
      <c r="A16" s="54" t="str">
        <f>Meta!A16</f>
        <v>NRCS 18S</v>
      </c>
      <c r="B16" s="54">
        <f>Meta!B16</f>
        <v>14</v>
      </c>
      <c r="C16" s="2" t="s">
        <v>411</v>
      </c>
      <c r="D16" s="121">
        <v>43035</v>
      </c>
      <c r="E16" s="122">
        <v>0.25530000000000003</v>
      </c>
      <c r="F16">
        <v>100</v>
      </c>
      <c r="O16" s="23">
        <v>20</v>
      </c>
    </row>
    <row r="17" spans="1:15" x14ac:dyDescent="0.3">
      <c r="A17" s="54" t="str">
        <f>Meta!A17</f>
        <v>NRCS 18S</v>
      </c>
      <c r="B17" s="54">
        <f>Meta!B17</f>
        <v>15</v>
      </c>
      <c r="C17" s="2" t="s">
        <v>411</v>
      </c>
      <c r="D17" s="121">
        <v>43035</v>
      </c>
      <c r="E17" s="122">
        <v>0.25600000000000001</v>
      </c>
      <c r="F17">
        <v>100</v>
      </c>
      <c r="O17" s="23">
        <v>20</v>
      </c>
    </row>
    <row r="18" spans="1:15" x14ac:dyDescent="0.3">
      <c r="A18" s="54" t="str">
        <f>Meta!A18</f>
        <v>NRCS 18S</v>
      </c>
      <c r="B18" s="54">
        <f>Meta!B18</f>
        <v>16</v>
      </c>
      <c r="C18" s="2" t="s">
        <v>411</v>
      </c>
      <c r="D18" s="121">
        <v>43035</v>
      </c>
      <c r="E18" s="122">
        <v>0.26200000000000001</v>
      </c>
      <c r="F18">
        <v>100</v>
      </c>
      <c r="O18" s="23">
        <v>20</v>
      </c>
    </row>
    <row r="19" spans="1:15" x14ac:dyDescent="0.3">
      <c r="A19" s="54" t="str">
        <f>Meta!A19</f>
        <v>NRCS 18S</v>
      </c>
      <c r="B19" s="54">
        <f>Meta!B19</f>
        <v>17</v>
      </c>
      <c r="C19" s="2" t="s">
        <v>411</v>
      </c>
      <c r="D19" s="121">
        <v>43035</v>
      </c>
      <c r="E19" s="122">
        <v>0.26840000000000003</v>
      </c>
      <c r="F19">
        <v>100</v>
      </c>
      <c r="O19" s="23">
        <v>20</v>
      </c>
    </row>
    <row r="20" spans="1:15" x14ac:dyDescent="0.3">
      <c r="A20" s="54" t="str">
        <f>Meta!A20</f>
        <v>NRCS 18S</v>
      </c>
      <c r="B20" s="54">
        <f>Meta!B20</f>
        <v>18</v>
      </c>
      <c r="C20" s="2" t="s">
        <v>411</v>
      </c>
      <c r="D20" s="121">
        <v>43035</v>
      </c>
      <c r="E20" s="122">
        <v>0.25380000000000003</v>
      </c>
      <c r="F20">
        <v>100</v>
      </c>
      <c r="O20" s="23">
        <v>20</v>
      </c>
    </row>
    <row r="21" spans="1:15" x14ac:dyDescent="0.3">
      <c r="A21" s="54" t="str">
        <f>Meta!A21</f>
        <v>NRCS 18S</v>
      </c>
      <c r="B21" s="54">
        <f>Meta!B21</f>
        <v>19</v>
      </c>
      <c r="C21" s="2" t="s">
        <v>411</v>
      </c>
      <c r="D21" s="121">
        <v>43035</v>
      </c>
      <c r="E21" s="122">
        <v>0.24890000000000001</v>
      </c>
      <c r="F21">
        <v>100</v>
      </c>
      <c r="O21" s="23">
        <v>20</v>
      </c>
    </row>
    <row r="22" spans="1:15" x14ac:dyDescent="0.3">
      <c r="A22" s="54" t="str">
        <f>Meta!A22</f>
        <v>NRCS 18S</v>
      </c>
      <c r="B22" s="54">
        <f>Meta!B22</f>
        <v>20</v>
      </c>
      <c r="C22" s="2" t="s">
        <v>411</v>
      </c>
      <c r="D22" s="121">
        <v>43035</v>
      </c>
      <c r="E22" s="122">
        <v>0.25869999999999999</v>
      </c>
      <c r="F22">
        <v>100</v>
      </c>
      <c r="O22" s="23">
        <v>20</v>
      </c>
    </row>
    <row r="23" spans="1:15" x14ac:dyDescent="0.3">
      <c r="A23" s="54" t="str">
        <f>Meta!A23</f>
        <v>NRCS 18S</v>
      </c>
      <c r="B23" s="54">
        <f>Meta!B23</f>
        <v>21</v>
      </c>
      <c r="C23" s="2" t="s">
        <v>411</v>
      </c>
      <c r="D23" s="121">
        <v>43035</v>
      </c>
      <c r="E23" s="122">
        <v>0.26069999999999999</v>
      </c>
      <c r="F23">
        <v>100</v>
      </c>
      <c r="O23" s="23">
        <v>20</v>
      </c>
    </row>
    <row r="24" spans="1:15" x14ac:dyDescent="0.3">
      <c r="A24" s="54" t="str">
        <f>Meta!A24</f>
        <v>NRCS 18S</v>
      </c>
      <c r="B24" s="54">
        <f>Meta!B24</f>
        <v>22</v>
      </c>
      <c r="C24" s="2" t="s">
        <v>411</v>
      </c>
      <c r="D24" s="121">
        <v>43035</v>
      </c>
      <c r="E24" s="122">
        <v>0.25340000000000001</v>
      </c>
      <c r="F24">
        <v>100</v>
      </c>
      <c r="O24" s="23">
        <v>20</v>
      </c>
    </row>
    <row r="25" spans="1:15" x14ac:dyDescent="0.3">
      <c r="A25" s="54" t="str">
        <f>Meta!A25</f>
        <v>NRCS 18S</v>
      </c>
      <c r="B25" s="54">
        <f>Meta!B25</f>
        <v>23</v>
      </c>
      <c r="C25" s="2" t="s">
        <v>411</v>
      </c>
      <c r="D25" s="121">
        <v>43035</v>
      </c>
      <c r="E25" s="122">
        <v>0.25290000000000001</v>
      </c>
      <c r="F25">
        <v>100</v>
      </c>
      <c r="O25" s="23">
        <v>20</v>
      </c>
    </row>
    <row r="26" spans="1:15" x14ac:dyDescent="0.3">
      <c r="A26" s="54" t="str">
        <f>Meta!A26</f>
        <v>NRCS 18S</v>
      </c>
      <c r="B26" s="54">
        <f>Meta!B26</f>
        <v>24</v>
      </c>
      <c r="C26" s="2" t="s">
        <v>411</v>
      </c>
      <c r="D26" s="121">
        <v>43035</v>
      </c>
      <c r="E26" s="122">
        <v>0.25750000000000001</v>
      </c>
      <c r="F26">
        <v>100</v>
      </c>
      <c r="O26" s="23">
        <v>20</v>
      </c>
    </row>
    <row r="27" spans="1:15" x14ac:dyDescent="0.3">
      <c r="A27" s="54" t="str">
        <f>Meta!A27</f>
        <v>NRCS 18S</v>
      </c>
      <c r="B27" s="54">
        <f>Meta!B27</f>
        <v>25</v>
      </c>
      <c r="C27" s="2" t="s">
        <v>411</v>
      </c>
      <c r="D27" s="121">
        <v>43035</v>
      </c>
      <c r="E27" s="122">
        <v>0.2676</v>
      </c>
      <c r="F27">
        <v>100</v>
      </c>
      <c r="O27" s="23">
        <v>20</v>
      </c>
    </row>
    <row r="28" spans="1:15" x14ac:dyDescent="0.3">
      <c r="A28" s="54" t="str">
        <f>Meta!A28</f>
        <v>NRCS 18S</v>
      </c>
      <c r="B28" s="54">
        <f>Meta!B28</f>
        <v>26</v>
      </c>
      <c r="C28" s="2" t="s">
        <v>411</v>
      </c>
      <c r="D28" s="121">
        <v>43035</v>
      </c>
      <c r="E28" s="122">
        <v>0.25309999999999999</v>
      </c>
      <c r="F28">
        <v>100</v>
      </c>
      <c r="O28" s="23">
        <v>20</v>
      </c>
    </row>
    <row r="29" spans="1:15" x14ac:dyDescent="0.3">
      <c r="A29" s="54" t="str">
        <f>Meta!A29</f>
        <v>NRCS 18S</v>
      </c>
      <c r="B29" s="54">
        <f>Meta!B29</f>
        <v>27</v>
      </c>
      <c r="C29" s="2" t="s">
        <v>411</v>
      </c>
      <c r="D29" s="121">
        <v>43035</v>
      </c>
      <c r="E29" s="122">
        <v>0.2581</v>
      </c>
      <c r="F29">
        <v>100</v>
      </c>
      <c r="O29" s="23">
        <v>20</v>
      </c>
    </row>
    <row r="30" spans="1:15" x14ac:dyDescent="0.3">
      <c r="A30" s="54" t="str">
        <f>Meta!A30</f>
        <v>NRCS 18S</v>
      </c>
      <c r="B30" s="54">
        <f>Meta!B30</f>
        <v>28</v>
      </c>
      <c r="C30" s="2" t="s">
        <v>411</v>
      </c>
      <c r="D30" s="121">
        <v>43035</v>
      </c>
      <c r="E30" s="122">
        <v>0.26329999999999998</v>
      </c>
      <c r="F30">
        <v>100</v>
      </c>
      <c r="O30" s="23">
        <v>20</v>
      </c>
    </row>
    <row r="31" spans="1:15" x14ac:dyDescent="0.3">
      <c r="A31" s="54" t="str">
        <f>Meta!A31</f>
        <v>NRCS 18S</v>
      </c>
      <c r="B31" s="54">
        <f>Meta!B31</f>
        <v>29</v>
      </c>
      <c r="C31" s="2" t="s">
        <v>411</v>
      </c>
      <c r="D31" s="121">
        <v>43035</v>
      </c>
      <c r="E31" s="122">
        <v>0.2621</v>
      </c>
      <c r="F31">
        <v>100</v>
      </c>
      <c r="O31" s="23">
        <v>20</v>
      </c>
    </row>
    <row r="32" spans="1:15" x14ac:dyDescent="0.3">
      <c r="A32" s="54" t="str">
        <f>Meta!A32</f>
        <v>NRCS 18S</v>
      </c>
      <c r="B32" s="54">
        <f>Meta!B32</f>
        <v>30</v>
      </c>
      <c r="C32" s="2" t="s">
        <v>411</v>
      </c>
      <c r="D32" s="121">
        <v>43035</v>
      </c>
      <c r="E32" s="122">
        <v>0.26140000000000002</v>
      </c>
      <c r="F32">
        <v>100</v>
      </c>
      <c r="O32" s="23">
        <v>20</v>
      </c>
    </row>
    <row r="33" spans="1:15" x14ac:dyDescent="0.3">
      <c r="A33" s="54" t="str">
        <f>Meta!A33</f>
        <v>NRCS 18S</v>
      </c>
      <c r="B33" s="54">
        <f>Meta!B33</f>
        <v>31</v>
      </c>
      <c r="C33" s="2" t="s">
        <v>411</v>
      </c>
      <c r="D33" s="121">
        <v>43035</v>
      </c>
      <c r="E33" s="122">
        <v>0.26519999999999999</v>
      </c>
      <c r="F33">
        <v>100</v>
      </c>
      <c r="O33" s="23">
        <v>20</v>
      </c>
    </row>
    <row r="34" spans="1:15" x14ac:dyDescent="0.3">
      <c r="A34" s="54" t="str">
        <f>Meta!A34</f>
        <v>NRCS 18S</v>
      </c>
      <c r="B34" s="54">
        <f>Meta!B34</f>
        <v>32</v>
      </c>
      <c r="C34" s="2" t="s">
        <v>411</v>
      </c>
      <c r="D34" s="121">
        <v>43040</v>
      </c>
      <c r="E34" s="122">
        <v>0.27179999999999999</v>
      </c>
      <c r="F34">
        <v>100</v>
      </c>
      <c r="O34" s="23">
        <v>20</v>
      </c>
    </row>
    <row r="35" spans="1:15" x14ac:dyDescent="0.3">
      <c r="A35" s="54" t="str">
        <f>Meta!A35</f>
        <v>NRCS 18S</v>
      </c>
      <c r="B35" s="54">
        <f>Meta!B35</f>
        <v>33</v>
      </c>
      <c r="C35" s="2" t="s">
        <v>411</v>
      </c>
      <c r="D35" s="121">
        <v>43040</v>
      </c>
      <c r="E35" s="122">
        <v>0.25950000000000001</v>
      </c>
      <c r="F35">
        <v>100</v>
      </c>
      <c r="O35" s="23">
        <v>20</v>
      </c>
    </row>
    <row r="36" spans="1:15" x14ac:dyDescent="0.3">
      <c r="A36" s="54" t="str">
        <f>Meta!A36</f>
        <v>NRCS 18S</v>
      </c>
      <c r="B36" s="54">
        <f>Meta!B36</f>
        <v>34</v>
      </c>
      <c r="C36" s="2" t="s">
        <v>411</v>
      </c>
      <c r="D36" s="121">
        <v>43040</v>
      </c>
      <c r="E36" s="122">
        <v>0.251</v>
      </c>
      <c r="F36">
        <v>100</v>
      </c>
      <c r="O36" s="23">
        <v>20</v>
      </c>
    </row>
    <row r="37" spans="1:15" x14ac:dyDescent="0.3">
      <c r="A37" s="54" t="str">
        <f>Meta!A37</f>
        <v>NRCS 18S</v>
      </c>
      <c r="B37" s="54">
        <f>Meta!B37</f>
        <v>35</v>
      </c>
      <c r="C37" s="2" t="s">
        <v>411</v>
      </c>
      <c r="D37" s="121">
        <v>43040</v>
      </c>
      <c r="E37" s="122">
        <v>0.26329999999999998</v>
      </c>
      <c r="F37">
        <v>100</v>
      </c>
      <c r="O37" s="23">
        <v>20</v>
      </c>
    </row>
    <row r="38" spans="1:15" x14ac:dyDescent="0.3">
      <c r="A38" s="54" t="str">
        <f>Meta!A38</f>
        <v>NRCS 18S</v>
      </c>
      <c r="B38" s="54">
        <f>Meta!B38</f>
        <v>36</v>
      </c>
      <c r="C38" s="2" t="s">
        <v>411</v>
      </c>
      <c r="D38" s="121">
        <v>43040</v>
      </c>
      <c r="E38" s="122">
        <v>0.2525</v>
      </c>
      <c r="F38">
        <v>100</v>
      </c>
      <c r="O38" s="23">
        <v>20</v>
      </c>
    </row>
    <row r="39" spans="1:15" x14ac:dyDescent="0.3">
      <c r="A39" s="54" t="str">
        <f>Meta!A39</f>
        <v>NRCS 18S</v>
      </c>
      <c r="B39" s="54">
        <f>Meta!B39</f>
        <v>37</v>
      </c>
      <c r="C39" s="2" t="s">
        <v>411</v>
      </c>
      <c r="D39" s="121">
        <v>43040</v>
      </c>
      <c r="E39" s="122">
        <v>0.26</v>
      </c>
      <c r="F39">
        <v>100</v>
      </c>
      <c r="O39" s="23">
        <v>20</v>
      </c>
    </row>
    <row r="40" spans="1:15" x14ac:dyDescent="0.3">
      <c r="A40" s="54" t="str">
        <f>Meta!A40</f>
        <v>NRCS 18S</v>
      </c>
      <c r="B40" s="54">
        <f>Meta!B40</f>
        <v>38</v>
      </c>
      <c r="C40" s="2" t="s">
        <v>411</v>
      </c>
      <c r="D40" s="121">
        <v>43040</v>
      </c>
      <c r="E40" s="122">
        <v>0.26769999999999999</v>
      </c>
      <c r="F40">
        <v>100</v>
      </c>
      <c r="O40" s="23">
        <v>20</v>
      </c>
    </row>
    <row r="41" spans="1:15" x14ac:dyDescent="0.3">
      <c r="A41" s="54" t="str">
        <f>Meta!A41</f>
        <v>NRCS 18S</v>
      </c>
      <c r="B41" s="54">
        <f>Meta!B41</f>
        <v>39</v>
      </c>
      <c r="C41" s="2" t="s">
        <v>411</v>
      </c>
      <c r="D41" s="121">
        <v>43040</v>
      </c>
      <c r="E41" s="122">
        <v>0.26</v>
      </c>
      <c r="F41">
        <v>100</v>
      </c>
      <c r="O41" s="23">
        <v>20</v>
      </c>
    </row>
    <row r="42" spans="1:15" x14ac:dyDescent="0.3">
      <c r="A42" s="54" t="str">
        <f>Meta!A42</f>
        <v>NRCS 18S</v>
      </c>
      <c r="B42" s="54">
        <f>Meta!B42</f>
        <v>40</v>
      </c>
      <c r="C42" s="2" t="s">
        <v>411</v>
      </c>
      <c r="D42" s="121">
        <v>43040</v>
      </c>
      <c r="E42" s="122">
        <v>0.25330000000000003</v>
      </c>
      <c r="F42">
        <v>100</v>
      </c>
      <c r="O42" s="23">
        <v>20</v>
      </c>
    </row>
    <row r="43" spans="1:15" x14ac:dyDescent="0.3">
      <c r="A43" s="54" t="str">
        <f>Meta!A43</f>
        <v>NRCS 18S</v>
      </c>
      <c r="B43" s="54">
        <f>Meta!B43</f>
        <v>41</v>
      </c>
      <c r="C43" s="2" t="s">
        <v>411</v>
      </c>
      <c r="D43" s="121">
        <v>43040</v>
      </c>
      <c r="E43" s="122">
        <v>0.26140000000000002</v>
      </c>
      <c r="F43">
        <v>100</v>
      </c>
      <c r="O43" s="23">
        <v>20</v>
      </c>
    </row>
    <row r="44" spans="1:15" x14ac:dyDescent="0.3">
      <c r="A44" s="54" t="str">
        <f>Meta!A44</f>
        <v>NRCS 18S</v>
      </c>
      <c r="B44" s="54">
        <f>Meta!B44</f>
        <v>42</v>
      </c>
      <c r="C44" s="2" t="s">
        <v>411</v>
      </c>
      <c r="D44" s="121">
        <v>43040</v>
      </c>
      <c r="E44" s="122">
        <v>0.26090000000000002</v>
      </c>
      <c r="F44">
        <v>100</v>
      </c>
      <c r="O44" s="23">
        <v>20</v>
      </c>
    </row>
    <row r="45" spans="1:15" x14ac:dyDescent="0.3">
      <c r="A45" s="54" t="str">
        <f>Meta!A45</f>
        <v>NRCS 18S</v>
      </c>
      <c r="B45" s="54">
        <f>Meta!B45</f>
        <v>43</v>
      </c>
      <c r="C45" s="2" t="s">
        <v>411</v>
      </c>
      <c r="D45" s="121">
        <v>43040</v>
      </c>
      <c r="E45" s="122">
        <v>0.25440000000000002</v>
      </c>
      <c r="F45">
        <v>100</v>
      </c>
      <c r="O45" s="23">
        <v>20</v>
      </c>
    </row>
    <row r="46" spans="1:15" x14ac:dyDescent="0.3">
      <c r="A46" s="54" t="str">
        <f>Meta!A46</f>
        <v>NRCS 18S</v>
      </c>
      <c r="B46" s="54">
        <f>Meta!B46</f>
        <v>44</v>
      </c>
      <c r="C46" s="2" t="s">
        <v>411</v>
      </c>
      <c r="D46" s="121">
        <v>43040</v>
      </c>
      <c r="E46" s="122">
        <v>0.25319999999999998</v>
      </c>
      <c r="F46">
        <v>100</v>
      </c>
      <c r="O46" s="23">
        <v>20</v>
      </c>
    </row>
    <row r="47" spans="1:15" x14ac:dyDescent="0.3">
      <c r="A47" s="54" t="str">
        <f>Meta!A47</f>
        <v>NRCS 18S</v>
      </c>
      <c r="B47" s="54">
        <f>Meta!B47</f>
        <v>45</v>
      </c>
      <c r="C47" s="2" t="s">
        <v>411</v>
      </c>
      <c r="D47" s="121">
        <v>43040</v>
      </c>
      <c r="E47" s="122">
        <v>0.25990000000000002</v>
      </c>
      <c r="F47">
        <v>100</v>
      </c>
      <c r="O47" s="23">
        <v>20</v>
      </c>
    </row>
    <row r="48" spans="1:15" x14ac:dyDescent="0.3">
      <c r="A48" s="54" t="str">
        <f>Meta!A48</f>
        <v>NRCS 18S</v>
      </c>
      <c r="B48" s="54">
        <f>Meta!B48</f>
        <v>46</v>
      </c>
      <c r="C48" s="2" t="s">
        <v>411</v>
      </c>
      <c r="D48" s="121">
        <v>43040</v>
      </c>
      <c r="E48" s="122">
        <v>0.2641</v>
      </c>
      <c r="F48">
        <v>100</v>
      </c>
      <c r="O48" s="23">
        <v>20</v>
      </c>
    </row>
    <row r="49" spans="1:15" x14ac:dyDescent="0.3">
      <c r="A49" s="54" t="str">
        <f>Meta!A49</f>
        <v>NRCS 18S</v>
      </c>
      <c r="B49" s="54">
        <f>Meta!B49</f>
        <v>47</v>
      </c>
      <c r="C49" s="2" t="s">
        <v>411</v>
      </c>
      <c r="D49" s="121">
        <v>43040</v>
      </c>
      <c r="E49" s="122">
        <v>0.26250000000000001</v>
      </c>
      <c r="F49">
        <v>100</v>
      </c>
      <c r="O49" s="23">
        <v>20</v>
      </c>
    </row>
    <row r="50" spans="1:15" x14ac:dyDescent="0.3">
      <c r="A50" s="54" t="str">
        <f>Meta!A50</f>
        <v>NRCS 18S</v>
      </c>
      <c r="B50" s="54">
        <f>Meta!B50</f>
        <v>48</v>
      </c>
      <c r="C50" s="2" t="s">
        <v>411</v>
      </c>
      <c r="D50" s="121">
        <v>43041</v>
      </c>
      <c r="E50" s="122">
        <v>0.25609999999999999</v>
      </c>
      <c r="F50">
        <v>100</v>
      </c>
      <c r="O50" s="23">
        <v>20</v>
      </c>
    </row>
    <row r="51" spans="1:15" x14ac:dyDescent="0.3">
      <c r="A51" s="54" t="str">
        <f>Meta!A51</f>
        <v>NRCS 18S</v>
      </c>
      <c r="B51" s="54">
        <f>Meta!B51</f>
        <v>49</v>
      </c>
      <c r="C51" s="2" t="s">
        <v>411</v>
      </c>
      <c r="D51" s="121">
        <v>43041</v>
      </c>
      <c r="E51" s="122">
        <v>0.25800000000000001</v>
      </c>
      <c r="F51">
        <v>100</v>
      </c>
      <c r="O51" s="23">
        <v>20</v>
      </c>
    </row>
    <row r="52" spans="1:15" x14ac:dyDescent="0.3">
      <c r="A52" s="54" t="str">
        <f>Meta!A52</f>
        <v>NRCS 18S</v>
      </c>
      <c r="B52" s="54">
        <f>Meta!B52</f>
        <v>50</v>
      </c>
      <c r="C52" s="2" t="s">
        <v>411</v>
      </c>
      <c r="D52" s="121">
        <v>43041</v>
      </c>
      <c r="E52" s="122">
        <v>0.25369999999999998</v>
      </c>
      <c r="F52">
        <v>100</v>
      </c>
      <c r="O52" s="23">
        <v>20</v>
      </c>
    </row>
    <row r="53" spans="1:15" x14ac:dyDescent="0.3">
      <c r="A53" s="54" t="str">
        <f>Meta!A53</f>
        <v>NRCS 18S</v>
      </c>
      <c r="B53" s="54">
        <f>Meta!B53</f>
        <v>51</v>
      </c>
      <c r="C53" s="2" t="s">
        <v>411</v>
      </c>
      <c r="D53" s="121">
        <v>43041</v>
      </c>
      <c r="E53" s="122">
        <v>0.26329999999999998</v>
      </c>
      <c r="F53">
        <v>100</v>
      </c>
      <c r="O53" s="23">
        <v>20</v>
      </c>
    </row>
    <row r="54" spans="1:15" x14ac:dyDescent="0.3">
      <c r="A54" s="54" t="str">
        <f>Meta!A54</f>
        <v>NRCS 18S</v>
      </c>
      <c r="B54" s="54">
        <f>Meta!B54</f>
        <v>52</v>
      </c>
      <c r="C54" s="2" t="s">
        <v>411</v>
      </c>
      <c r="D54" s="121">
        <v>43041</v>
      </c>
      <c r="E54" s="122">
        <v>0.25679999999999997</v>
      </c>
      <c r="F54">
        <v>100</v>
      </c>
      <c r="O54" s="23">
        <v>20</v>
      </c>
    </row>
    <row r="55" spans="1:15" x14ac:dyDescent="0.3">
      <c r="A55" s="54" t="str">
        <f>Meta!A55</f>
        <v>NRCS 18S</v>
      </c>
      <c r="B55" s="54">
        <f>Meta!B55</f>
        <v>53</v>
      </c>
      <c r="C55" s="2" t="s">
        <v>411</v>
      </c>
      <c r="D55" s="121">
        <v>43041</v>
      </c>
      <c r="E55" s="122">
        <v>0.251</v>
      </c>
      <c r="F55">
        <v>100</v>
      </c>
      <c r="O55" s="23">
        <v>20</v>
      </c>
    </row>
    <row r="56" spans="1:15" x14ac:dyDescent="0.3">
      <c r="A56" s="54" t="str">
        <f>Meta!A56</f>
        <v>NRCS 18S</v>
      </c>
      <c r="B56" s="54">
        <f>Meta!B56</f>
        <v>54</v>
      </c>
      <c r="C56" s="2" t="s">
        <v>411</v>
      </c>
      <c r="D56" s="121">
        <v>43041</v>
      </c>
      <c r="E56" s="122">
        <v>0.26419999999999999</v>
      </c>
      <c r="F56">
        <v>100</v>
      </c>
      <c r="O56" s="23">
        <v>20</v>
      </c>
    </row>
    <row r="57" spans="1:15" x14ac:dyDescent="0.3">
      <c r="A57" s="54" t="str">
        <f>Meta!A57</f>
        <v>NRCS 18S</v>
      </c>
      <c r="B57" s="54">
        <f>Meta!B57</f>
        <v>55</v>
      </c>
      <c r="C57" s="2" t="s">
        <v>411</v>
      </c>
      <c r="D57" s="121">
        <v>43041</v>
      </c>
      <c r="E57" s="122">
        <v>0.25159999999999999</v>
      </c>
      <c r="F57">
        <v>100</v>
      </c>
      <c r="O57" s="23">
        <v>20</v>
      </c>
    </row>
    <row r="58" spans="1:15" x14ac:dyDescent="0.3">
      <c r="A58" s="54" t="str">
        <f>Meta!A58</f>
        <v>NRCS 18S</v>
      </c>
      <c r="B58" s="54">
        <f>Meta!B58</f>
        <v>56</v>
      </c>
      <c r="C58" s="2" t="s">
        <v>411</v>
      </c>
      <c r="D58" s="121">
        <v>43041</v>
      </c>
      <c r="E58" s="122">
        <v>0.25940000000000002</v>
      </c>
      <c r="F58">
        <v>100</v>
      </c>
      <c r="O58" s="23">
        <v>20</v>
      </c>
    </row>
    <row r="59" spans="1:15" x14ac:dyDescent="0.3">
      <c r="A59" s="54" t="str">
        <f>Meta!A59</f>
        <v>NRCS 18S</v>
      </c>
      <c r="B59" s="54">
        <f>Meta!B59</f>
        <v>57</v>
      </c>
      <c r="C59" s="2" t="s">
        <v>411</v>
      </c>
      <c r="D59" s="121">
        <v>43041</v>
      </c>
      <c r="E59" s="122">
        <v>0.2591</v>
      </c>
      <c r="F59">
        <v>100</v>
      </c>
      <c r="O59" s="23">
        <v>20</v>
      </c>
    </row>
    <row r="60" spans="1:15" x14ac:dyDescent="0.3">
      <c r="A60" s="54" t="str">
        <f>Meta!A60</f>
        <v>NRCS 18S</v>
      </c>
      <c r="B60" s="54">
        <f>Meta!B60</f>
        <v>58</v>
      </c>
      <c r="C60" s="2" t="s">
        <v>411</v>
      </c>
      <c r="D60" s="121">
        <v>43041</v>
      </c>
      <c r="E60" s="122">
        <v>0.25190000000000001</v>
      </c>
      <c r="F60">
        <v>100</v>
      </c>
      <c r="O60" s="23">
        <v>20</v>
      </c>
    </row>
    <row r="61" spans="1:15" x14ac:dyDescent="0.3">
      <c r="A61" s="54" t="str">
        <f>Meta!A61</f>
        <v>NRCS 18S</v>
      </c>
      <c r="B61" s="54">
        <f>Meta!B61</f>
        <v>59</v>
      </c>
      <c r="C61" s="2" t="s">
        <v>411</v>
      </c>
      <c r="D61" s="121">
        <v>43041</v>
      </c>
      <c r="E61" s="122">
        <v>0.26</v>
      </c>
      <c r="F61">
        <v>100</v>
      </c>
      <c r="O61" s="23">
        <v>20</v>
      </c>
    </row>
    <row r="62" spans="1:15" x14ac:dyDescent="0.3">
      <c r="A62" s="54" t="str">
        <f>Meta!A62</f>
        <v>NRCS 18S</v>
      </c>
      <c r="B62" s="54">
        <f>Meta!B62</f>
        <v>60</v>
      </c>
      <c r="C62" s="2" t="s">
        <v>411</v>
      </c>
      <c r="D62" s="121">
        <v>43041</v>
      </c>
      <c r="E62" s="122">
        <v>0.25779999999999997</v>
      </c>
      <c r="F62">
        <v>100</v>
      </c>
      <c r="O62" s="23">
        <v>20</v>
      </c>
    </row>
    <row r="63" spans="1:15" x14ac:dyDescent="0.3">
      <c r="A63" s="54" t="str">
        <f>Meta!A63</f>
        <v>NRCS 18S</v>
      </c>
      <c r="B63" s="54">
        <f>Meta!B63</f>
        <v>61</v>
      </c>
      <c r="C63" s="2" t="s">
        <v>411</v>
      </c>
      <c r="D63" s="121">
        <v>43041</v>
      </c>
      <c r="E63" s="122">
        <v>0.25019999999999998</v>
      </c>
      <c r="F63">
        <v>100</v>
      </c>
      <c r="O63" s="23">
        <v>20</v>
      </c>
    </row>
    <row r="64" spans="1:15" x14ac:dyDescent="0.3">
      <c r="A64" s="54" t="str">
        <f>Meta!A64</f>
        <v>NRCS 18S</v>
      </c>
      <c r="B64" s="54">
        <f>Meta!B64</f>
        <v>62</v>
      </c>
      <c r="C64" s="2" t="s">
        <v>411</v>
      </c>
      <c r="D64" s="121">
        <v>43041</v>
      </c>
      <c r="E64" s="122">
        <v>0.25979999999999998</v>
      </c>
      <c r="F64">
        <v>100</v>
      </c>
      <c r="O64" s="23">
        <v>20</v>
      </c>
    </row>
    <row r="65" spans="1:15" x14ac:dyDescent="0.3">
      <c r="A65" s="54" t="str">
        <f>Meta!A65</f>
        <v>NRCS 18S</v>
      </c>
      <c r="B65" s="54">
        <f>Meta!B65</f>
        <v>63</v>
      </c>
      <c r="C65" s="2" t="s">
        <v>411</v>
      </c>
      <c r="D65" s="121">
        <v>43041</v>
      </c>
      <c r="E65" s="122">
        <v>0.2641</v>
      </c>
      <c r="F65">
        <v>100</v>
      </c>
      <c r="O65" s="23">
        <v>20</v>
      </c>
    </row>
    <row r="66" spans="1:15" x14ac:dyDescent="0.3">
      <c r="A66" s="54" t="str">
        <f>Meta!A66</f>
        <v>NRCS 18S</v>
      </c>
      <c r="B66" s="54">
        <f>Meta!B66</f>
        <v>64</v>
      </c>
      <c r="C66" s="2" t="s">
        <v>411</v>
      </c>
      <c r="D66" s="121">
        <v>43041</v>
      </c>
      <c r="E66" s="122">
        <v>0.26979999999999998</v>
      </c>
      <c r="F66">
        <v>100</v>
      </c>
      <c r="O66" s="23">
        <v>20</v>
      </c>
    </row>
    <row r="67" spans="1:15" x14ac:dyDescent="0.3">
      <c r="A67" s="54" t="str">
        <f>Meta!A67</f>
        <v>NRCS 18S</v>
      </c>
      <c r="B67" s="54">
        <f>Meta!B67</f>
        <v>65</v>
      </c>
      <c r="C67" s="2" t="s">
        <v>411</v>
      </c>
      <c r="D67" s="121">
        <v>43041</v>
      </c>
      <c r="E67" s="122">
        <v>0.26769999999999999</v>
      </c>
      <c r="F67">
        <v>100</v>
      </c>
      <c r="O67" s="23">
        <v>20</v>
      </c>
    </row>
    <row r="68" spans="1:15" x14ac:dyDescent="0.3">
      <c r="A68" s="54" t="str">
        <f>Meta!A68</f>
        <v>NRCS 18S</v>
      </c>
      <c r="B68" s="54">
        <f>Meta!B68</f>
        <v>66</v>
      </c>
      <c r="C68" s="2" t="s">
        <v>411</v>
      </c>
      <c r="D68" s="121">
        <v>43041</v>
      </c>
      <c r="E68" s="122">
        <v>0.25019999999999998</v>
      </c>
      <c r="F68">
        <v>100</v>
      </c>
      <c r="O68" s="23">
        <v>20</v>
      </c>
    </row>
    <row r="69" spans="1:15" x14ac:dyDescent="0.3">
      <c r="A69" s="54" t="str">
        <f>Meta!A69</f>
        <v>NRCS 18S</v>
      </c>
      <c r="B69" s="54">
        <f>Meta!B69</f>
        <v>67</v>
      </c>
      <c r="C69" s="2" t="s">
        <v>411</v>
      </c>
      <c r="D69" s="121">
        <v>43041</v>
      </c>
      <c r="E69" s="122">
        <v>0.26079999999999998</v>
      </c>
      <c r="F69">
        <v>100</v>
      </c>
      <c r="O69" s="23">
        <v>20</v>
      </c>
    </row>
    <row r="70" spans="1:15" x14ac:dyDescent="0.3">
      <c r="A70" s="54" t="str">
        <f>Meta!A70</f>
        <v>NRCS 18S</v>
      </c>
      <c r="B70" s="54">
        <f>Meta!B70</f>
        <v>68</v>
      </c>
      <c r="C70" s="2" t="s">
        <v>411</v>
      </c>
      <c r="D70" s="121">
        <v>43041</v>
      </c>
      <c r="E70" s="122">
        <v>0.26119999999999999</v>
      </c>
      <c r="F70">
        <v>100</v>
      </c>
      <c r="O70" s="23">
        <v>20</v>
      </c>
    </row>
    <row r="71" spans="1:15" x14ac:dyDescent="0.3">
      <c r="A71" s="54" t="str">
        <f>Meta!A71</f>
        <v>NRCS 18S</v>
      </c>
      <c r="B71" s="54">
        <f>Meta!B71</f>
        <v>69</v>
      </c>
      <c r="C71" s="2" t="s">
        <v>411</v>
      </c>
      <c r="D71" s="121">
        <v>43041</v>
      </c>
      <c r="E71" s="122">
        <v>0.25619999999999998</v>
      </c>
      <c r="F71">
        <v>100</v>
      </c>
      <c r="O71" s="23">
        <v>20</v>
      </c>
    </row>
    <row r="72" spans="1:15" x14ac:dyDescent="0.3">
      <c r="A72" s="54" t="str">
        <f>Meta!A72</f>
        <v>NRCS 18S</v>
      </c>
      <c r="B72" s="54">
        <f>Meta!B72</f>
        <v>70</v>
      </c>
      <c r="C72" s="2" t="s">
        <v>411</v>
      </c>
      <c r="D72" s="121">
        <v>43041</v>
      </c>
      <c r="E72" s="122">
        <v>0.25600000000000001</v>
      </c>
      <c r="F72">
        <v>100</v>
      </c>
      <c r="O72" s="23">
        <v>20</v>
      </c>
    </row>
    <row r="73" spans="1:15" x14ac:dyDescent="0.3">
      <c r="A73" s="54" t="str">
        <f>Meta!A73</f>
        <v>NRCS 18S</v>
      </c>
      <c r="B73" s="54">
        <f>Meta!B73</f>
        <v>71</v>
      </c>
      <c r="C73" s="2" t="s">
        <v>411</v>
      </c>
      <c r="D73" s="121">
        <v>43041</v>
      </c>
      <c r="E73" s="122">
        <v>0.25569999999999998</v>
      </c>
      <c r="F73">
        <v>100</v>
      </c>
      <c r="O73" s="23">
        <v>20</v>
      </c>
    </row>
    <row r="74" spans="1:15" x14ac:dyDescent="0.3">
      <c r="A74" s="54" t="str">
        <f>Meta!A74</f>
        <v>NRCS 18S</v>
      </c>
      <c r="B74" s="54">
        <f>Meta!B74</f>
        <v>72</v>
      </c>
      <c r="C74" s="2" t="s">
        <v>411</v>
      </c>
      <c r="D74" s="121">
        <v>43041</v>
      </c>
      <c r="E74" s="122">
        <v>0.26040000000000002</v>
      </c>
      <c r="F74">
        <v>100</v>
      </c>
      <c r="O74" s="23">
        <v>20</v>
      </c>
    </row>
    <row r="75" spans="1:15" x14ac:dyDescent="0.3">
      <c r="A75" s="54" t="str">
        <f>Meta!A75</f>
        <v>NRCS 18S</v>
      </c>
      <c r="B75" s="54">
        <f>Meta!B75</f>
        <v>73</v>
      </c>
      <c r="C75" s="2" t="s">
        <v>411</v>
      </c>
      <c r="D75" s="121">
        <v>43041</v>
      </c>
      <c r="E75" s="122">
        <v>0.26490000000000002</v>
      </c>
      <c r="F75">
        <v>100</v>
      </c>
      <c r="O75" s="23">
        <v>20</v>
      </c>
    </row>
    <row r="76" spans="1:15" x14ac:dyDescent="0.3">
      <c r="A76" s="54" t="str">
        <f>Meta!A76</f>
        <v>NRCS 18S</v>
      </c>
      <c r="B76" s="54">
        <f>Meta!B76</f>
        <v>74</v>
      </c>
      <c r="C76" s="2" t="s">
        <v>411</v>
      </c>
      <c r="D76" s="121">
        <v>43041</v>
      </c>
      <c r="E76" s="122">
        <v>0.25900000000000001</v>
      </c>
      <c r="F76">
        <v>100</v>
      </c>
      <c r="O76" s="23">
        <v>20</v>
      </c>
    </row>
    <row r="77" spans="1:15" x14ac:dyDescent="0.3">
      <c r="A77" s="54" t="str">
        <f>Meta!A77</f>
        <v>NRCS 18S</v>
      </c>
      <c r="B77" s="54">
        <f>Meta!B77</f>
        <v>75</v>
      </c>
      <c r="C77" s="2" t="s">
        <v>411</v>
      </c>
      <c r="D77" s="121">
        <v>43041</v>
      </c>
      <c r="E77" s="122">
        <v>0.25750000000000001</v>
      </c>
      <c r="F77">
        <v>100</v>
      </c>
      <c r="O77" s="23">
        <v>20</v>
      </c>
    </row>
    <row r="78" spans="1:15" x14ac:dyDescent="0.3">
      <c r="A78" s="54" t="str">
        <f>Meta!A78</f>
        <v>NRCS 18S</v>
      </c>
      <c r="B78" s="54">
        <f>Meta!B78</f>
        <v>76</v>
      </c>
      <c r="C78" s="2" t="s">
        <v>411</v>
      </c>
      <c r="D78" s="121">
        <v>43041</v>
      </c>
      <c r="E78" s="122">
        <v>0.26140000000000002</v>
      </c>
      <c r="F78">
        <v>100</v>
      </c>
      <c r="O78" s="23">
        <v>20</v>
      </c>
    </row>
    <row r="79" spans="1:15" x14ac:dyDescent="0.3">
      <c r="A79" s="54" t="str">
        <f>Meta!A79</f>
        <v>NRCS 18S</v>
      </c>
      <c r="B79" s="54">
        <f>Meta!B79</f>
        <v>77</v>
      </c>
      <c r="C79" s="2" t="s">
        <v>411</v>
      </c>
      <c r="D79" s="121">
        <v>43041</v>
      </c>
      <c r="E79" s="122">
        <v>0.26019999999999999</v>
      </c>
      <c r="F79">
        <v>100</v>
      </c>
      <c r="O79" s="23">
        <v>20</v>
      </c>
    </row>
    <row r="80" spans="1:15" x14ac:dyDescent="0.3">
      <c r="A80" s="54" t="str">
        <f>Meta!A80</f>
        <v>NRCS 18S</v>
      </c>
      <c r="B80" s="54">
        <f>Meta!B80</f>
        <v>78</v>
      </c>
      <c r="C80" s="2" t="s">
        <v>411</v>
      </c>
      <c r="D80" s="121">
        <v>43041</v>
      </c>
      <c r="E80" s="122">
        <v>0.25419999999999998</v>
      </c>
      <c r="F80">
        <v>100</v>
      </c>
      <c r="O80" s="23">
        <v>20</v>
      </c>
    </row>
    <row r="81" spans="1:15" x14ac:dyDescent="0.3">
      <c r="A81" s="54" t="str">
        <f>Meta!A81</f>
        <v>NRCS 18S</v>
      </c>
      <c r="B81" s="54">
        <f>Meta!B81</f>
        <v>79</v>
      </c>
      <c r="C81" s="2" t="s">
        <v>411</v>
      </c>
      <c r="D81" s="121">
        <v>43041</v>
      </c>
      <c r="E81" s="122">
        <v>0.24929999999999999</v>
      </c>
      <c r="F81">
        <v>100</v>
      </c>
      <c r="O81" s="23">
        <v>20</v>
      </c>
    </row>
    <row r="82" spans="1:15" x14ac:dyDescent="0.3">
      <c r="A82" s="54" t="str">
        <f>Meta!A82</f>
        <v>NRCS 18S</v>
      </c>
      <c r="B82" s="54" t="str">
        <f>Meta!B82</f>
        <v>PlateA_H2O_1</v>
      </c>
      <c r="F82">
        <v>100</v>
      </c>
      <c r="O82" s="23">
        <v>20</v>
      </c>
    </row>
    <row r="83" spans="1:15" x14ac:dyDescent="0.3">
      <c r="A83" s="54" t="str">
        <f>Meta!A83</f>
        <v>NRCS 18S</v>
      </c>
      <c r="B83" s="54" t="str">
        <f>Meta!B83</f>
        <v>PlateA_H2O_2</v>
      </c>
      <c r="F83">
        <v>100</v>
      </c>
      <c r="O83" s="23">
        <v>20</v>
      </c>
    </row>
    <row r="84" spans="1:15" x14ac:dyDescent="0.3">
      <c r="A84" s="54" t="str">
        <f>Meta!A84</f>
        <v>NRCS 18S</v>
      </c>
      <c r="B84" s="54" t="str">
        <f>Meta!B84</f>
        <v>PlateA_Cal</v>
      </c>
      <c r="F84">
        <v>100</v>
      </c>
      <c r="O84" s="23">
        <v>20</v>
      </c>
    </row>
    <row r="85" spans="1:15" x14ac:dyDescent="0.3">
      <c r="A85" s="54" t="str">
        <f>Meta!A85</f>
        <v>NRCS 18S</v>
      </c>
      <c r="B85" s="54" t="str">
        <f>Meta!B85</f>
        <v>PlateA_Zymo</v>
      </c>
      <c r="F85">
        <v>100</v>
      </c>
      <c r="O85" s="23">
        <v>20</v>
      </c>
    </row>
    <row r="86" spans="1:15" x14ac:dyDescent="0.3">
      <c r="A86" s="54" t="str">
        <f>Meta!A86</f>
        <v>NRCS 18S</v>
      </c>
      <c r="B86" s="54">
        <f>Meta!B86</f>
        <v>80</v>
      </c>
      <c r="C86" s="2" t="s">
        <v>411</v>
      </c>
      <c r="D86" s="121">
        <v>43045</v>
      </c>
      <c r="E86" s="122">
        <v>0.25640000000000002</v>
      </c>
      <c r="F86">
        <v>100</v>
      </c>
      <c r="O86" s="23">
        <v>20</v>
      </c>
    </row>
    <row r="87" spans="1:15" x14ac:dyDescent="0.3">
      <c r="A87" s="54" t="str">
        <f>Meta!A87</f>
        <v>NRCS 18S</v>
      </c>
      <c r="B87" s="54">
        <f>Meta!B87</f>
        <v>81</v>
      </c>
      <c r="C87" s="2" t="s">
        <v>411</v>
      </c>
      <c r="D87" s="121">
        <v>43045</v>
      </c>
      <c r="E87" s="122">
        <v>0.25059999999999999</v>
      </c>
      <c r="F87">
        <v>100</v>
      </c>
      <c r="O87" s="23">
        <v>20</v>
      </c>
    </row>
    <row r="88" spans="1:15" x14ac:dyDescent="0.3">
      <c r="A88" s="54" t="str">
        <f>Meta!A88</f>
        <v>NRCS 18S</v>
      </c>
      <c r="B88" s="54">
        <f>Meta!B88</f>
        <v>82</v>
      </c>
      <c r="C88" s="2" t="s">
        <v>411</v>
      </c>
      <c r="D88" s="121">
        <v>43045</v>
      </c>
      <c r="E88" s="122">
        <v>0.25559999999999999</v>
      </c>
      <c r="F88">
        <v>100</v>
      </c>
      <c r="O88" s="23">
        <v>20</v>
      </c>
    </row>
    <row r="89" spans="1:15" x14ac:dyDescent="0.3">
      <c r="A89" s="54" t="str">
        <f>Meta!A89</f>
        <v>NRCS 18S</v>
      </c>
      <c r="B89" s="54">
        <f>Meta!B89</f>
        <v>83</v>
      </c>
      <c r="C89" s="2" t="s">
        <v>411</v>
      </c>
      <c r="D89" s="121">
        <v>43045</v>
      </c>
      <c r="E89" s="122">
        <v>0.25059999999999999</v>
      </c>
      <c r="F89">
        <v>100</v>
      </c>
      <c r="O89" s="23">
        <v>20</v>
      </c>
    </row>
    <row r="90" spans="1:15" x14ac:dyDescent="0.3">
      <c r="A90" s="54" t="str">
        <f>Meta!A90</f>
        <v>NRCS 18S</v>
      </c>
      <c r="B90" s="54">
        <f>Meta!B90</f>
        <v>84</v>
      </c>
      <c r="C90" s="2" t="s">
        <v>411</v>
      </c>
      <c r="D90" s="121">
        <v>43045</v>
      </c>
      <c r="E90" s="122">
        <v>0.2581</v>
      </c>
      <c r="F90">
        <v>100</v>
      </c>
      <c r="O90" s="23">
        <v>20</v>
      </c>
    </row>
    <row r="91" spans="1:15" x14ac:dyDescent="0.3">
      <c r="A91" s="54" t="str">
        <f>Meta!A91</f>
        <v>NRCS 18S</v>
      </c>
      <c r="B91" s="54">
        <f>Meta!B91</f>
        <v>85</v>
      </c>
      <c r="C91" s="2" t="s">
        <v>411</v>
      </c>
      <c r="D91" s="121">
        <v>43045</v>
      </c>
      <c r="E91" s="122">
        <v>0.26390000000000002</v>
      </c>
      <c r="F91">
        <v>100</v>
      </c>
      <c r="O91" s="23">
        <v>20</v>
      </c>
    </row>
    <row r="92" spans="1:15" x14ac:dyDescent="0.3">
      <c r="A92" s="54" t="str">
        <f>Meta!A92</f>
        <v>NRCS 18S</v>
      </c>
      <c r="B92" s="54">
        <f>Meta!B92</f>
        <v>86</v>
      </c>
      <c r="C92" s="2" t="s">
        <v>411</v>
      </c>
      <c r="D92" s="121">
        <v>43045</v>
      </c>
      <c r="E92" s="122">
        <v>0.26700000000000002</v>
      </c>
      <c r="F92">
        <v>100</v>
      </c>
      <c r="O92" s="23">
        <v>20</v>
      </c>
    </row>
    <row r="93" spans="1:15" x14ac:dyDescent="0.3">
      <c r="A93" s="54" t="str">
        <f>Meta!A93</f>
        <v>NRCS 18S</v>
      </c>
      <c r="B93" s="54">
        <f>Meta!B93</f>
        <v>87</v>
      </c>
      <c r="C93" s="2" t="s">
        <v>411</v>
      </c>
      <c r="D93" s="121">
        <v>43045</v>
      </c>
      <c r="E93" s="122">
        <v>0.26440000000000002</v>
      </c>
      <c r="F93">
        <v>100</v>
      </c>
      <c r="O93" s="23">
        <v>20</v>
      </c>
    </row>
    <row r="94" spans="1:15" x14ac:dyDescent="0.3">
      <c r="A94" s="54" t="str">
        <f>Meta!A94</f>
        <v>NRCS 18S</v>
      </c>
      <c r="B94" s="54">
        <f>Meta!B94</f>
        <v>88</v>
      </c>
      <c r="C94" s="2" t="s">
        <v>411</v>
      </c>
      <c r="D94" s="121">
        <v>43045</v>
      </c>
      <c r="E94" s="122">
        <v>0.25330000000000003</v>
      </c>
      <c r="F94">
        <v>100</v>
      </c>
      <c r="O94" s="23">
        <v>20</v>
      </c>
    </row>
    <row r="95" spans="1:15" x14ac:dyDescent="0.3">
      <c r="A95" s="54" t="str">
        <f>Meta!A95</f>
        <v>NRCS 18S</v>
      </c>
      <c r="B95" s="54">
        <f>Meta!B95</f>
        <v>89</v>
      </c>
      <c r="C95" s="2" t="s">
        <v>411</v>
      </c>
      <c r="D95" s="121">
        <v>43045</v>
      </c>
      <c r="E95" s="122">
        <v>0.25090000000000001</v>
      </c>
      <c r="F95">
        <v>100</v>
      </c>
      <c r="O95" s="23">
        <v>20</v>
      </c>
    </row>
    <row r="96" spans="1:15" x14ac:dyDescent="0.3">
      <c r="A96" s="54" t="str">
        <f>Meta!A96</f>
        <v>NRCS 18S</v>
      </c>
      <c r="B96" s="54">
        <f>Meta!B96</f>
        <v>90</v>
      </c>
      <c r="C96" s="2" t="s">
        <v>411</v>
      </c>
      <c r="D96" s="121">
        <v>43045</v>
      </c>
      <c r="E96" s="122">
        <v>0.26910000000000001</v>
      </c>
      <c r="F96">
        <v>100</v>
      </c>
      <c r="O96" s="23">
        <v>20</v>
      </c>
    </row>
    <row r="97" spans="1:15" x14ac:dyDescent="0.3">
      <c r="A97" s="54" t="str">
        <f>Meta!A97</f>
        <v>NRCS 18S</v>
      </c>
      <c r="B97" s="54">
        <f>Meta!B97</f>
        <v>91</v>
      </c>
      <c r="C97" s="2" t="s">
        <v>411</v>
      </c>
      <c r="D97" s="121">
        <v>43045</v>
      </c>
      <c r="E97" s="122">
        <v>0.2616</v>
      </c>
      <c r="F97">
        <v>100</v>
      </c>
      <c r="O97" s="23">
        <v>20</v>
      </c>
    </row>
    <row r="98" spans="1:15" x14ac:dyDescent="0.3">
      <c r="A98" s="54" t="str">
        <f>Meta!A98</f>
        <v>NRCS 18S</v>
      </c>
      <c r="B98" s="54">
        <f>Meta!B98</f>
        <v>92</v>
      </c>
      <c r="C98" s="2" t="s">
        <v>411</v>
      </c>
      <c r="D98" s="121">
        <v>43045</v>
      </c>
      <c r="E98" s="122">
        <v>0.26250000000000001</v>
      </c>
      <c r="F98">
        <v>100</v>
      </c>
      <c r="O98" s="23">
        <v>20</v>
      </c>
    </row>
    <row r="99" spans="1:15" x14ac:dyDescent="0.3">
      <c r="A99" s="54" t="str">
        <f>Meta!A99</f>
        <v>NRCS 18S</v>
      </c>
      <c r="B99" s="54">
        <f>Meta!B99</f>
        <v>93</v>
      </c>
      <c r="C99" s="2" t="s">
        <v>411</v>
      </c>
      <c r="D99" s="121">
        <v>43045</v>
      </c>
      <c r="E99" s="122">
        <v>0.25819999999999999</v>
      </c>
      <c r="F99">
        <v>100</v>
      </c>
      <c r="O99" s="23">
        <v>20</v>
      </c>
    </row>
    <row r="100" spans="1:15" x14ac:dyDescent="0.3">
      <c r="A100" s="54" t="str">
        <f>Meta!A100</f>
        <v>NRCS 18S</v>
      </c>
      <c r="B100" s="54">
        <f>Meta!B100</f>
        <v>94</v>
      </c>
      <c r="C100" s="2" t="s">
        <v>411</v>
      </c>
      <c r="D100" s="121">
        <v>43045</v>
      </c>
      <c r="E100" s="122">
        <v>0.25979999999999998</v>
      </c>
      <c r="F100">
        <v>100</v>
      </c>
      <c r="O100" s="23">
        <v>20</v>
      </c>
    </row>
    <row r="101" spans="1:15" x14ac:dyDescent="0.3">
      <c r="A101" s="54" t="str">
        <f>Meta!A101</f>
        <v>NRCS 18S</v>
      </c>
      <c r="B101" s="54">
        <f>Meta!B101</f>
        <v>95</v>
      </c>
      <c r="C101" s="2" t="s">
        <v>411</v>
      </c>
      <c r="D101" s="121">
        <v>43045</v>
      </c>
      <c r="E101" s="122">
        <v>0.26550000000000001</v>
      </c>
      <c r="F101">
        <v>100</v>
      </c>
      <c r="O101" s="23">
        <v>20</v>
      </c>
    </row>
    <row r="102" spans="1:15" x14ac:dyDescent="0.3">
      <c r="A102" s="54" t="str">
        <f>Meta!A102</f>
        <v>NRCS 18S</v>
      </c>
      <c r="B102" s="54">
        <f>Meta!B102</f>
        <v>96</v>
      </c>
      <c r="C102" s="2" t="s">
        <v>411</v>
      </c>
      <c r="D102" s="121">
        <v>43045</v>
      </c>
      <c r="E102" s="122">
        <v>0.2621</v>
      </c>
      <c r="F102">
        <v>100</v>
      </c>
      <c r="O102" s="23">
        <v>20</v>
      </c>
    </row>
    <row r="103" spans="1:15" x14ac:dyDescent="0.3">
      <c r="A103" s="54" t="str">
        <f>Meta!A103</f>
        <v>NRCS 18S</v>
      </c>
      <c r="B103" s="54">
        <f>Meta!B103</f>
        <v>97</v>
      </c>
      <c r="C103" s="2" t="s">
        <v>411</v>
      </c>
      <c r="D103" s="121">
        <v>43045</v>
      </c>
      <c r="E103" s="122">
        <v>0.25990000000000002</v>
      </c>
      <c r="F103">
        <v>100</v>
      </c>
      <c r="O103" s="23">
        <v>20</v>
      </c>
    </row>
    <row r="104" spans="1:15" x14ac:dyDescent="0.3">
      <c r="A104" s="54" t="str">
        <f>Meta!A104</f>
        <v>NRCS 18S</v>
      </c>
      <c r="B104" s="54">
        <f>Meta!B104</f>
        <v>98</v>
      </c>
      <c r="C104" s="2" t="s">
        <v>411</v>
      </c>
      <c r="D104" s="121">
        <v>43045</v>
      </c>
      <c r="E104" s="122">
        <v>0.25130000000000002</v>
      </c>
      <c r="F104">
        <v>100</v>
      </c>
      <c r="O104" s="23">
        <v>20</v>
      </c>
    </row>
    <row r="105" spans="1:15" x14ac:dyDescent="0.3">
      <c r="A105" s="54" t="str">
        <f>Meta!A105</f>
        <v>NRCS 18S</v>
      </c>
      <c r="B105" s="54">
        <f>Meta!B105</f>
        <v>99</v>
      </c>
      <c r="C105" s="2" t="s">
        <v>411</v>
      </c>
      <c r="D105" s="121">
        <v>43045</v>
      </c>
      <c r="E105" s="122">
        <v>0.252</v>
      </c>
      <c r="F105">
        <v>100</v>
      </c>
      <c r="O105" s="23">
        <v>20</v>
      </c>
    </row>
    <row r="106" spans="1:15" x14ac:dyDescent="0.3">
      <c r="A106" s="54" t="str">
        <f>Meta!A106</f>
        <v>NRCS 18S</v>
      </c>
      <c r="B106" s="54">
        <f>Meta!B106</f>
        <v>100</v>
      </c>
      <c r="C106" s="2" t="s">
        <v>411</v>
      </c>
      <c r="D106" s="121">
        <v>43045</v>
      </c>
      <c r="E106" s="122">
        <v>0.26219999999999999</v>
      </c>
      <c r="F106">
        <v>100</v>
      </c>
      <c r="O106" s="23">
        <v>20</v>
      </c>
    </row>
    <row r="107" spans="1:15" x14ac:dyDescent="0.3">
      <c r="A107" s="54" t="str">
        <f>Meta!A107</f>
        <v>NRCS 18S</v>
      </c>
      <c r="B107" s="54">
        <f>Meta!B107</f>
        <v>101</v>
      </c>
      <c r="C107" s="2" t="s">
        <v>411</v>
      </c>
      <c r="D107" s="121">
        <v>43045</v>
      </c>
      <c r="E107" s="122">
        <v>0.2571</v>
      </c>
      <c r="F107">
        <v>100</v>
      </c>
      <c r="O107" s="23">
        <v>20</v>
      </c>
    </row>
    <row r="108" spans="1:15" x14ac:dyDescent="0.3">
      <c r="A108" s="54" t="str">
        <f>Meta!A108</f>
        <v>NRCS 18S</v>
      </c>
      <c r="B108" s="54">
        <f>Meta!B108</f>
        <v>102</v>
      </c>
      <c r="C108" s="2" t="s">
        <v>411</v>
      </c>
      <c r="D108" s="121">
        <v>43045</v>
      </c>
      <c r="E108" s="122">
        <v>0.24959999999999999</v>
      </c>
      <c r="F108">
        <v>100</v>
      </c>
      <c r="O108" s="23">
        <v>20</v>
      </c>
    </row>
    <row r="109" spans="1:15" x14ac:dyDescent="0.3">
      <c r="A109" s="54" t="str">
        <f>Meta!A109</f>
        <v>NRCS 18S</v>
      </c>
      <c r="B109" s="54">
        <f>Meta!B109</f>
        <v>103</v>
      </c>
      <c r="C109" s="2" t="s">
        <v>411</v>
      </c>
      <c r="D109" s="121">
        <v>43045</v>
      </c>
      <c r="E109" s="122">
        <v>0.26550000000000001</v>
      </c>
      <c r="F109">
        <v>100</v>
      </c>
      <c r="O109" s="23">
        <v>20</v>
      </c>
    </row>
    <row r="110" spans="1:15" x14ac:dyDescent="0.3">
      <c r="A110" s="54" t="str">
        <f>Meta!A110</f>
        <v>NRCS 18S</v>
      </c>
      <c r="B110" s="54">
        <f>Meta!B110</f>
        <v>104</v>
      </c>
      <c r="C110" s="2" t="s">
        <v>411</v>
      </c>
      <c r="D110" s="121">
        <v>43045</v>
      </c>
      <c r="E110" s="122">
        <v>0.25879999999999997</v>
      </c>
      <c r="F110">
        <v>100</v>
      </c>
      <c r="O110" s="23">
        <v>20</v>
      </c>
    </row>
    <row r="111" spans="1:15" x14ac:dyDescent="0.3">
      <c r="A111" s="54" t="str">
        <f>Meta!A111</f>
        <v>NRCS 18S</v>
      </c>
      <c r="B111" s="54">
        <f>Meta!B111</f>
        <v>105</v>
      </c>
      <c r="C111" s="2" t="s">
        <v>411</v>
      </c>
      <c r="D111" s="121">
        <v>43045</v>
      </c>
      <c r="E111" s="122">
        <v>0.25800000000000001</v>
      </c>
      <c r="F111">
        <v>100</v>
      </c>
      <c r="O111" s="23">
        <v>20</v>
      </c>
    </row>
    <row r="112" spans="1:15" x14ac:dyDescent="0.3">
      <c r="A112" s="54" t="str">
        <f>Meta!A112</f>
        <v>NRCS 18S</v>
      </c>
      <c r="B112" s="54">
        <f>Meta!B112</f>
        <v>106</v>
      </c>
      <c r="C112" s="2" t="s">
        <v>411</v>
      </c>
      <c r="D112" s="121">
        <v>43045</v>
      </c>
      <c r="E112" s="122">
        <v>0.25900000000000001</v>
      </c>
      <c r="F112">
        <v>100</v>
      </c>
      <c r="O112" s="23">
        <v>20</v>
      </c>
    </row>
    <row r="113" spans="1:15" x14ac:dyDescent="0.3">
      <c r="A113" s="54" t="str">
        <f>Meta!A113</f>
        <v>NRCS 18S</v>
      </c>
      <c r="B113" s="54">
        <f>Meta!B113</f>
        <v>107</v>
      </c>
      <c r="C113" s="2" t="s">
        <v>411</v>
      </c>
      <c r="D113" s="121">
        <v>43045</v>
      </c>
      <c r="E113" s="122">
        <v>0.26219999999999999</v>
      </c>
      <c r="F113">
        <v>100</v>
      </c>
      <c r="O113" s="23">
        <v>20</v>
      </c>
    </row>
    <row r="114" spans="1:15" x14ac:dyDescent="0.3">
      <c r="A114" s="54" t="str">
        <f>Meta!A114</f>
        <v>NRCS 18S</v>
      </c>
      <c r="B114" s="54">
        <f>Meta!B114</f>
        <v>108</v>
      </c>
      <c r="C114" s="2" t="s">
        <v>411</v>
      </c>
      <c r="D114" s="121">
        <v>43045</v>
      </c>
      <c r="E114" s="122">
        <v>0.2581</v>
      </c>
      <c r="F114">
        <v>100</v>
      </c>
      <c r="O114" s="23">
        <v>20</v>
      </c>
    </row>
    <row r="115" spans="1:15" x14ac:dyDescent="0.3">
      <c r="A115" s="54" t="str">
        <f>Meta!A115</f>
        <v>NRCS 18S</v>
      </c>
      <c r="B115" s="54">
        <f>Meta!B115</f>
        <v>109</v>
      </c>
      <c r="C115" s="2" t="s">
        <v>411</v>
      </c>
      <c r="D115" s="121">
        <v>43045</v>
      </c>
      <c r="E115" s="122">
        <v>0.25580000000000003</v>
      </c>
      <c r="F115">
        <v>100</v>
      </c>
      <c r="O115" s="23">
        <v>20</v>
      </c>
    </row>
    <row r="116" spans="1:15" x14ac:dyDescent="0.3">
      <c r="A116" s="54" t="str">
        <f>Meta!A116</f>
        <v>NRCS 18S</v>
      </c>
      <c r="B116" s="54">
        <f>Meta!B116</f>
        <v>110</v>
      </c>
      <c r="C116" s="2" t="s">
        <v>411</v>
      </c>
      <c r="D116" s="121">
        <v>43045</v>
      </c>
      <c r="E116" s="122">
        <v>0.26240000000000002</v>
      </c>
      <c r="F116">
        <v>100</v>
      </c>
      <c r="O116" s="23">
        <v>20</v>
      </c>
    </row>
    <row r="117" spans="1:15" x14ac:dyDescent="0.3">
      <c r="A117" s="54" t="str">
        <f>Meta!A117</f>
        <v>NRCS 18S</v>
      </c>
      <c r="B117" s="54">
        <f>Meta!B117</f>
        <v>111</v>
      </c>
      <c r="C117" s="2" t="s">
        <v>411</v>
      </c>
      <c r="D117" s="121">
        <v>43045</v>
      </c>
      <c r="E117" s="122">
        <v>0.25</v>
      </c>
      <c r="F117">
        <v>100</v>
      </c>
      <c r="O117" s="23">
        <v>20</v>
      </c>
    </row>
    <row r="118" spans="1:15" x14ac:dyDescent="0.3">
      <c r="A118" s="54" t="str">
        <f>Meta!A118</f>
        <v>NRCS 18S</v>
      </c>
      <c r="B118" s="54">
        <f>Meta!B118</f>
        <v>112</v>
      </c>
      <c r="C118" s="2" t="s">
        <v>411</v>
      </c>
      <c r="D118" s="121">
        <v>43048</v>
      </c>
      <c r="E118" s="122">
        <v>0.25979999999999998</v>
      </c>
      <c r="F118">
        <v>100</v>
      </c>
      <c r="O118" s="23">
        <v>20</v>
      </c>
    </row>
    <row r="119" spans="1:15" x14ac:dyDescent="0.3">
      <c r="A119" s="54" t="str">
        <f>Meta!A119</f>
        <v>NRCS 18S</v>
      </c>
      <c r="B119" s="54">
        <f>Meta!B119</f>
        <v>113</v>
      </c>
      <c r="C119" s="2" t="s">
        <v>411</v>
      </c>
      <c r="D119" s="121">
        <v>43048</v>
      </c>
      <c r="E119" s="122">
        <v>0.2666</v>
      </c>
      <c r="F119">
        <v>100</v>
      </c>
      <c r="O119" s="23">
        <v>20</v>
      </c>
    </row>
    <row r="120" spans="1:15" x14ac:dyDescent="0.3">
      <c r="A120" s="54" t="str">
        <f>Meta!A120</f>
        <v>NRCS 18S</v>
      </c>
      <c r="B120" s="54">
        <f>Meta!B120</f>
        <v>114</v>
      </c>
      <c r="C120" s="2" t="s">
        <v>411</v>
      </c>
      <c r="D120" s="121">
        <v>43048</v>
      </c>
      <c r="E120" s="122">
        <v>0.26029999999999998</v>
      </c>
      <c r="F120">
        <v>100</v>
      </c>
      <c r="O120" s="23">
        <v>20</v>
      </c>
    </row>
    <row r="121" spans="1:15" x14ac:dyDescent="0.3">
      <c r="A121" s="54" t="str">
        <f>Meta!A121</f>
        <v>NRCS 18S</v>
      </c>
      <c r="B121" s="54">
        <f>Meta!B121</f>
        <v>115</v>
      </c>
      <c r="C121" s="2" t="s">
        <v>411</v>
      </c>
      <c r="D121" s="121">
        <v>43048</v>
      </c>
      <c r="E121" s="122">
        <v>0.25459999999999999</v>
      </c>
      <c r="F121">
        <v>100</v>
      </c>
      <c r="O121" s="23">
        <v>20</v>
      </c>
    </row>
    <row r="122" spans="1:15" x14ac:dyDescent="0.3">
      <c r="A122" s="54" t="str">
        <f>Meta!A122</f>
        <v>NRCS 18S</v>
      </c>
      <c r="B122" s="54">
        <f>Meta!B122</f>
        <v>116</v>
      </c>
      <c r="C122" s="2" t="s">
        <v>411</v>
      </c>
      <c r="D122" s="121">
        <v>43048</v>
      </c>
      <c r="E122" s="122">
        <v>0.26229999999999998</v>
      </c>
      <c r="F122">
        <v>100</v>
      </c>
      <c r="O122" s="23">
        <v>20</v>
      </c>
    </row>
    <row r="123" spans="1:15" x14ac:dyDescent="0.3">
      <c r="A123" s="54" t="str">
        <f>Meta!A123</f>
        <v>NRCS 18S</v>
      </c>
      <c r="B123" s="54">
        <f>Meta!B123</f>
        <v>117</v>
      </c>
      <c r="C123" s="2" t="s">
        <v>411</v>
      </c>
      <c r="D123" s="121">
        <v>43048</v>
      </c>
      <c r="E123" s="122">
        <v>0.26040000000000002</v>
      </c>
      <c r="F123">
        <v>100</v>
      </c>
      <c r="O123" s="23">
        <v>20</v>
      </c>
    </row>
    <row r="124" spans="1:15" x14ac:dyDescent="0.3">
      <c r="A124" s="54" t="str">
        <f>Meta!A124</f>
        <v>NRCS 18S</v>
      </c>
      <c r="B124" s="54">
        <f>Meta!B124</f>
        <v>118</v>
      </c>
      <c r="C124" s="2" t="s">
        <v>411</v>
      </c>
      <c r="D124" s="121">
        <v>43048</v>
      </c>
      <c r="E124" s="122">
        <v>0.2452</v>
      </c>
      <c r="F124">
        <v>100</v>
      </c>
      <c r="O124" s="23">
        <v>20</v>
      </c>
    </row>
    <row r="125" spans="1:15" x14ac:dyDescent="0.3">
      <c r="A125" s="54" t="str">
        <f>Meta!A125</f>
        <v>NRCS 18S</v>
      </c>
      <c r="B125" s="54">
        <f>Meta!B125</f>
        <v>119</v>
      </c>
      <c r="C125" s="2" t="s">
        <v>411</v>
      </c>
      <c r="D125" s="121">
        <v>43048</v>
      </c>
      <c r="E125" s="122">
        <v>0.24049999999999999</v>
      </c>
      <c r="F125">
        <v>100</v>
      </c>
      <c r="O125" s="23">
        <v>20</v>
      </c>
    </row>
    <row r="126" spans="1:15" x14ac:dyDescent="0.3">
      <c r="A126" s="54" t="str">
        <f>Meta!A126</f>
        <v>NRCS 18S</v>
      </c>
      <c r="B126" s="54">
        <f>Meta!B126</f>
        <v>120</v>
      </c>
      <c r="C126" s="2" t="s">
        <v>411</v>
      </c>
      <c r="D126" s="121">
        <v>43048</v>
      </c>
      <c r="E126" s="122">
        <v>0.2596</v>
      </c>
      <c r="F126">
        <v>100</v>
      </c>
      <c r="O126" s="23">
        <v>20</v>
      </c>
    </row>
    <row r="127" spans="1:15" x14ac:dyDescent="0.3">
      <c r="A127" s="54" t="str">
        <f>Meta!A127</f>
        <v>NRCS 18S</v>
      </c>
      <c r="B127" s="54">
        <f>Meta!B127</f>
        <v>121</v>
      </c>
      <c r="C127" s="2" t="s">
        <v>411</v>
      </c>
      <c r="D127" s="121">
        <v>43048</v>
      </c>
      <c r="E127" s="122">
        <v>0.26200000000000001</v>
      </c>
      <c r="F127">
        <v>100</v>
      </c>
      <c r="O127" s="23">
        <v>20</v>
      </c>
    </row>
    <row r="128" spans="1:15" x14ac:dyDescent="0.3">
      <c r="A128" s="54" t="str">
        <f>Meta!A128</f>
        <v>NRCS 18S</v>
      </c>
      <c r="B128" s="54">
        <f>Meta!B128</f>
        <v>122</v>
      </c>
      <c r="C128" s="2" t="s">
        <v>411</v>
      </c>
      <c r="D128" s="121">
        <v>43048</v>
      </c>
      <c r="E128" s="122">
        <v>0.25019999999999998</v>
      </c>
      <c r="F128">
        <v>100</v>
      </c>
      <c r="O128" s="23">
        <v>20</v>
      </c>
    </row>
    <row r="129" spans="1:15" x14ac:dyDescent="0.3">
      <c r="A129" s="54" t="str">
        <f>Meta!A129</f>
        <v>NRCS 18S</v>
      </c>
      <c r="B129" s="54">
        <f>Meta!B129</f>
        <v>123</v>
      </c>
      <c r="C129" s="2" t="s">
        <v>411</v>
      </c>
      <c r="D129" s="121">
        <v>43048</v>
      </c>
      <c r="E129" s="122">
        <v>0.24660000000000001</v>
      </c>
      <c r="F129">
        <v>100</v>
      </c>
      <c r="O129" s="23">
        <v>20</v>
      </c>
    </row>
    <row r="130" spans="1:15" x14ac:dyDescent="0.3">
      <c r="A130" s="54" t="str">
        <f>Meta!A130</f>
        <v>NRCS 18S</v>
      </c>
      <c r="B130" s="54">
        <f>Meta!B130</f>
        <v>124</v>
      </c>
      <c r="C130" s="2" t="s">
        <v>411</v>
      </c>
      <c r="D130" s="121">
        <v>43048</v>
      </c>
      <c r="E130" s="122">
        <v>0.26340000000000002</v>
      </c>
      <c r="F130">
        <v>100</v>
      </c>
      <c r="O130" s="23">
        <v>20</v>
      </c>
    </row>
    <row r="131" spans="1:15" x14ac:dyDescent="0.3">
      <c r="A131" s="54" t="str">
        <f>Meta!A131</f>
        <v>NRCS 18S</v>
      </c>
      <c r="B131" s="54">
        <f>Meta!B131</f>
        <v>125</v>
      </c>
      <c r="C131" s="2" t="s">
        <v>411</v>
      </c>
      <c r="D131" s="121">
        <v>43048</v>
      </c>
      <c r="E131" s="122">
        <v>0.25679999999999997</v>
      </c>
      <c r="F131">
        <v>100</v>
      </c>
      <c r="O131" s="23">
        <v>20</v>
      </c>
    </row>
    <row r="132" spans="1:15" x14ac:dyDescent="0.3">
      <c r="A132" s="54" t="str">
        <f>Meta!A132</f>
        <v>NRCS 18S</v>
      </c>
      <c r="B132" s="54">
        <f>Meta!B132</f>
        <v>126</v>
      </c>
      <c r="C132" s="2" t="s">
        <v>411</v>
      </c>
      <c r="D132" s="121">
        <v>43048</v>
      </c>
      <c r="E132" s="122">
        <v>0.26019999999999999</v>
      </c>
      <c r="F132">
        <v>100</v>
      </c>
      <c r="O132" s="23">
        <v>20</v>
      </c>
    </row>
    <row r="133" spans="1:15" x14ac:dyDescent="0.3">
      <c r="A133" s="54" t="str">
        <f>Meta!A133</f>
        <v>NRCS 18S</v>
      </c>
      <c r="B133" s="54">
        <f>Meta!B133</f>
        <v>127</v>
      </c>
      <c r="C133" s="2" t="s">
        <v>411</v>
      </c>
      <c r="D133" s="121">
        <v>43048</v>
      </c>
      <c r="E133" s="122">
        <v>0.24970000000000001</v>
      </c>
      <c r="F133">
        <v>100</v>
      </c>
      <c r="O133" s="23">
        <v>20</v>
      </c>
    </row>
    <row r="134" spans="1:15" x14ac:dyDescent="0.3">
      <c r="A134" s="54" t="str">
        <f>Meta!A134</f>
        <v>NRCS 18S</v>
      </c>
      <c r="B134" s="54">
        <f>Meta!B134</f>
        <v>128</v>
      </c>
      <c r="C134" s="2" t="s">
        <v>411</v>
      </c>
      <c r="D134" s="121">
        <v>43048</v>
      </c>
      <c r="E134" s="122">
        <v>0.2445</v>
      </c>
      <c r="F134">
        <v>100</v>
      </c>
      <c r="O134" s="23">
        <v>20</v>
      </c>
    </row>
    <row r="135" spans="1:15" x14ac:dyDescent="0.3">
      <c r="A135" s="54" t="str">
        <f>Meta!A135</f>
        <v>NRCS 18S</v>
      </c>
      <c r="B135" s="54">
        <f>Meta!B135</f>
        <v>129</v>
      </c>
      <c r="C135" s="2" t="s">
        <v>411</v>
      </c>
      <c r="D135" s="121">
        <v>43048</v>
      </c>
      <c r="E135" s="122">
        <v>0.2601</v>
      </c>
      <c r="F135">
        <v>100</v>
      </c>
      <c r="O135" s="23">
        <v>20</v>
      </c>
    </row>
    <row r="136" spans="1:15" x14ac:dyDescent="0.3">
      <c r="A136" s="54" t="str">
        <f>Meta!A136</f>
        <v>NRCS 18S</v>
      </c>
      <c r="B136" s="54">
        <f>Meta!B136</f>
        <v>130</v>
      </c>
      <c r="C136" s="2" t="s">
        <v>411</v>
      </c>
      <c r="D136" s="121">
        <v>43048</v>
      </c>
      <c r="E136" s="122">
        <v>0.25659999999999999</v>
      </c>
      <c r="F136">
        <v>100</v>
      </c>
      <c r="O136" s="23">
        <v>20</v>
      </c>
    </row>
    <row r="137" spans="1:15" x14ac:dyDescent="0.3">
      <c r="A137" s="54" t="str">
        <f>Meta!A137</f>
        <v>NRCS 18S</v>
      </c>
      <c r="B137" s="54">
        <f>Meta!B137</f>
        <v>131</v>
      </c>
      <c r="C137" s="2" t="s">
        <v>411</v>
      </c>
      <c r="D137" s="121">
        <v>43048</v>
      </c>
      <c r="E137" s="122">
        <v>0.25169999999999998</v>
      </c>
      <c r="F137">
        <v>100</v>
      </c>
      <c r="O137" s="23">
        <v>20</v>
      </c>
    </row>
    <row r="138" spans="1:15" x14ac:dyDescent="0.3">
      <c r="A138" s="54" t="str">
        <f>Meta!A138</f>
        <v>NRCS 18S</v>
      </c>
      <c r="B138" s="54">
        <f>Meta!B138</f>
        <v>132</v>
      </c>
      <c r="C138" s="2" t="s">
        <v>411</v>
      </c>
      <c r="D138" s="121">
        <v>43048</v>
      </c>
      <c r="E138" s="122">
        <v>0.25509999999999999</v>
      </c>
      <c r="F138">
        <v>100</v>
      </c>
      <c r="O138" s="23">
        <v>20</v>
      </c>
    </row>
    <row r="139" spans="1:15" x14ac:dyDescent="0.3">
      <c r="A139" s="54" t="str">
        <f>Meta!A139</f>
        <v>NRCS 18S</v>
      </c>
      <c r="B139" s="54">
        <f>Meta!B139</f>
        <v>133</v>
      </c>
      <c r="C139" s="2" t="s">
        <v>411</v>
      </c>
      <c r="D139" s="121">
        <v>43048</v>
      </c>
      <c r="E139" s="122">
        <v>0.25359999999999999</v>
      </c>
      <c r="F139">
        <v>100</v>
      </c>
      <c r="O139" s="23">
        <v>20</v>
      </c>
    </row>
    <row r="140" spans="1:15" x14ac:dyDescent="0.3">
      <c r="A140" s="54" t="str">
        <f>Meta!A140</f>
        <v>NRCS 18S</v>
      </c>
      <c r="B140" s="54">
        <f>Meta!B140</f>
        <v>134</v>
      </c>
      <c r="C140" s="2" t="s">
        <v>411</v>
      </c>
      <c r="D140" s="121">
        <v>43048</v>
      </c>
      <c r="E140" s="122">
        <v>0.25540000000000002</v>
      </c>
      <c r="F140">
        <v>100</v>
      </c>
      <c r="O140" s="23">
        <v>20</v>
      </c>
    </row>
    <row r="141" spans="1:15" x14ac:dyDescent="0.3">
      <c r="A141" s="54" t="str">
        <f>Meta!A141</f>
        <v>NRCS 18S</v>
      </c>
      <c r="B141" s="54">
        <f>Meta!B141</f>
        <v>135</v>
      </c>
      <c r="C141" s="2" t="s">
        <v>411</v>
      </c>
      <c r="D141" s="121">
        <v>43048</v>
      </c>
      <c r="E141" s="122">
        <v>0.25409999999999999</v>
      </c>
      <c r="F141">
        <v>100</v>
      </c>
      <c r="O141" s="23">
        <v>20</v>
      </c>
    </row>
    <row r="142" spans="1:15" x14ac:dyDescent="0.3">
      <c r="A142" s="54" t="str">
        <f>Meta!A142</f>
        <v>NRCS 18S</v>
      </c>
      <c r="B142" s="54">
        <f>Meta!B142</f>
        <v>136</v>
      </c>
      <c r="C142" s="2" t="s">
        <v>411</v>
      </c>
      <c r="D142" s="121">
        <v>43052</v>
      </c>
      <c r="E142" s="122">
        <v>0.25430000000000003</v>
      </c>
      <c r="F142">
        <v>100</v>
      </c>
      <c r="O142" s="23">
        <v>20</v>
      </c>
    </row>
    <row r="143" spans="1:15" x14ac:dyDescent="0.3">
      <c r="A143" s="54" t="str">
        <f>Meta!A143</f>
        <v>NRCS 18S</v>
      </c>
      <c r="B143" s="54">
        <f>Meta!B143</f>
        <v>137</v>
      </c>
      <c r="C143" s="2" t="s">
        <v>411</v>
      </c>
      <c r="D143" s="121">
        <v>43052</v>
      </c>
      <c r="E143" s="122">
        <v>0.247</v>
      </c>
      <c r="F143">
        <v>100</v>
      </c>
      <c r="O143" s="23">
        <v>20</v>
      </c>
    </row>
    <row r="144" spans="1:15" x14ac:dyDescent="0.3">
      <c r="A144" s="54" t="str">
        <f>Meta!A144</f>
        <v>NRCS 18S</v>
      </c>
      <c r="B144" s="54">
        <f>Meta!B144</f>
        <v>138</v>
      </c>
      <c r="C144" s="2" t="s">
        <v>411</v>
      </c>
      <c r="D144" s="121">
        <v>43052</v>
      </c>
      <c r="E144" s="122">
        <v>0.25690000000000002</v>
      </c>
      <c r="F144">
        <v>100</v>
      </c>
      <c r="O144" s="23">
        <v>20</v>
      </c>
    </row>
    <row r="145" spans="1:15" x14ac:dyDescent="0.3">
      <c r="A145" s="54" t="str">
        <f>Meta!A145</f>
        <v>NRCS 18S</v>
      </c>
      <c r="B145" s="54">
        <f>Meta!B145</f>
        <v>139</v>
      </c>
      <c r="C145" s="2" t="s">
        <v>411</v>
      </c>
      <c r="D145" s="121">
        <v>43052</v>
      </c>
      <c r="E145" s="122">
        <v>0.25679999999999997</v>
      </c>
      <c r="F145">
        <v>100</v>
      </c>
      <c r="O145" s="23">
        <v>20</v>
      </c>
    </row>
    <row r="146" spans="1:15" x14ac:dyDescent="0.3">
      <c r="A146" s="54" t="str">
        <f>Meta!A146</f>
        <v>NRCS 18S</v>
      </c>
      <c r="B146" s="54">
        <f>Meta!B146</f>
        <v>140</v>
      </c>
      <c r="C146" s="2" t="s">
        <v>411</v>
      </c>
      <c r="D146" s="121">
        <v>43052</v>
      </c>
      <c r="E146" s="122">
        <v>0.2606</v>
      </c>
      <c r="F146">
        <v>100</v>
      </c>
      <c r="O146" s="23">
        <v>20</v>
      </c>
    </row>
    <row r="147" spans="1:15" x14ac:dyDescent="0.3">
      <c r="A147" s="54" t="str">
        <f>Meta!A147</f>
        <v>NRCS 18S</v>
      </c>
      <c r="B147" s="54">
        <f>Meta!B147</f>
        <v>141</v>
      </c>
      <c r="C147" s="2" t="s">
        <v>411</v>
      </c>
      <c r="D147" s="121">
        <v>43052</v>
      </c>
      <c r="E147" s="122">
        <v>0.25619999999999998</v>
      </c>
      <c r="F147">
        <v>100</v>
      </c>
      <c r="O147" s="23">
        <v>20</v>
      </c>
    </row>
    <row r="148" spans="1:15" x14ac:dyDescent="0.3">
      <c r="A148" s="54" t="str">
        <f>Meta!A148</f>
        <v>NRCS 18S</v>
      </c>
      <c r="B148" s="54">
        <f>Meta!B148</f>
        <v>142</v>
      </c>
      <c r="C148" s="2" t="s">
        <v>411</v>
      </c>
      <c r="D148" s="121">
        <v>43052</v>
      </c>
      <c r="E148" s="122">
        <v>0.26740000000000003</v>
      </c>
      <c r="F148">
        <v>100</v>
      </c>
      <c r="O148" s="23">
        <v>20</v>
      </c>
    </row>
    <row r="149" spans="1:15" x14ac:dyDescent="0.3">
      <c r="A149" s="54" t="str">
        <f>Meta!A149</f>
        <v>NRCS 18S</v>
      </c>
      <c r="B149" s="54">
        <f>Meta!B149</f>
        <v>143</v>
      </c>
      <c r="C149" s="2" t="s">
        <v>411</v>
      </c>
      <c r="D149" s="121">
        <v>43052</v>
      </c>
      <c r="E149" s="122">
        <v>0.26119999999999999</v>
      </c>
      <c r="F149">
        <v>100</v>
      </c>
      <c r="O149" s="23">
        <v>20</v>
      </c>
    </row>
    <row r="150" spans="1:15" x14ac:dyDescent="0.3">
      <c r="A150" s="54" t="str">
        <f>Meta!A150</f>
        <v>NRCS 18S</v>
      </c>
      <c r="B150" s="54">
        <f>Meta!B150</f>
        <v>144</v>
      </c>
      <c r="C150" s="2" t="s">
        <v>411</v>
      </c>
      <c r="D150" s="121">
        <v>43052</v>
      </c>
      <c r="E150" s="122">
        <v>0.25280000000000002</v>
      </c>
      <c r="F150">
        <v>100</v>
      </c>
      <c r="O150" s="23">
        <v>20</v>
      </c>
    </row>
    <row r="151" spans="1:15" x14ac:dyDescent="0.3">
      <c r="A151" s="54" t="str">
        <f>Meta!A151</f>
        <v>NRCS 18S</v>
      </c>
      <c r="B151" s="54">
        <f>Meta!B151</f>
        <v>145</v>
      </c>
      <c r="C151" s="2" t="s">
        <v>411</v>
      </c>
      <c r="D151" s="121">
        <v>43052</v>
      </c>
      <c r="E151" s="122">
        <v>0.25929999999999997</v>
      </c>
      <c r="F151">
        <v>100</v>
      </c>
      <c r="O151" s="23">
        <v>20</v>
      </c>
    </row>
    <row r="152" spans="1:15" x14ac:dyDescent="0.3">
      <c r="A152" s="54" t="str">
        <f>Meta!A152</f>
        <v>NRCS 18S</v>
      </c>
      <c r="B152" s="54">
        <f>Meta!B152</f>
        <v>146</v>
      </c>
      <c r="C152" s="2" t="s">
        <v>411</v>
      </c>
      <c r="D152" s="121">
        <v>43052</v>
      </c>
      <c r="E152" s="122">
        <v>0.26229999999999998</v>
      </c>
      <c r="F152">
        <v>100</v>
      </c>
      <c r="O152" s="23">
        <v>20</v>
      </c>
    </row>
    <row r="153" spans="1:15" x14ac:dyDescent="0.3">
      <c r="A153" s="54" t="str">
        <f>Meta!A153</f>
        <v>NRCS 18S</v>
      </c>
      <c r="B153" s="54">
        <f>Meta!B153</f>
        <v>147</v>
      </c>
      <c r="C153" s="2" t="s">
        <v>411</v>
      </c>
      <c r="D153" s="121">
        <v>43052</v>
      </c>
      <c r="E153" s="122">
        <v>0.2616</v>
      </c>
      <c r="F153">
        <v>100</v>
      </c>
      <c r="O153" s="23">
        <v>20</v>
      </c>
    </row>
    <row r="154" spans="1:15" x14ac:dyDescent="0.3">
      <c r="A154" s="54" t="str">
        <f>Meta!A154</f>
        <v>NRCS 18S</v>
      </c>
      <c r="B154" s="54">
        <f>Meta!B154</f>
        <v>148</v>
      </c>
      <c r="C154" s="2" t="s">
        <v>411</v>
      </c>
      <c r="D154" s="121">
        <v>43052</v>
      </c>
      <c r="E154" s="122">
        <v>0.25619999999999998</v>
      </c>
      <c r="F154">
        <v>100</v>
      </c>
      <c r="O154" s="23">
        <v>20</v>
      </c>
    </row>
    <row r="155" spans="1:15" x14ac:dyDescent="0.3">
      <c r="A155" s="54" t="str">
        <f>Meta!A155</f>
        <v>NRCS 18S</v>
      </c>
      <c r="B155" s="54">
        <f>Meta!B155</f>
        <v>149</v>
      </c>
      <c r="C155" s="2" t="s">
        <v>411</v>
      </c>
      <c r="D155" s="121">
        <v>43052</v>
      </c>
      <c r="E155" s="122">
        <v>0.26740000000000003</v>
      </c>
      <c r="F155">
        <v>100</v>
      </c>
      <c r="O155" s="23">
        <v>20</v>
      </c>
    </row>
    <row r="156" spans="1:15" x14ac:dyDescent="0.3">
      <c r="A156" s="54" t="str">
        <f>Meta!A156</f>
        <v>NRCS 18S</v>
      </c>
      <c r="B156" s="54">
        <f>Meta!B156</f>
        <v>150</v>
      </c>
      <c r="C156" s="2" t="s">
        <v>411</v>
      </c>
      <c r="D156" s="121">
        <v>43052</v>
      </c>
      <c r="E156" s="122">
        <v>0.2482</v>
      </c>
      <c r="F156">
        <v>100</v>
      </c>
      <c r="O156" s="23">
        <v>20</v>
      </c>
    </row>
    <row r="157" spans="1:15" x14ac:dyDescent="0.3">
      <c r="A157" s="54" t="str">
        <f>Meta!A157</f>
        <v>NRCS 18S</v>
      </c>
      <c r="B157" s="54">
        <f>Meta!B157</f>
        <v>151</v>
      </c>
      <c r="C157" s="2" t="s">
        <v>411</v>
      </c>
      <c r="D157" s="121">
        <v>43052</v>
      </c>
      <c r="E157" s="122">
        <v>0.248</v>
      </c>
      <c r="F157">
        <v>100</v>
      </c>
      <c r="O157" s="23">
        <v>20</v>
      </c>
    </row>
    <row r="158" spans="1:15" x14ac:dyDescent="0.3">
      <c r="A158" s="54" t="str">
        <f>Meta!A158</f>
        <v>NRCS 18S</v>
      </c>
      <c r="B158" s="54">
        <f>Meta!B158</f>
        <v>152</v>
      </c>
      <c r="C158" s="2" t="s">
        <v>411</v>
      </c>
      <c r="D158" s="121">
        <v>43052</v>
      </c>
      <c r="E158" s="122">
        <v>0.24970000000000001</v>
      </c>
      <c r="F158">
        <v>100</v>
      </c>
      <c r="O158" s="23">
        <v>20</v>
      </c>
    </row>
    <row r="159" spans="1:15" x14ac:dyDescent="0.3">
      <c r="A159" s="54" t="str">
        <f>Meta!A159</f>
        <v>NRCS 18S</v>
      </c>
      <c r="B159" s="54">
        <f>Meta!B159</f>
        <v>153</v>
      </c>
      <c r="C159" s="2" t="s">
        <v>411</v>
      </c>
      <c r="D159" s="121">
        <v>43052</v>
      </c>
      <c r="E159" s="122">
        <v>0.24640000000000001</v>
      </c>
      <c r="F159">
        <v>100</v>
      </c>
      <c r="O159" s="23">
        <v>20</v>
      </c>
    </row>
    <row r="160" spans="1:15" x14ac:dyDescent="0.3">
      <c r="A160" s="54" t="str">
        <f>Meta!A160</f>
        <v>NRCS 18S</v>
      </c>
      <c r="B160" s="54">
        <f>Meta!B160</f>
        <v>154</v>
      </c>
      <c r="C160" s="2" t="s">
        <v>411</v>
      </c>
      <c r="D160" s="121">
        <v>43052</v>
      </c>
      <c r="E160" s="122">
        <v>0.26290000000000002</v>
      </c>
      <c r="F160">
        <v>100</v>
      </c>
      <c r="O160" s="23">
        <v>20</v>
      </c>
    </row>
    <row r="161" spans="1:15" x14ac:dyDescent="0.3">
      <c r="A161" s="54" t="str">
        <f>Meta!A161</f>
        <v>NRCS 18S</v>
      </c>
      <c r="B161" s="54">
        <f>Meta!B161</f>
        <v>155</v>
      </c>
      <c r="C161" s="2" t="s">
        <v>411</v>
      </c>
      <c r="D161" s="121">
        <v>43052</v>
      </c>
      <c r="E161" s="122">
        <v>0.24660000000000001</v>
      </c>
      <c r="F161">
        <v>100</v>
      </c>
      <c r="O161" s="23">
        <v>20</v>
      </c>
    </row>
    <row r="162" spans="1:15" x14ac:dyDescent="0.3">
      <c r="A162" s="54" t="str">
        <f>Meta!A162</f>
        <v>NRCS 18S</v>
      </c>
      <c r="B162" s="54">
        <f>Meta!B162</f>
        <v>156</v>
      </c>
      <c r="C162" s="2" t="s">
        <v>411</v>
      </c>
      <c r="D162" s="121">
        <v>43052</v>
      </c>
      <c r="E162" s="122">
        <v>0.2586</v>
      </c>
      <c r="F162">
        <v>100</v>
      </c>
      <c r="O162" s="23">
        <v>20</v>
      </c>
    </row>
    <row r="163" spans="1:15" x14ac:dyDescent="0.3">
      <c r="A163" s="54" t="str">
        <f>Meta!A163</f>
        <v>NRCS 18S</v>
      </c>
      <c r="B163" s="54">
        <f>Meta!B163</f>
        <v>157</v>
      </c>
      <c r="C163" s="2" t="s">
        <v>411</v>
      </c>
      <c r="D163" s="121">
        <v>43052</v>
      </c>
      <c r="E163" s="122">
        <v>0.25319999999999998</v>
      </c>
      <c r="F163">
        <v>100</v>
      </c>
      <c r="O163" s="23">
        <v>20</v>
      </c>
    </row>
    <row r="164" spans="1:15" x14ac:dyDescent="0.3">
      <c r="A164" s="54" t="str">
        <f>Meta!A164</f>
        <v>NRCS 18S</v>
      </c>
      <c r="B164" s="54">
        <f>Meta!B164</f>
        <v>158</v>
      </c>
      <c r="C164" s="2" t="s">
        <v>411</v>
      </c>
      <c r="D164" s="121">
        <v>43052</v>
      </c>
      <c r="E164" s="122">
        <v>0.26279999999999998</v>
      </c>
      <c r="F164">
        <v>100</v>
      </c>
      <c r="O164" s="23">
        <v>20</v>
      </c>
    </row>
    <row r="165" spans="1:15" x14ac:dyDescent="0.3">
      <c r="A165" s="54" t="str">
        <f>Meta!A165</f>
        <v>NRCS 18S</v>
      </c>
      <c r="B165" s="54" t="str">
        <f>Meta!B165</f>
        <v>PlateB_H2O_1</v>
      </c>
      <c r="O165" s="23"/>
    </row>
    <row r="166" spans="1:15" x14ac:dyDescent="0.3">
      <c r="A166" s="54" t="str">
        <f>Meta!A166</f>
        <v>NRCS 18S</v>
      </c>
      <c r="B166" s="54" t="str">
        <f>Meta!B166</f>
        <v>PlateB_H2O_2</v>
      </c>
      <c r="O166" s="23"/>
    </row>
    <row r="167" spans="1:15" x14ac:dyDescent="0.3">
      <c r="A167" s="54" t="str">
        <f>Meta!A167</f>
        <v>NRCS 18S</v>
      </c>
      <c r="B167" s="54" t="str">
        <f>Meta!B167</f>
        <v>PlateB_Cal</v>
      </c>
      <c r="O167" s="23"/>
    </row>
    <row r="168" spans="1:15" x14ac:dyDescent="0.3">
      <c r="A168" s="54" t="str">
        <f>Meta!A168</f>
        <v>NRCS 18S</v>
      </c>
      <c r="B168" s="54" t="str">
        <f>Meta!B168</f>
        <v>PlateB_Zymo</v>
      </c>
      <c r="O168" s="23"/>
    </row>
    <row r="169" spans="1:15" x14ac:dyDescent="0.3">
      <c r="A169" s="54" t="str">
        <f>Meta!A169</f>
        <v>NRCS 18S</v>
      </c>
      <c r="B169" s="54">
        <f>Meta!B169</f>
        <v>159</v>
      </c>
      <c r="C169" s="2" t="s">
        <v>411</v>
      </c>
      <c r="D169" s="121">
        <v>43052</v>
      </c>
      <c r="E169" s="122">
        <v>0.25729999999999997</v>
      </c>
      <c r="F169">
        <v>100</v>
      </c>
      <c r="O169" s="23">
        <v>20</v>
      </c>
    </row>
    <row r="170" spans="1:15" x14ac:dyDescent="0.3">
      <c r="A170" s="54" t="str">
        <f>Meta!A170</f>
        <v>NRCS 18S</v>
      </c>
      <c r="B170" s="54">
        <f>Meta!B170</f>
        <v>160</v>
      </c>
      <c r="C170" s="2" t="s">
        <v>411</v>
      </c>
      <c r="D170" s="121">
        <v>43052</v>
      </c>
      <c r="E170" s="122">
        <v>0.2525</v>
      </c>
      <c r="F170">
        <v>100</v>
      </c>
      <c r="O170" s="23">
        <v>20</v>
      </c>
    </row>
    <row r="171" spans="1:15" x14ac:dyDescent="0.3">
      <c r="A171" s="54" t="str">
        <f>Meta!A171</f>
        <v>NRCS 18S</v>
      </c>
      <c r="B171" s="54">
        <f>Meta!B171</f>
        <v>161</v>
      </c>
      <c r="C171" s="2" t="s">
        <v>411</v>
      </c>
      <c r="D171" s="121">
        <v>43052</v>
      </c>
      <c r="E171" s="122">
        <v>0.24829999999999999</v>
      </c>
      <c r="F171">
        <v>100</v>
      </c>
      <c r="O171" s="23">
        <v>20</v>
      </c>
    </row>
    <row r="172" spans="1:15" x14ac:dyDescent="0.3">
      <c r="A172" s="54" t="str">
        <f>Meta!A172</f>
        <v>NRCS 18S</v>
      </c>
      <c r="B172" s="54">
        <f>Meta!B172</f>
        <v>162</v>
      </c>
      <c r="C172" s="2" t="s">
        <v>411</v>
      </c>
      <c r="D172" s="121">
        <v>43052</v>
      </c>
      <c r="E172" s="122">
        <v>0.25819999999999999</v>
      </c>
      <c r="F172">
        <v>100</v>
      </c>
      <c r="O172" s="23">
        <v>20</v>
      </c>
    </row>
    <row r="173" spans="1:15" x14ac:dyDescent="0.3">
      <c r="A173" s="54" t="str">
        <f>Meta!A173</f>
        <v>NRCS 18S</v>
      </c>
      <c r="B173" s="54">
        <f>Meta!B173</f>
        <v>163</v>
      </c>
      <c r="C173" s="2" t="s">
        <v>411</v>
      </c>
      <c r="D173" s="121">
        <v>43052</v>
      </c>
      <c r="E173" s="122">
        <v>0.25530000000000003</v>
      </c>
      <c r="F173">
        <v>100</v>
      </c>
      <c r="O173" s="23">
        <v>20</v>
      </c>
    </row>
    <row r="174" spans="1:15" x14ac:dyDescent="0.3">
      <c r="A174" s="54" t="str">
        <f>Meta!A174</f>
        <v>NRCS 18S</v>
      </c>
      <c r="B174" s="54">
        <f>Meta!B174</f>
        <v>164</v>
      </c>
      <c r="C174" s="2" t="s">
        <v>411</v>
      </c>
      <c r="D174" s="121">
        <v>43052</v>
      </c>
      <c r="E174" s="122">
        <v>0.2666</v>
      </c>
      <c r="F174">
        <v>100</v>
      </c>
      <c r="O174" s="23">
        <v>20</v>
      </c>
    </row>
    <row r="175" spans="1:15" x14ac:dyDescent="0.3">
      <c r="A175" s="54" t="str">
        <f>Meta!A175</f>
        <v>NRCS 18S</v>
      </c>
      <c r="B175" s="54">
        <f>Meta!B175</f>
        <v>165</v>
      </c>
      <c r="C175" s="2" t="s">
        <v>411</v>
      </c>
      <c r="D175" s="121">
        <v>43052</v>
      </c>
      <c r="E175" s="122">
        <v>0.2651</v>
      </c>
      <c r="F175">
        <v>100</v>
      </c>
      <c r="O175" s="23">
        <v>20</v>
      </c>
    </row>
    <row r="176" spans="1:15" x14ac:dyDescent="0.3">
      <c r="A176" s="54" t="str">
        <f>Meta!A176</f>
        <v>NRCS 18S</v>
      </c>
      <c r="B176" s="54">
        <f>Meta!B176</f>
        <v>166</v>
      </c>
      <c r="C176" s="2" t="s">
        <v>411</v>
      </c>
      <c r="D176" s="121">
        <v>43052</v>
      </c>
      <c r="E176" s="122">
        <v>0.26529999999999998</v>
      </c>
      <c r="F176">
        <v>100</v>
      </c>
      <c r="O176" s="23">
        <v>20</v>
      </c>
    </row>
    <row r="177" spans="1:15" x14ac:dyDescent="0.3">
      <c r="A177" s="54" t="str">
        <f>Meta!A177</f>
        <v>NRCS 18S</v>
      </c>
      <c r="B177" s="54">
        <f>Meta!B177</f>
        <v>167</v>
      </c>
      <c r="C177" s="2" t="s">
        <v>411</v>
      </c>
      <c r="D177" s="121">
        <v>43052</v>
      </c>
      <c r="E177" s="122">
        <v>0.24940000000000001</v>
      </c>
      <c r="F177">
        <v>100</v>
      </c>
      <c r="O177" s="23">
        <v>20</v>
      </c>
    </row>
    <row r="178" spans="1:15" x14ac:dyDescent="0.3">
      <c r="A178" s="54" t="str">
        <f>Meta!A178</f>
        <v>NRCS 18S</v>
      </c>
      <c r="B178" s="54">
        <f>Meta!B178</f>
        <v>168</v>
      </c>
      <c r="C178" s="2" t="s">
        <v>411</v>
      </c>
      <c r="D178" s="121">
        <v>43052</v>
      </c>
      <c r="E178" s="122">
        <v>0.25019999999999998</v>
      </c>
      <c r="F178">
        <v>100</v>
      </c>
      <c r="O178" s="23">
        <v>20</v>
      </c>
    </row>
    <row r="179" spans="1:15" x14ac:dyDescent="0.3">
      <c r="A179" s="54" t="str">
        <f>Meta!A179</f>
        <v>NRCS 18S</v>
      </c>
      <c r="B179" s="54">
        <f>Meta!B179</f>
        <v>169</v>
      </c>
      <c r="C179" s="2" t="s">
        <v>412</v>
      </c>
      <c r="D179" s="121">
        <v>43070</v>
      </c>
      <c r="E179" s="122">
        <v>0.24199999999999999</v>
      </c>
      <c r="F179">
        <v>100</v>
      </c>
      <c r="O179" s="23">
        <v>20</v>
      </c>
    </row>
    <row r="180" spans="1:15" x14ac:dyDescent="0.3">
      <c r="A180" s="54" t="str">
        <f>Meta!A180</f>
        <v>NRCS 18S</v>
      </c>
      <c r="B180" s="54">
        <f>Meta!B180</f>
        <v>170</v>
      </c>
      <c r="C180" s="2" t="s">
        <v>412</v>
      </c>
      <c r="D180" s="121">
        <v>43070</v>
      </c>
      <c r="E180" s="122">
        <v>0.25480000000000003</v>
      </c>
      <c r="F180">
        <v>100</v>
      </c>
      <c r="O180" s="23">
        <v>20</v>
      </c>
    </row>
    <row r="181" spans="1:15" x14ac:dyDescent="0.3">
      <c r="A181" s="54" t="str">
        <f>Meta!A181</f>
        <v>NRCS 18S</v>
      </c>
      <c r="B181" s="54">
        <f>Meta!B181</f>
        <v>171</v>
      </c>
      <c r="C181" s="2" t="s">
        <v>412</v>
      </c>
      <c r="D181" s="121">
        <v>43070</v>
      </c>
      <c r="E181" s="122">
        <v>0.26350000000000001</v>
      </c>
      <c r="F181">
        <v>100</v>
      </c>
      <c r="O181" s="23">
        <v>20</v>
      </c>
    </row>
    <row r="182" spans="1:15" x14ac:dyDescent="0.3">
      <c r="A182" s="54" t="str">
        <f>Meta!A182</f>
        <v>NRCS 18S</v>
      </c>
      <c r="B182" s="54">
        <f>Meta!B182</f>
        <v>172</v>
      </c>
      <c r="C182" s="2" t="s">
        <v>412</v>
      </c>
      <c r="D182" s="121">
        <v>43070</v>
      </c>
      <c r="E182" s="122">
        <v>0.25819999999999999</v>
      </c>
      <c r="F182">
        <v>100</v>
      </c>
      <c r="O182" s="23">
        <v>20</v>
      </c>
    </row>
    <row r="183" spans="1:15" x14ac:dyDescent="0.3">
      <c r="A183" s="54" t="str">
        <f>Meta!A183</f>
        <v>NRCS 18S</v>
      </c>
      <c r="B183" s="54">
        <f>Meta!B183</f>
        <v>173</v>
      </c>
      <c r="C183" s="2" t="s">
        <v>412</v>
      </c>
      <c r="D183" s="121">
        <v>43070</v>
      </c>
      <c r="E183" s="122">
        <v>0.25669999999999998</v>
      </c>
      <c r="F183">
        <v>100</v>
      </c>
      <c r="O183" s="23">
        <v>20</v>
      </c>
    </row>
    <row r="184" spans="1:15" x14ac:dyDescent="0.3">
      <c r="A184" s="54" t="str">
        <f>Meta!A184</f>
        <v>NRCS 18S</v>
      </c>
      <c r="B184" s="54">
        <f>Meta!B184</f>
        <v>174</v>
      </c>
      <c r="C184" s="2" t="s">
        <v>412</v>
      </c>
      <c r="D184" s="121">
        <v>43070</v>
      </c>
      <c r="E184" s="122">
        <v>0.24640000000000001</v>
      </c>
      <c r="F184">
        <v>100</v>
      </c>
      <c r="O184" s="23">
        <v>20</v>
      </c>
    </row>
    <row r="185" spans="1:15" x14ac:dyDescent="0.3">
      <c r="A185" s="54" t="str">
        <f>Meta!A185</f>
        <v>NRCS 18S</v>
      </c>
      <c r="B185" s="54">
        <f>Meta!B185</f>
        <v>175</v>
      </c>
      <c r="C185" s="2" t="s">
        <v>412</v>
      </c>
      <c r="D185" s="121">
        <v>43070</v>
      </c>
      <c r="E185" s="122">
        <v>0.24110000000000001</v>
      </c>
      <c r="F185">
        <v>100</v>
      </c>
      <c r="O185" s="23">
        <v>20</v>
      </c>
    </row>
    <row r="186" spans="1:15" x14ac:dyDescent="0.3">
      <c r="A186" s="54" t="str">
        <f>Meta!A186</f>
        <v>NRCS 18S</v>
      </c>
      <c r="B186" s="54">
        <f>Meta!B186</f>
        <v>176</v>
      </c>
      <c r="C186" s="2" t="s">
        <v>412</v>
      </c>
      <c r="D186" s="121">
        <v>43070</v>
      </c>
      <c r="E186" s="122">
        <v>0.2616</v>
      </c>
      <c r="F186">
        <v>100</v>
      </c>
      <c r="O186" s="23">
        <v>20</v>
      </c>
    </row>
    <row r="187" spans="1:15" x14ac:dyDescent="0.3">
      <c r="A187" s="54" t="str">
        <f>Meta!A187</f>
        <v>NRCS 18S</v>
      </c>
      <c r="B187" s="54">
        <f>Meta!B187</f>
        <v>177</v>
      </c>
      <c r="C187" s="2" t="s">
        <v>412</v>
      </c>
      <c r="D187" s="121">
        <v>43070</v>
      </c>
      <c r="E187" s="122">
        <v>0.26269999999999999</v>
      </c>
      <c r="F187">
        <v>100</v>
      </c>
      <c r="O187" s="23">
        <v>20</v>
      </c>
    </row>
    <row r="188" spans="1:15" x14ac:dyDescent="0.3">
      <c r="A188" s="54" t="str">
        <f>Meta!A188</f>
        <v>NRCS 18S</v>
      </c>
      <c r="B188" s="54">
        <f>Meta!B188</f>
        <v>178</v>
      </c>
      <c r="C188" s="2" t="s">
        <v>412</v>
      </c>
      <c r="D188" s="121">
        <v>43070</v>
      </c>
      <c r="E188" s="122">
        <v>0.25719999999999998</v>
      </c>
      <c r="F188">
        <v>100</v>
      </c>
      <c r="O188" s="23">
        <v>20</v>
      </c>
    </row>
    <row r="189" spans="1:15" x14ac:dyDescent="0.3">
      <c r="A189" s="54" t="str">
        <f>Meta!A189</f>
        <v>NRCS 18S</v>
      </c>
      <c r="B189" s="54">
        <f>Meta!B189</f>
        <v>179</v>
      </c>
      <c r="C189" s="2" t="s">
        <v>412</v>
      </c>
      <c r="D189" s="121">
        <v>43070</v>
      </c>
      <c r="E189" s="122">
        <v>0.25929999999999997</v>
      </c>
      <c r="F189">
        <v>100</v>
      </c>
      <c r="O189" s="23">
        <v>20</v>
      </c>
    </row>
    <row r="190" spans="1:15" x14ac:dyDescent="0.3">
      <c r="A190" s="54" t="str">
        <f>Meta!A190</f>
        <v>NRCS 18S</v>
      </c>
      <c r="B190" s="54">
        <f>Meta!B190</f>
        <v>180</v>
      </c>
      <c r="C190" s="2" t="s">
        <v>412</v>
      </c>
      <c r="D190" s="121">
        <v>43070</v>
      </c>
      <c r="E190" s="122">
        <v>0.253</v>
      </c>
      <c r="F190">
        <v>100</v>
      </c>
      <c r="O190" s="23">
        <v>20</v>
      </c>
    </row>
    <row r="191" spans="1:15" x14ac:dyDescent="0.3">
      <c r="A191" s="54" t="str">
        <f>Meta!A191</f>
        <v>NRCS 18S</v>
      </c>
      <c r="B191" s="54">
        <f>Meta!B191</f>
        <v>181</v>
      </c>
      <c r="C191" s="2" t="s">
        <v>412</v>
      </c>
      <c r="D191" s="121">
        <v>43070</v>
      </c>
      <c r="E191" s="122">
        <v>0.26169999999999999</v>
      </c>
      <c r="F191">
        <v>100</v>
      </c>
      <c r="O191" s="23">
        <v>20</v>
      </c>
    </row>
    <row r="192" spans="1:15" x14ac:dyDescent="0.3">
      <c r="A192" s="54" t="str">
        <f>Meta!A192</f>
        <v>NRCS 18S</v>
      </c>
      <c r="B192" s="54">
        <f>Meta!B192</f>
        <v>182</v>
      </c>
      <c r="C192" s="2" t="s">
        <v>412</v>
      </c>
      <c r="D192" s="121">
        <v>43070</v>
      </c>
      <c r="E192" s="122">
        <v>0.251</v>
      </c>
      <c r="F192">
        <v>100</v>
      </c>
      <c r="O192" s="23">
        <v>20</v>
      </c>
    </row>
    <row r="193" spans="1:15" x14ac:dyDescent="0.3">
      <c r="A193" s="54" t="str">
        <f>Meta!A193</f>
        <v>NRCS 18S</v>
      </c>
      <c r="B193" s="54">
        <f>Meta!B193</f>
        <v>183</v>
      </c>
      <c r="C193" s="2" t="s">
        <v>412</v>
      </c>
      <c r="D193" s="121">
        <v>43070</v>
      </c>
      <c r="E193" s="122">
        <v>0.25330000000000003</v>
      </c>
      <c r="F193">
        <v>100</v>
      </c>
      <c r="O193" s="23">
        <v>20</v>
      </c>
    </row>
    <row r="194" spans="1:15" x14ac:dyDescent="0.3">
      <c r="A194" s="54" t="str">
        <f>Meta!A194</f>
        <v>NRCS 18S</v>
      </c>
      <c r="B194" s="54">
        <f>Meta!B194</f>
        <v>184</v>
      </c>
      <c r="C194" s="2" t="s">
        <v>412</v>
      </c>
      <c r="D194" s="121">
        <v>43102</v>
      </c>
      <c r="E194" s="122">
        <v>0.25480000000000003</v>
      </c>
      <c r="F194">
        <v>100</v>
      </c>
      <c r="O194" s="23">
        <v>20</v>
      </c>
    </row>
    <row r="195" spans="1:15" x14ac:dyDescent="0.3">
      <c r="A195" s="54" t="str">
        <f>Meta!A195</f>
        <v>NRCS 18S</v>
      </c>
      <c r="B195" s="54">
        <f>Meta!B195</f>
        <v>185</v>
      </c>
      <c r="C195" s="2" t="s">
        <v>412</v>
      </c>
      <c r="D195" s="121">
        <v>43102</v>
      </c>
      <c r="E195" s="122">
        <v>0.25019999999999998</v>
      </c>
      <c r="F195">
        <v>100</v>
      </c>
      <c r="O195" s="23">
        <v>20</v>
      </c>
    </row>
    <row r="196" spans="1:15" x14ac:dyDescent="0.3">
      <c r="A196" s="54" t="str">
        <f>Meta!A196</f>
        <v>NRCS 18S</v>
      </c>
      <c r="B196" s="54">
        <f>Meta!B196</f>
        <v>186</v>
      </c>
      <c r="C196" s="2" t="s">
        <v>412</v>
      </c>
      <c r="D196" s="121">
        <v>43102</v>
      </c>
      <c r="E196" s="122">
        <v>0.2336</v>
      </c>
      <c r="F196">
        <v>100</v>
      </c>
      <c r="O196" s="23">
        <v>20</v>
      </c>
    </row>
    <row r="197" spans="1:15" x14ac:dyDescent="0.3">
      <c r="A197" s="54" t="str">
        <f>Meta!A197</f>
        <v>NRCS 18S</v>
      </c>
      <c r="B197" s="54">
        <f>Meta!B197</f>
        <v>187</v>
      </c>
      <c r="C197" s="2" t="s">
        <v>412</v>
      </c>
      <c r="D197" s="121">
        <v>43102</v>
      </c>
      <c r="E197" s="122">
        <v>0.245</v>
      </c>
      <c r="F197">
        <v>100</v>
      </c>
      <c r="O197" s="23">
        <v>20</v>
      </c>
    </row>
    <row r="198" spans="1:15" x14ac:dyDescent="0.3">
      <c r="A198" s="54" t="str">
        <f>Meta!A198</f>
        <v>NRCS 18S</v>
      </c>
      <c r="B198" s="54">
        <f>Meta!B198</f>
        <v>188</v>
      </c>
      <c r="C198" s="2" t="s">
        <v>412</v>
      </c>
      <c r="D198" s="121">
        <v>43102</v>
      </c>
      <c r="E198" s="122">
        <v>0.25319999999999998</v>
      </c>
      <c r="F198">
        <v>100</v>
      </c>
      <c r="O198" s="23">
        <v>20</v>
      </c>
    </row>
    <row r="199" spans="1:15" x14ac:dyDescent="0.3">
      <c r="A199" s="54" t="str">
        <f>Meta!A199</f>
        <v>NRCS 18S</v>
      </c>
      <c r="B199" s="54">
        <f>Meta!B199</f>
        <v>189</v>
      </c>
      <c r="C199" s="2" t="s">
        <v>412</v>
      </c>
      <c r="D199" s="121">
        <v>43102</v>
      </c>
      <c r="E199" s="122">
        <v>0.2646</v>
      </c>
      <c r="F199">
        <v>100</v>
      </c>
      <c r="O199" s="23">
        <v>20</v>
      </c>
    </row>
    <row r="200" spans="1:15" x14ac:dyDescent="0.3">
      <c r="A200" s="54" t="str">
        <f>Meta!A200</f>
        <v>NRCS 18S</v>
      </c>
      <c r="B200" s="54">
        <f>Meta!B200</f>
        <v>190</v>
      </c>
      <c r="C200" s="2" t="s">
        <v>412</v>
      </c>
      <c r="D200" s="121">
        <v>43102</v>
      </c>
      <c r="E200" s="122">
        <v>0.26029999999999998</v>
      </c>
      <c r="F200">
        <v>100</v>
      </c>
      <c r="O200" s="23">
        <v>20</v>
      </c>
    </row>
    <row r="201" spans="1:15" x14ac:dyDescent="0.3">
      <c r="A201" s="54" t="str">
        <f>Meta!A201</f>
        <v>NRCS 18S</v>
      </c>
      <c r="B201" s="54">
        <f>Meta!B201</f>
        <v>191</v>
      </c>
      <c r="C201" s="2" t="s">
        <v>412</v>
      </c>
      <c r="D201" s="121">
        <v>43102</v>
      </c>
      <c r="E201" s="122">
        <v>0.27439999999999998</v>
      </c>
      <c r="F201">
        <v>100</v>
      </c>
      <c r="O201" s="23">
        <v>20</v>
      </c>
    </row>
    <row r="202" spans="1:15" x14ac:dyDescent="0.3">
      <c r="A202" s="54" t="str">
        <f>Meta!A202</f>
        <v>NRCS 18S</v>
      </c>
      <c r="B202" s="54">
        <f>Meta!B202</f>
        <v>192</v>
      </c>
      <c r="C202" s="2" t="s">
        <v>412</v>
      </c>
      <c r="D202" s="121">
        <v>43102</v>
      </c>
      <c r="E202" s="122">
        <v>0.25380000000000003</v>
      </c>
      <c r="F202">
        <v>100</v>
      </c>
      <c r="O202" s="23">
        <v>20</v>
      </c>
    </row>
    <row r="203" spans="1:15" x14ac:dyDescent="0.3">
      <c r="A203" s="54" t="str">
        <f>Meta!A203</f>
        <v>NRCS 18S</v>
      </c>
      <c r="B203" s="54">
        <f>Meta!B203</f>
        <v>193</v>
      </c>
      <c r="C203" s="2" t="s">
        <v>412</v>
      </c>
      <c r="D203" s="121">
        <v>43102</v>
      </c>
      <c r="E203" s="122">
        <v>0.25409999999999999</v>
      </c>
      <c r="F203">
        <v>100</v>
      </c>
      <c r="O203" s="23">
        <v>20</v>
      </c>
    </row>
    <row r="204" spans="1:15" x14ac:dyDescent="0.3">
      <c r="A204" s="54" t="str">
        <f>Meta!A204</f>
        <v>NRCS 18S</v>
      </c>
      <c r="B204" s="54">
        <f>Meta!B204</f>
        <v>194</v>
      </c>
      <c r="C204" s="2" t="s">
        <v>412</v>
      </c>
      <c r="D204" s="121">
        <v>43102</v>
      </c>
      <c r="E204" s="122">
        <v>0.24299999999999999</v>
      </c>
      <c r="F204">
        <v>100</v>
      </c>
      <c r="O204" s="23">
        <v>20</v>
      </c>
    </row>
    <row r="205" spans="1:15" x14ac:dyDescent="0.3">
      <c r="A205" s="54" t="str">
        <f>Meta!A205</f>
        <v>NRCS 18S</v>
      </c>
      <c r="B205" s="54">
        <f>Meta!B205</f>
        <v>195</v>
      </c>
      <c r="C205" s="2" t="s">
        <v>412</v>
      </c>
      <c r="D205" s="121">
        <v>43102</v>
      </c>
      <c r="E205" s="122">
        <v>0.25109999999999999</v>
      </c>
      <c r="F205">
        <v>100</v>
      </c>
      <c r="O205" s="23">
        <v>20</v>
      </c>
    </row>
    <row r="206" spans="1:15" x14ac:dyDescent="0.3">
      <c r="A206" s="54" t="str">
        <f>Meta!A206</f>
        <v>NRCS 18S</v>
      </c>
      <c r="B206" s="54">
        <f>Meta!B206</f>
        <v>196</v>
      </c>
      <c r="C206" s="2" t="s">
        <v>412</v>
      </c>
      <c r="D206" s="121">
        <v>43102</v>
      </c>
      <c r="E206" s="122">
        <v>0.25480000000000003</v>
      </c>
      <c r="F206">
        <v>100</v>
      </c>
      <c r="O206" s="23">
        <v>20</v>
      </c>
    </row>
    <row r="207" spans="1:15" x14ac:dyDescent="0.3">
      <c r="A207" s="54" t="str">
        <f>Meta!A207</f>
        <v>NRCS 18S</v>
      </c>
      <c r="B207" s="54">
        <f>Meta!B207</f>
        <v>197</v>
      </c>
      <c r="C207" s="2" t="s">
        <v>412</v>
      </c>
      <c r="D207" s="121">
        <v>43102</v>
      </c>
      <c r="E207" s="122">
        <v>0.26040000000000002</v>
      </c>
      <c r="F207">
        <v>100</v>
      </c>
      <c r="O207" s="23">
        <v>20</v>
      </c>
    </row>
    <row r="208" spans="1:15" x14ac:dyDescent="0.3">
      <c r="A208" s="54" t="str">
        <f>Meta!A208</f>
        <v>NRCS 18S</v>
      </c>
      <c r="B208" s="54">
        <f>Meta!B208</f>
        <v>198</v>
      </c>
      <c r="C208" s="2" t="s">
        <v>412</v>
      </c>
      <c r="D208" s="121">
        <v>43102</v>
      </c>
      <c r="E208" s="122">
        <v>0.26779999999999998</v>
      </c>
      <c r="F208">
        <v>100</v>
      </c>
      <c r="O208" s="23">
        <v>20</v>
      </c>
    </row>
    <row r="209" spans="1:15" x14ac:dyDescent="0.3">
      <c r="A209" s="54" t="str">
        <f>Meta!A209</f>
        <v>NRCS 18S</v>
      </c>
      <c r="B209" s="54">
        <f>Meta!B209</f>
        <v>199</v>
      </c>
      <c r="C209" s="2" t="s">
        <v>412</v>
      </c>
      <c r="D209" s="121">
        <v>43102</v>
      </c>
      <c r="E209" s="122">
        <v>0.26100000000000001</v>
      </c>
      <c r="F209">
        <v>100</v>
      </c>
      <c r="O209" s="23">
        <v>20</v>
      </c>
    </row>
    <row r="210" spans="1:15" x14ac:dyDescent="0.3">
      <c r="A210" s="54" t="str">
        <f>Meta!A210</f>
        <v>NRCS 18S</v>
      </c>
      <c r="B210" s="54">
        <f>Meta!B210</f>
        <v>200</v>
      </c>
      <c r="C210" s="2" t="s">
        <v>412</v>
      </c>
      <c r="D210" s="121">
        <v>43112</v>
      </c>
      <c r="E210" s="122">
        <v>0.25309999999999999</v>
      </c>
      <c r="F210">
        <v>100</v>
      </c>
      <c r="O210" s="23">
        <v>20</v>
      </c>
    </row>
    <row r="211" spans="1:15" x14ac:dyDescent="0.3">
      <c r="A211" s="54" t="str">
        <f>Meta!A211</f>
        <v>NRCS 18S</v>
      </c>
      <c r="B211" s="54">
        <f>Meta!B211</f>
        <v>201</v>
      </c>
      <c r="C211" s="2" t="s">
        <v>412</v>
      </c>
      <c r="D211" s="121">
        <v>43112</v>
      </c>
      <c r="E211" s="122">
        <v>0.2432</v>
      </c>
      <c r="F211">
        <v>100</v>
      </c>
      <c r="O211" s="23">
        <v>20</v>
      </c>
    </row>
    <row r="212" spans="1:15" x14ac:dyDescent="0.3">
      <c r="A212" s="54" t="str">
        <f>Meta!A212</f>
        <v>NRCS 18S</v>
      </c>
      <c r="B212" s="54">
        <f>Meta!B212</f>
        <v>202</v>
      </c>
      <c r="C212" s="2" t="s">
        <v>412</v>
      </c>
      <c r="D212" s="121">
        <v>43112</v>
      </c>
      <c r="E212" s="122">
        <v>0.2661</v>
      </c>
      <c r="F212">
        <v>100</v>
      </c>
      <c r="O212" s="23">
        <v>20</v>
      </c>
    </row>
    <row r="213" spans="1:15" x14ac:dyDescent="0.3">
      <c r="A213" s="54" t="str">
        <f>Meta!A213</f>
        <v>NRCS 18S</v>
      </c>
      <c r="B213" s="54">
        <f>Meta!B213</f>
        <v>203</v>
      </c>
      <c r="C213" s="2" t="s">
        <v>412</v>
      </c>
      <c r="D213" s="121">
        <v>43112</v>
      </c>
      <c r="E213" s="122">
        <v>0.25240000000000001</v>
      </c>
      <c r="F213">
        <v>100</v>
      </c>
      <c r="O213" s="23">
        <v>20</v>
      </c>
    </row>
    <row r="214" spans="1:15" x14ac:dyDescent="0.3">
      <c r="A214" s="54" t="str">
        <f>Meta!A214</f>
        <v>NRCS 18S</v>
      </c>
      <c r="B214" s="54">
        <f>Meta!B214</f>
        <v>204</v>
      </c>
      <c r="C214" s="2" t="s">
        <v>412</v>
      </c>
      <c r="D214" s="121">
        <v>43112</v>
      </c>
      <c r="E214" s="122">
        <v>0.25019999999999998</v>
      </c>
      <c r="F214">
        <v>100</v>
      </c>
      <c r="O214" s="23">
        <v>20</v>
      </c>
    </row>
    <row r="215" spans="1:15" x14ac:dyDescent="0.3">
      <c r="A215" s="54" t="str">
        <f>Meta!A215</f>
        <v>NRCS 18S</v>
      </c>
      <c r="B215" s="54">
        <f>Meta!B215</f>
        <v>205</v>
      </c>
      <c r="C215" s="2" t="s">
        <v>412</v>
      </c>
      <c r="D215" s="121">
        <v>43112</v>
      </c>
      <c r="E215" s="122">
        <v>0.26590000000000003</v>
      </c>
      <c r="F215">
        <v>100</v>
      </c>
      <c r="O215" s="23">
        <v>20</v>
      </c>
    </row>
    <row r="216" spans="1:15" x14ac:dyDescent="0.3">
      <c r="A216" s="54" t="str">
        <f>Meta!A216</f>
        <v>NRCS 18S</v>
      </c>
      <c r="B216" s="54">
        <f>Meta!B216</f>
        <v>206</v>
      </c>
      <c r="C216" s="2" t="s">
        <v>412</v>
      </c>
      <c r="D216" s="121">
        <v>43112</v>
      </c>
      <c r="E216" s="122">
        <v>0.26150000000000001</v>
      </c>
      <c r="F216">
        <v>100</v>
      </c>
      <c r="O216" s="23">
        <v>20</v>
      </c>
    </row>
    <row r="217" spans="1:15" x14ac:dyDescent="0.3">
      <c r="A217" s="54" t="str">
        <f>Meta!A217</f>
        <v>NRCS 18S</v>
      </c>
      <c r="B217" s="54">
        <f>Meta!B217</f>
        <v>207</v>
      </c>
      <c r="C217" s="2" t="s">
        <v>412</v>
      </c>
      <c r="D217" s="121">
        <v>43112</v>
      </c>
      <c r="E217" s="122">
        <v>0.25419999999999998</v>
      </c>
      <c r="F217">
        <v>100</v>
      </c>
      <c r="O217" s="23">
        <v>20</v>
      </c>
    </row>
    <row r="218" spans="1:15" x14ac:dyDescent="0.3">
      <c r="A218" s="54" t="str">
        <f>Meta!A218</f>
        <v>NRCS 18S</v>
      </c>
      <c r="B218" s="54">
        <f>Meta!B218</f>
        <v>208</v>
      </c>
      <c r="C218" s="2" t="s">
        <v>412</v>
      </c>
      <c r="D218" s="121">
        <v>43112</v>
      </c>
      <c r="E218" s="122">
        <v>0.24660000000000001</v>
      </c>
      <c r="F218">
        <v>100</v>
      </c>
      <c r="O218" s="23">
        <v>20</v>
      </c>
    </row>
    <row r="219" spans="1:15" x14ac:dyDescent="0.3">
      <c r="A219" s="54" t="str">
        <f>Meta!A219</f>
        <v>NRCS 18S</v>
      </c>
      <c r="B219" s="54">
        <f>Meta!B219</f>
        <v>209</v>
      </c>
      <c r="C219" s="2" t="s">
        <v>412</v>
      </c>
      <c r="D219" s="121">
        <v>43112</v>
      </c>
      <c r="E219" s="122">
        <v>0.25629999999999997</v>
      </c>
      <c r="F219">
        <v>100</v>
      </c>
      <c r="O219" s="23">
        <v>20</v>
      </c>
    </row>
    <row r="220" spans="1:15" x14ac:dyDescent="0.3">
      <c r="A220" s="54" t="str">
        <f>Meta!A220</f>
        <v>NRCS 18S</v>
      </c>
      <c r="B220" s="54">
        <f>Meta!B220</f>
        <v>210</v>
      </c>
      <c r="C220" s="2" t="s">
        <v>412</v>
      </c>
      <c r="D220" s="121">
        <v>43112</v>
      </c>
      <c r="E220" s="122">
        <v>0.26150000000000001</v>
      </c>
      <c r="F220">
        <v>100</v>
      </c>
      <c r="O220" s="23">
        <v>20</v>
      </c>
    </row>
    <row r="221" spans="1:15" x14ac:dyDescent="0.3">
      <c r="A221" s="54" t="str">
        <f>Meta!A221</f>
        <v>NRCS 18S</v>
      </c>
      <c r="B221" s="54">
        <f>Meta!B221</f>
        <v>211</v>
      </c>
      <c r="C221" s="2" t="s">
        <v>412</v>
      </c>
      <c r="D221" s="121">
        <v>43112</v>
      </c>
      <c r="E221" s="122">
        <v>0.2601</v>
      </c>
      <c r="F221">
        <v>100</v>
      </c>
      <c r="O221" s="23">
        <v>20</v>
      </c>
    </row>
    <row r="222" spans="1:15" x14ac:dyDescent="0.3">
      <c r="A222" s="54" t="str">
        <f>Meta!A222</f>
        <v>NRCS 18S</v>
      </c>
      <c r="B222" s="54">
        <f>Meta!B222</f>
        <v>212</v>
      </c>
      <c r="C222" s="2" t="s">
        <v>412</v>
      </c>
      <c r="D222" s="121">
        <v>43112</v>
      </c>
      <c r="E222" s="122">
        <v>0.25340000000000001</v>
      </c>
      <c r="F222">
        <v>100</v>
      </c>
      <c r="O222" s="23">
        <v>20</v>
      </c>
    </row>
    <row r="223" spans="1:15" x14ac:dyDescent="0.3">
      <c r="A223" s="54" t="str">
        <f>Meta!A223</f>
        <v>NRCS 18S</v>
      </c>
      <c r="B223" s="54">
        <f>Meta!B223</f>
        <v>213</v>
      </c>
      <c r="C223" s="2" t="s">
        <v>412</v>
      </c>
      <c r="D223" s="121">
        <v>43112</v>
      </c>
      <c r="E223" s="122">
        <v>0.25590000000000002</v>
      </c>
      <c r="F223">
        <v>100</v>
      </c>
      <c r="O223" s="23">
        <v>20</v>
      </c>
    </row>
    <row r="224" spans="1:15" x14ac:dyDescent="0.3">
      <c r="A224" s="54" t="str">
        <f>Meta!A224</f>
        <v>NRCS 18S</v>
      </c>
      <c r="B224" s="54">
        <f>Meta!B224</f>
        <v>214</v>
      </c>
      <c r="C224" s="2" t="s">
        <v>412</v>
      </c>
      <c r="D224" s="121">
        <v>43112</v>
      </c>
      <c r="E224" s="122">
        <v>0.253</v>
      </c>
      <c r="F224">
        <v>100</v>
      </c>
      <c r="O224" s="23">
        <v>20</v>
      </c>
    </row>
    <row r="225" spans="1:15" x14ac:dyDescent="0.3">
      <c r="A225" s="54" t="str">
        <f>Meta!A225</f>
        <v>NRCS 18S</v>
      </c>
      <c r="B225" s="54">
        <f>Meta!B225</f>
        <v>215</v>
      </c>
      <c r="C225" s="2" t="s">
        <v>412</v>
      </c>
      <c r="D225" s="121">
        <v>43112</v>
      </c>
      <c r="E225" s="122">
        <v>0.24790000000000001</v>
      </c>
      <c r="F225">
        <v>100</v>
      </c>
      <c r="O225" s="23">
        <v>20</v>
      </c>
    </row>
    <row r="226" spans="1:15" x14ac:dyDescent="0.3">
      <c r="A226" s="54" t="str">
        <f>Meta!A226</f>
        <v>NRCS 18S</v>
      </c>
      <c r="B226" s="54">
        <f>Meta!B226</f>
        <v>216</v>
      </c>
      <c r="C226" s="2" t="s">
        <v>412</v>
      </c>
      <c r="D226" s="121">
        <v>43112</v>
      </c>
      <c r="E226" s="122">
        <v>0.25580000000000003</v>
      </c>
      <c r="F226">
        <v>100</v>
      </c>
      <c r="O226" s="23">
        <v>20</v>
      </c>
    </row>
    <row r="227" spans="1:15" x14ac:dyDescent="0.3">
      <c r="A227" s="54" t="str">
        <f>Meta!A227</f>
        <v>NRCS 18S</v>
      </c>
      <c r="B227" s="54">
        <f>Meta!B227</f>
        <v>217</v>
      </c>
      <c r="C227" s="2" t="s">
        <v>412</v>
      </c>
      <c r="D227" s="121">
        <v>43112</v>
      </c>
      <c r="E227" s="122">
        <v>0.24959999999999999</v>
      </c>
      <c r="F227">
        <v>100</v>
      </c>
      <c r="O227" s="23">
        <v>20</v>
      </c>
    </row>
    <row r="228" spans="1:15" x14ac:dyDescent="0.3">
      <c r="A228" s="54" t="str">
        <f>Meta!A228</f>
        <v>NRCS 18S</v>
      </c>
      <c r="B228" s="54">
        <f>Meta!B228</f>
        <v>218</v>
      </c>
      <c r="C228" s="2" t="s">
        <v>412</v>
      </c>
      <c r="D228" s="121">
        <v>43112</v>
      </c>
      <c r="E228" s="122">
        <v>0.27639999999999998</v>
      </c>
      <c r="F228">
        <v>100</v>
      </c>
      <c r="O228" s="23">
        <v>20</v>
      </c>
    </row>
    <row r="229" spans="1:15" x14ac:dyDescent="0.3">
      <c r="A229" s="54" t="str">
        <f>Meta!A229</f>
        <v>NRCS 18S</v>
      </c>
      <c r="B229" s="54">
        <f>Meta!B229</f>
        <v>219</v>
      </c>
      <c r="C229" s="2" t="s">
        <v>412</v>
      </c>
      <c r="D229" s="121">
        <v>43112</v>
      </c>
      <c r="E229" s="122">
        <v>0.25269999999999998</v>
      </c>
      <c r="F229">
        <v>100</v>
      </c>
      <c r="O229" s="23">
        <v>20</v>
      </c>
    </row>
    <row r="230" spans="1:15" x14ac:dyDescent="0.3">
      <c r="A230" s="54" t="str">
        <f>Meta!A230</f>
        <v>NRCS 18S</v>
      </c>
      <c r="B230" s="54">
        <f>Meta!B230</f>
        <v>220</v>
      </c>
      <c r="C230" s="2" t="s">
        <v>412</v>
      </c>
      <c r="D230" s="121">
        <v>43112</v>
      </c>
      <c r="E230" s="122">
        <v>0.2525</v>
      </c>
      <c r="F230">
        <v>100</v>
      </c>
      <c r="O230" s="23">
        <v>20</v>
      </c>
    </row>
    <row r="231" spans="1:15" x14ac:dyDescent="0.3">
      <c r="A231" s="54" t="str">
        <f>Meta!A231</f>
        <v>NRCS 18S</v>
      </c>
      <c r="B231" s="54">
        <f>Meta!B231</f>
        <v>221</v>
      </c>
      <c r="C231" s="2" t="s">
        <v>412</v>
      </c>
      <c r="D231" s="121">
        <v>43112</v>
      </c>
      <c r="E231" s="122">
        <v>0.26029999999999998</v>
      </c>
      <c r="F231">
        <v>100</v>
      </c>
      <c r="O231" s="23">
        <v>20</v>
      </c>
    </row>
    <row r="232" spans="1:15" x14ac:dyDescent="0.3">
      <c r="A232" s="54" t="str">
        <f>Meta!A232</f>
        <v>NRCS 18S</v>
      </c>
      <c r="B232" s="54">
        <f>Meta!B232</f>
        <v>222</v>
      </c>
      <c r="C232" s="2" t="s">
        <v>412</v>
      </c>
      <c r="D232" s="121">
        <v>43112</v>
      </c>
      <c r="E232" s="122">
        <v>0.2586</v>
      </c>
      <c r="F232">
        <v>100</v>
      </c>
      <c r="O232" s="23">
        <v>20</v>
      </c>
    </row>
    <row r="233" spans="1:15" x14ac:dyDescent="0.3">
      <c r="A233" s="54" t="str">
        <f>Meta!A233</f>
        <v>NRCS 18S</v>
      </c>
      <c r="B233" s="54">
        <f>Meta!B233</f>
        <v>223</v>
      </c>
      <c r="C233" s="2" t="s">
        <v>412</v>
      </c>
      <c r="D233" s="121">
        <v>43112</v>
      </c>
      <c r="E233" s="122">
        <v>0.25540000000000002</v>
      </c>
      <c r="F233">
        <v>100</v>
      </c>
      <c r="O233" s="23">
        <v>20</v>
      </c>
    </row>
    <row r="234" spans="1:15" x14ac:dyDescent="0.3">
      <c r="A234" s="54" t="str">
        <f>Meta!A234</f>
        <v>NRCS 18S</v>
      </c>
      <c r="B234" s="54">
        <f>Meta!B234</f>
        <v>224</v>
      </c>
      <c r="C234" s="2" t="s">
        <v>412</v>
      </c>
      <c r="D234" s="121">
        <v>43112</v>
      </c>
      <c r="E234" s="122">
        <v>0.25600000000000001</v>
      </c>
      <c r="F234">
        <v>100</v>
      </c>
      <c r="O234" s="23">
        <v>20</v>
      </c>
    </row>
    <row r="235" spans="1:15" x14ac:dyDescent="0.3">
      <c r="A235" s="54" t="str">
        <f>Meta!A235</f>
        <v>NRCS 18S</v>
      </c>
      <c r="B235" s="54">
        <f>Meta!B235</f>
        <v>225</v>
      </c>
      <c r="C235" s="2" t="s">
        <v>412</v>
      </c>
      <c r="D235" s="121">
        <v>43112</v>
      </c>
      <c r="E235" s="122">
        <v>0.25080000000000002</v>
      </c>
      <c r="F235">
        <v>100</v>
      </c>
      <c r="O235" s="23">
        <v>20</v>
      </c>
    </row>
    <row r="236" spans="1:15" x14ac:dyDescent="0.3">
      <c r="A236" s="54" t="str">
        <f>Meta!A236</f>
        <v>NRCS 18S</v>
      </c>
      <c r="B236" s="54">
        <f>Meta!B236</f>
        <v>226</v>
      </c>
      <c r="C236" s="2" t="s">
        <v>412</v>
      </c>
      <c r="D236" s="121">
        <v>43112</v>
      </c>
      <c r="E236" s="122">
        <v>0.255</v>
      </c>
      <c r="F236">
        <v>100</v>
      </c>
      <c r="O236" s="23">
        <v>20</v>
      </c>
    </row>
    <row r="237" spans="1:15" x14ac:dyDescent="0.3">
      <c r="A237" s="54" t="str">
        <f>Meta!A237</f>
        <v>NRCS 18S</v>
      </c>
      <c r="B237" s="54">
        <f>Meta!B237</f>
        <v>227</v>
      </c>
      <c r="C237" s="2" t="s">
        <v>412</v>
      </c>
      <c r="D237" s="121">
        <v>43112</v>
      </c>
      <c r="E237" s="122">
        <v>0.25009999999999999</v>
      </c>
      <c r="F237">
        <v>100</v>
      </c>
      <c r="O237" s="23">
        <v>20</v>
      </c>
    </row>
    <row r="238" spans="1:15" x14ac:dyDescent="0.3">
      <c r="A238" s="54" t="str">
        <f>Meta!A238</f>
        <v>NRCS 18S</v>
      </c>
      <c r="B238" s="54">
        <f>Meta!B238</f>
        <v>228</v>
      </c>
      <c r="C238" s="2" t="s">
        <v>412</v>
      </c>
      <c r="D238" s="121">
        <v>43112</v>
      </c>
      <c r="E238" s="122">
        <v>0.254</v>
      </c>
      <c r="F238">
        <v>100</v>
      </c>
      <c r="O238" s="23">
        <v>20</v>
      </c>
    </row>
    <row r="239" spans="1:15" x14ac:dyDescent="0.3">
      <c r="A239" s="54" t="str">
        <f>Meta!A239</f>
        <v>NRCS 18S</v>
      </c>
      <c r="B239" s="54">
        <f>Meta!B239</f>
        <v>229</v>
      </c>
      <c r="C239" s="2" t="s">
        <v>412</v>
      </c>
      <c r="D239" s="121">
        <v>43112</v>
      </c>
      <c r="E239" s="122">
        <v>0.25850000000000001</v>
      </c>
      <c r="F239">
        <v>100</v>
      </c>
      <c r="O239" s="23">
        <v>20</v>
      </c>
    </row>
    <row r="240" spans="1:15" x14ac:dyDescent="0.3">
      <c r="A240" s="54" t="str">
        <f>Meta!A240</f>
        <v>NRCS 18S</v>
      </c>
      <c r="B240" s="54">
        <f>Meta!B240</f>
        <v>230</v>
      </c>
      <c r="C240" s="2" t="s">
        <v>412</v>
      </c>
      <c r="D240" s="121">
        <v>43112</v>
      </c>
      <c r="E240" s="122">
        <v>0.26500000000000001</v>
      </c>
      <c r="F240">
        <v>100</v>
      </c>
      <c r="O240" s="23">
        <v>20</v>
      </c>
    </row>
    <row r="241" spans="1:15" x14ac:dyDescent="0.3">
      <c r="A241" s="54" t="str">
        <f>Meta!A241</f>
        <v>NRCS 18S</v>
      </c>
      <c r="B241" s="54">
        <f>Meta!B241</f>
        <v>231</v>
      </c>
      <c r="C241" s="2" t="s">
        <v>412</v>
      </c>
      <c r="D241" s="121">
        <v>43112</v>
      </c>
      <c r="E241" s="122">
        <v>0.25069999999999998</v>
      </c>
      <c r="F241">
        <v>100</v>
      </c>
      <c r="O241" s="23">
        <v>20</v>
      </c>
    </row>
    <row r="242" spans="1:15" x14ac:dyDescent="0.3">
      <c r="A242" s="54" t="str">
        <f>Meta!A242</f>
        <v>NRCS 18S</v>
      </c>
      <c r="B242" s="54">
        <f>Meta!B242</f>
        <v>232</v>
      </c>
      <c r="C242" s="2" t="s">
        <v>412</v>
      </c>
      <c r="D242" s="121">
        <v>43123</v>
      </c>
      <c r="E242" s="122">
        <v>0.25040000000000001</v>
      </c>
      <c r="F242">
        <v>100</v>
      </c>
      <c r="O242" s="23">
        <v>20</v>
      </c>
    </row>
    <row r="243" spans="1:15" x14ac:dyDescent="0.3">
      <c r="A243" s="54" t="str">
        <f>Meta!A243</f>
        <v>NRCS 18S</v>
      </c>
      <c r="B243" s="54">
        <f>Meta!B243</f>
        <v>233</v>
      </c>
      <c r="C243" s="2" t="s">
        <v>412</v>
      </c>
      <c r="D243" s="121">
        <v>43123</v>
      </c>
      <c r="E243" s="122">
        <v>0.25900000000000001</v>
      </c>
      <c r="F243">
        <v>100</v>
      </c>
      <c r="O243" s="23">
        <v>20</v>
      </c>
    </row>
    <row r="244" spans="1:15" x14ac:dyDescent="0.3">
      <c r="A244" s="54" t="str">
        <f>Meta!A244</f>
        <v>NRCS 18S</v>
      </c>
      <c r="B244" s="54">
        <f>Meta!B244</f>
        <v>234</v>
      </c>
      <c r="C244" s="2" t="s">
        <v>412</v>
      </c>
      <c r="D244" s="121">
        <v>43123</v>
      </c>
      <c r="E244" s="122">
        <v>0.25240000000000001</v>
      </c>
      <c r="F244">
        <v>100</v>
      </c>
      <c r="O244" s="23">
        <v>20</v>
      </c>
    </row>
    <row r="245" spans="1:15" x14ac:dyDescent="0.3">
      <c r="A245" s="54" t="str">
        <f>Meta!A245</f>
        <v>NRCS 18S</v>
      </c>
      <c r="B245" s="54">
        <f>Meta!B245</f>
        <v>235</v>
      </c>
      <c r="C245" s="2" t="s">
        <v>412</v>
      </c>
      <c r="D245" s="121">
        <v>43123</v>
      </c>
      <c r="E245" s="122">
        <v>0.25469999999999998</v>
      </c>
      <c r="F245">
        <v>100</v>
      </c>
      <c r="O245" s="23">
        <v>20</v>
      </c>
    </row>
    <row r="246" spans="1:15" x14ac:dyDescent="0.3">
      <c r="A246" s="54" t="str">
        <f>Meta!A246</f>
        <v>NRCS 18S</v>
      </c>
      <c r="B246" s="54">
        <f>Meta!B246</f>
        <v>236</v>
      </c>
      <c r="C246" s="2" t="s">
        <v>412</v>
      </c>
      <c r="D246" s="121">
        <v>43123</v>
      </c>
      <c r="E246" s="122">
        <v>0.2651</v>
      </c>
      <c r="F246">
        <v>100</v>
      </c>
      <c r="O246" s="23">
        <v>20</v>
      </c>
    </row>
    <row r="247" spans="1:15" x14ac:dyDescent="0.3">
      <c r="A247" s="54" t="str">
        <f>Meta!A247</f>
        <v>NRCS 18S</v>
      </c>
      <c r="B247" s="54">
        <f>Meta!B247</f>
        <v>237</v>
      </c>
      <c r="C247" s="2" t="s">
        <v>412</v>
      </c>
      <c r="D247" s="121">
        <v>43123</v>
      </c>
      <c r="E247" s="122">
        <v>0.251</v>
      </c>
      <c r="F247">
        <v>100</v>
      </c>
      <c r="O247" s="23">
        <v>20</v>
      </c>
    </row>
    <row r="248" spans="1:15" x14ac:dyDescent="0.3">
      <c r="A248" s="54" t="str">
        <f>Meta!A248</f>
        <v>NRCS 18S</v>
      </c>
      <c r="B248" s="54" t="str">
        <f>Meta!B248</f>
        <v>PlateC_H2O_1</v>
      </c>
      <c r="F248">
        <v>100</v>
      </c>
      <c r="O248" s="23">
        <v>20</v>
      </c>
    </row>
    <row r="249" spans="1:15" x14ac:dyDescent="0.3">
      <c r="A249" s="54" t="str">
        <f>Meta!A249</f>
        <v>NRCS 18S</v>
      </c>
      <c r="B249" s="54" t="str">
        <f>Meta!B249</f>
        <v>PlateC_H2O_2</v>
      </c>
      <c r="F249">
        <v>100</v>
      </c>
      <c r="O249" s="23">
        <v>20</v>
      </c>
    </row>
    <row r="250" spans="1:15" x14ac:dyDescent="0.3">
      <c r="A250" s="54" t="str">
        <f>Meta!A250</f>
        <v>NRCS 18S</v>
      </c>
      <c r="B250" s="54" t="str">
        <f>Meta!B250</f>
        <v>PlateC_Cal</v>
      </c>
      <c r="F250">
        <v>100</v>
      </c>
      <c r="O250" s="23">
        <v>20</v>
      </c>
    </row>
    <row r="251" spans="1:15" x14ac:dyDescent="0.3">
      <c r="A251" s="54" t="str">
        <f>Meta!A251</f>
        <v>NRCS 18S</v>
      </c>
      <c r="B251" s="54" t="str">
        <f>Meta!B251</f>
        <v>PlateC_Zymo</v>
      </c>
      <c r="F251">
        <v>100</v>
      </c>
      <c r="O251" s="23">
        <v>20</v>
      </c>
    </row>
    <row r="252" spans="1:15" x14ac:dyDescent="0.3">
      <c r="A252" s="54" t="str">
        <f>Meta!A252</f>
        <v>NRCS 18S</v>
      </c>
      <c r="B252" s="54">
        <f>Meta!B252</f>
        <v>238</v>
      </c>
      <c r="C252" s="2" t="s">
        <v>412</v>
      </c>
      <c r="D252" s="121">
        <v>43123</v>
      </c>
      <c r="E252" s="122">
        <v>0.25</v>
      </c>
      <c r="F252">
        <v>100</v>
      </c>
      <c r="O252" s="23">
        <v>20</v>
      </c>
    </row>
    <row r="253" spans="1:15" x14ac:dyDescent="0.3">
      <c r="A253" s="54" t="str">
        <f>Meta!A253</f>
        <v>NRCS 18S</v>
      </c>
      <c r="B253" s="54">
        <f>Meta!B253</f>
        <v>239</v>
      </c>
      <c r="C253" s="2" t="s">
        <v>412</v>
      </c>
      <c r="D253" s="121">
        <v>43123</v>
      </c>
      <c r="E253" s="122">
        <v>0.253</v>
      </c>
      <c r="F253">
        <v>100</v>
      </c>
      <c r="O253" s="23">
        <v>20</v>
      </c>
    </row>
    <row r="254" spans="1:15" x14ac:dyDescent="0.3">
      <c r="A254" s="54" t="str">
        <f>Meta!A254</f>
        <v>NRCS 18S</v>
      </c>
      <c r="B254" s="54">
        <f>Meta!B254</f>
        <v>240</v>
      </c>
      <c r="C254" s="2" t="s">
        <v>412</v>
      </c>
      <c r="D254" s="121">
        <v>43123</v>
      </c>
      <c r="E254" s="122">
        <v>0.26190000000000002</v>
      </c>
      <c r="F254">
        <v>100</v>
      </c>
      <c r="O254" s="23">
        <v>20</v>
      </c>
    </row>
    <row r="255" spans="1:15" x14ac:dyDescent="0.3">
      <c r="A255" s="54" t="str">
        <f>Meta!A255</f>
        <v>NRCS 18S</v>
      </c>
      <c r="B255" s="54">
        <f>Meta!B255</f>
        <v>241</v>
      </c>
      <c r="C255" s="2" t="s">
        <v>412</v>
      </c>
      <c r="D255" s="121">
        <v>43123</v>
      </c>
      <c r="E255" s="122">
        <v>0.26950000000000002</v>
      </c>
      <c r="F255">
        <v>100</v>
      </c>
      <c r="O255" s="23">
        <v>20</v>
      </c>
    </row>
    <row r="256" spans="1:15" x14ac:dyDescent="0.3">
      <c r="A256" s="54" t="str">
        <f>Meta!A256</f>
        <v>NRCS 18S</v>
      </c>
      <c r="B256" s="54">
        <f>Meta!B256</f>
        <v>242</v>
      </c>
      <c r="C256" s="2" t="s">
        <v>412</v>
      </c>
      <c r="D256" s="121">
        <v>43123</v>
      </c>
      <c r="E256" s="122">
        <v>0.25259999999999999</v>
      </c>
      <c r="F256">
        <v>100</v>
      </c>
      <c r="O256" s="23">
        <v>20</v>
      </c>
    </row>
    <row r="257" spans="1:15" x14ac:dyDescent="0.3">
      <c r="A257" s="54" t="str">
        <f>Meta!A257</f>
        <v>NRCS 18S</v>
      </c>
      <c r="B257" s="54">
        <f>Meta!B257</f>
        <v>243</v>
      </c>
      <c r="C257" s="2" t="s">
        <v>412</v>
      </c>
      <c r="D257" s="121">
        <v>43123</v>
      </c>
      <c r="E257" s="122">
        <v>0.2616</v>
      </c>
      <c r="F257">
        <v>100</v>
      </c>
      <c r="O257" s="23">
        <v>20</v>
      </c>
    </row>
    <row r="258" spans="1:15" x14ac:dyDescent="0.3">
      <c r="A258" s="54" t="str">
        <f>Meta!A258</f>
        <v>NRCS 18S</v>
      </c>
      <c r="B258" s="54">
        <f>Meta!B258</f>
        <v>244</v>
      </c>
      <c r="C258" s="2" t="s">
        <v>412</v>
      </c>
      <c r="D258" s="121">
        <v>43123</v>
      </c>
      <c r="E258" s="122">
        <v>0.26850000000000002</v>
      </c>
      <c r="F258">
        <v>100</v>
      </c>
      <c r="O258" s="23">
        <v>20</v>
      </c>
    </row>
    <row r="259" spans="1:15" x14ac:dyDescent="0.3">
      <c r="A259" s="54" t="str">
        <f>Meta!A259</f>
        <v>NRCS 18S</v>
      </c>
      <c r="B259" s="54">
        <f>Meta!B259</f>
        <v>245</v>
      </c>
      <c r="C259" s="2" t="s">
        <v>412</v>
      </c>
      <c r="D259" s="121">
        <v>43123</v>
      </c>
      <c r="E259" s="122">
        <v>0.26019999999999999</v>
      </c>
      <c r="F259">
        <v>100</v>
      </c>
      <c r="O259" s="23">
        <v>20</v>
      </c>
    </row>
    <row r="260" spans="1:15" x14ac:dyDescent="0.3">
      <c r="A260" s="54" t="str">
        <f>Meta!A260</f>
        <v>NRCS 18S</v>
      </c>
      <c r="B260" s="54">
        <f>Meta!B260</f>
        <v>246</v>
      </c>
      <c r="C260" s="2" t="s">
        <v>412</v>
      </c>
      <c r="D260" s="121">
        <v>43123</v>
      </c>
      <c r="E260" s="122">
        <v>0.26729999999999998</v>
      </c>
      <c r="F260">
        <v>100</v>
      </c>
      <c r="O260" s="23">
        <v>20</v>
      </c>
    </row>
    <row r="261" spans="1:15" x14ac:dyDescent="0.3">
      <c r="A261" s="54" t="str">
        <f>Meta!A261</f>
        <v>NRCS 18S</v>
      </c>
      <c r="B261" s="54">
        <f>Meta!B261</f>
        <v>247</v>
      </c>
      <c r="C261" s="2" t="s">
        <v>412</v>
      </c>
      <c r="D261" s="121">
        <v>43123</v>
      </c>
      <c r="E261" s="122">
        <v>0.26200000000000001</v>
      </c>
      <c r="F261">
        <v>100</v>
      </c>
      <c r="O261" s="23">
        <v>20</v>
      </c>
    </row>
    <row r="262" spans="1:15" x14ac:dyDescent="0.3">
      <c r="A262" s="54" t="str">
        <f>Meta!A262</f>
        <v>NRCS 18S</v>
      </c>
      <c r="B262" s="54">
        <f>Meta!B262</f>
        <v>248</v>
      </c>
      <c r="C262" s="2" t="s">
        <v>412</v>
      </c>
      <c r="D262" s="121">
        <v>43123</v>
      </c>
      <c r="E262" s="122">
        <v>0.25530000000000003</v>
      </c>
      <c r="F262">
        <v>100</v>
      </c>
      <c r="O262" s="23">
        <v>20</v>
      </c>
    </row>
    <row r="263" spans="1:15" x14ac:dyDescent="0.3">
      <c r="A263" s="54" t="str">
        <f>Meta!A263</f>
        <v>NRCS 18S</v>
      </c>
      <c r="B263" s="54">
        <f>Meta!B263</f>
        <v>249</v>
      </c>
      <c r="C263" s="2" t="s">
        <v>412</v>
      </c>
      <c r="D263" s="121">
        <v>43123</v>
      </c>
      <c r="E263" s="122">
        <v>0.26889999999999997</v>
      </c>
      <c r="F263">
        <v>100</v>
      </c>
      <c r="O263" s="23">
        <v>20</v>
      </c>
    </row>
    <row r="264" spans="1:15" x14ac:dyDescent="0.3">
      <c r="A264" s="54" t="str">
        <f>Meta!A264</f>
        <v>NRCS 18S</v>
      </c>
      <c r="B264" s="54">
        <f>Meta!B264</f>
        <v>250</v>
      </c>
      <c r="C264" s="2" t="s">
        <v>412</v>
      </c>
      <c r="D264" s="121">
        <v>43123</v>
      </c>
      <c r="E264" s="122">
        <v>0.26169999999999999</v>
      </c>
      <c r="F264">
        <v>100</v>
      </c>
      <c r="O264" s="23">
        <v>20</v>
      </c>
    </row>
    <row r="265" spans="1:15" x14ac:dyDescent="0.3">
      <c r="A265" s="54" t="str">
        <f>Meta!A265</f>
        <v>NRCS 18S</v>
      </c>
      <c r="B265" s="54">
        <f>Meta!B265</f>
        <v>251</v>
      </c>
      <c r="C265" s="2" t="s">
        <v>412</v>
      </c>
      <c r="D265" s="121">
        <v>43123</v>
      </c>
      <c r="E265" s="122">
        <v>0.25779999999999997</v>
      </c>
      <c r="F265">
        <v>100</v>
      </c>
      <c r="O265" s="23">
        <v>20</v>
      </c>
    </row>
    <row r="266" spans="1:15" x14ac:dyDescent="0.3">
      <c r="A266" s="54" t="str">
        <f>Meta!A266</f>
        <v>NRCS 18S</v>
      </c>
      <c r="B266" s="54">
        <f>Meta!B266</f>
        <v>252</v>
      </c>
      <c r="C266" s="2" t="s">
        <v>412</v>
      </c>
      <c r="D266" s="121">
        <v>43123</v>
      </c>
      <c r="E266" s="122">
        <v>0.26450000000000001</v>
      </c>
      <c r="F266">
        <v>100</v>
      </c>
      <c r="O266" s="23">
        <v>20</v>
      </c>
    </row>
    <row r="267" spans="1:15" x14ac:dyDescent="0.3">
      <c r="A267" s="54" t="str">
        <f>Meta!A267</f>
        <v>NRCS 18S</v>
      </c>
      <c r="B267" s="54">
        <f>Meta!B267</f>
        <v>253</v>
      </c>
      <c r="C267" s="2" t="s">
        <v>412</v>
      </c>
      <c r="D267" s="121">
        <v>43123</v>
      </c>
      <c r="E267" s="122">
        <v>0.26540000000000002</v>
      </c>
      <c r="F267">
        <v>100</v>
      </c>
      <c r="O267" s="23">
        <v>20</v>
      </c>
    </row>
    <row r="268" spans="1:15" x14ac:dyDescent="0.3">
      <c r="A268" s="54" t="str">
        <f>Meta!A268</f>
        <v>NRCS 18S</v>
      </c>
      <c r="B268" s="54">
        <f>Meta!B268</f>
        <v>254</v>
      </c>
      <c r="C268" s="2" t="s">
        <v>412</v>
      </c>
      <c r="D268" s="121">
        <v>43123</v>
      </c>
      <c r="E268" s="122">
        <v>0.25509999999999999</v>
      </c>
      <c r="F268">
        <v>100</v>
      </c>
      <c r="O268" s="23">
        <v>20</v>
      </c>
    </row>
    <row r="269" spans="1:15" x14ac:dyDescent="0.3">
      <c r="A269" s="54" t="str">
        <f>Meta!A269</f>
        <v>NRCS 18S</v>
      </c>
      <c r="B269" s="54">
        <f>Meta!B269</f>
        <v>255</v>
      </c>
      <c r="C269" s="2" t="s">
        <v>412</v>
      </c>
      <c r="D269" s="121">
        <v>43123</v>
      </c>
      <c r="E269" s="122">
        <v>0.26550000000000001</v>
      </c>
      <c r="F269">
        <v>100</v>
      </c>
      <c r="O269" s="23">
        <v>20</v>
      </c>
    </row>
    <row r="270" spans="1:15" x14ac:dyDescent="0.3">
      <c r="A270" s="54" t="str">
        <f>Meta!A270</f>
        <v>NRCS 18S</v>
      </c>
      <c r="B270" s="54">
        <f>Meta!B270</f>
        <v>256</v>
      </c>
      <c r="C270" s="2" t="s">
        <v>412</v>
      </c>
      <c r="D270" s="121">
        <v>43123</v>
      </c>
      <c r="E270" s="122">
        <v>0.27410000000000001</v>
      </c>
      <c r="F270">
        <v>100</v>
      </c>
      <c r="O270" s="23">
        <v>20</v>
      </c>
    </row>
    <row r="271" spans="1:15" x14ac:dyDescent="0.3">
      <c r="A271" s="54" t="str">
        <f>Meta!A271</f>
        <v>NRCS 18S</v>
      </c>
      <c r="B271" s="54">
        <f>Meta!B271</f>
        <v>257</v>
      </c>
      <c r="C271" s="2" t="s">
        <v>412</v>
      </c>
      <c r="D271" s="121">
        <v>43123</v>
      </c>
      <c r="E271" s="122">
        <v>0.26700000000000002</v>
      </c>
      <c r="F271">
        <v>100</v>
      </c>
      <c r="O271" s="23">
        <v>20</v>
      </c>
    </row>
    <row r="272" spans="1:15" x14ac:dyDescent="0.3">
      <c r="A272" s="54" t="str">
        <f>Meta!A272</f>
        <v>NRCS 18S</v>
      </c>
      <c r="B272" s="54">
        <f>Meta!B272</f>
        <v>258</v>
      </c>
      <c r="C272" s="2" t="s">
        <v>412</v>
      </c>
      <c r="D272" s="121">
        <v>43123</v>
      </c>
      <c r="E272" s="122">
        <v>0.26329999999999998</v>
      </c>
      <c r="F272">
        <v>100</v>
      </c>
      <c r="O272" s="23">
        <v>20</v>
      </c>
    </row>
    <row r="273" spans="1:15" x14ac:dyDescent="0.3">
      <c r="A273" s="54" t="str">
        <f>Meta!A273</f>
        <v>NRCS 18S</v>
      </c>
      <c r="B273" s="54">
        <f>Meta!B273</f>
        <v>259</v>
      </c>
      <c r="C273" s="2" t="s">
        <v>412</v>
      </c>
      <c r="D273" s="121">
        <v>43123</v>
      </c>
      <c r="E273" s="122">
        <v>0.26800000000000002</v>
      </c>
      <c r="F273">
        <v>100</v>
      </c>
      <c r="O273" s="23">
        <v>20</v>
      </c>
    </row>
    <row r="274" spans="1:15" x14ac:dyDescent="0.3">
      <c r="A274" s="54" t="str">
        <f>Meta!A274</f>
        <v>NRCS 18S</v>
      </c>
      <c r="B274" s="54">
        <f>Meta!B274</f>
        <v>260</v>
      </c>
      <c r="C274" s="2" t="s">
        <v>412</v>
      </c>
      <c r="D274" s="121">
        <v>43123</v>
      </c>
      <c r="E274" s="122">
        <v>0.2681</v>
      </c>
      <c r="F274">
        <v>100</v>
      </c>
      <c r="O274" s="23">
        <v>20</v>
      </c>
    </row>
    <row r="275" spans="1:15" x14ac:dyDescent="0.3">
      <c r="A275" s="54" t="str">
        <f>Meta!A275</f>
        <v>NRCS 18S</v>
      </c>
      <c r="B275" s="54">
        <f>Meta!B275</f>
        <v>261</v>
      </c>
      <c r="C275" s="2" t="s">
        <v>412</v>
      </c>
      <c r="D275" s="121">
        <v>43123</v>
      </c>
      <c r="E275" s="122">
        <v>0.255</v>
      </c>
      <c r="F275">
        <v>100</v>
      </c>
      <c r="O275" s="23">
        <v>20</v>
      </c>
    </row>
    <row r="276" spans="1:15" x14ac:dyDescent="0.3">
      <c r="A276" s="54" t="str">
        <f>Meta!A276</f>
        <v>NRCS 18S</v>
      </c>
      <c r="B276" s="54">
        <f>Meta!B276</f>
        <v>262</v>
      </c>
      <c r="C276" s="2" t="s">
        <v>412</v>
      </c>
      <c r="D276" s="121">
        <v>43123</v>
      </c>
      <c r="E276" s="122">
        <v>0.26</v>
      </c>
      <c r="F276">
        <v>100</v>
      </c>
      <c r="O276" s="23">
        <v>20</v>
      </c>
    </row>
    <row r="277" spans="1:15" x14ac:dyDescent="0.3">
      <c r="A277" s="54" t="str">
        <f>Meta!A277</f>
        <v>NRCS 18S</v>
      </c>
      <c r="B277" s="54">
        <f>Meta!B277</f>
        <v>263</v>
      </c>
      <c r="C277" s="2" t="s">
        <v>412</v>
      </c>
      <c r="D277" s="121">
        <v>43123</v>
      </c>
      <c r="E277" s="122">
        <v>0.25940000000000002</v>
      </c>
      <c r="F277">
        <v>100</v>
      </c>
      <c r="O277" s="23">
        <v>20</v>
      </c>
    </row>
    <row r="278" spans="1:15" x14ac:dyDescent="0.3">
      <c r="A278" s="54" t="str">
        <f>Meta!A278</f>
        <v>NRCS 18S</v>
      </c>
      <c r="B278" s="54">
        <f>Meta!B278</f>
        <v>264</v>
      </c>
      <c r="C278" s="2" t="s">
        <v>412</v>
      </c>
      <c r="D278" s="121">
        <v>43139</v>
      </c>
      <c r="E278" s="122">
        <v>0.25390000000000001</v>
      </c>
      <c r="F278">
        <v>100</v>
      </c>
      <c r="O278" s="23">
        <v>20</v>
      </c>
    </row>
    <row r="279" spans="1:15" x14ac:dyDescent="0.3">
      <c r="A279" s="54" t="str">
        <f>Meta!A279</f>
        <v>NRCS 18S</v>
      </c>
      <c r="B279" s="54">
        <f>Meta!B279</f>
        <v>265</v>
      </c>
      <c r="C279" s="2" t="s">
        <v>412</v>
      </c>
      <c r="D279" s="121">
        <v>43139</v>
      </c>
      <c r="E279" s="122">
        <v>0.26950000000000002</v>
      </c>
      <c r="F279">
        <v>100</v>
      </c>
      <c r="O279" s="23">
        <v>20</v>
      </c>
    </row>
    <row r="280" spans="1:15" x14ac:dyDescent="0.3">
      <c r="A280" s="54" t="str">
        <f>Meta!A280</f>
        <v>NRCS 18S</v>
      </c>
      <c r="B280" s="54">
        <f>Meta!B280</f>
        <v>266</v>
      </c>
      <c r="C280" s="2" t="s">
        <v>412</v>
      </c>
      <c r="D280" s="121">
        <v>43139</v>
      </c>
      <c r="E280" s="122">
        <v>0.27239999999999998</v>
      </c>
      <c r="F280">
        <v>100</v>
      </c>
      <c r="O280" s="23">
        <v>20</v>
      </c>
    </row>
    <row r="281" spans="1:15" x14ac:dyDescent="0.3">
      <c r="A281" s="54" t="str">
        <f>Meta!A281</f>
        <v>NRCS 18S</v>
      </c>
      <c r="B281" s="54">
        <f>Meta!B281</f>
        <v>267</v>
      </c>
      <c r="C281" s="2" t="s">
        <v>412</v>
      </c>
      <c r="D281" s="121">
        <v>43139</v>
      </c>
      <c r="E281" s="122">
        <v>0.25569999999999998</v>
      </c>
      <c r="F281">
        <v>100</v>
      </c>
      <c r="O281" s="23">
        <v>20</v>
      </c>
    </row>
    <row r="282" spans="1:15" x14ac:dyDescent="0.3">
      <c r="A282" s="54" t="str">
        <f>Meta!A282</f>
        <v>NRCS 18S</v>
      </c>
      <c r="B282" s="54">
        <f>Meta!B282</f>
        <v>268</v>
      </c>
      <c r="C282" s="2" t="s">
        <v>412</v>
      </c>
      <c r="D282" s="121">
        <v>43139</v>
      </c>
      <c r="E282" s="122">
        <v>0.26</v>
      </c>
      <c r="F282">
        <v>100</v>
      </c>
      <c r="O282" s="23">
        <v>20</v>
      </c>
    </row>
    <row r="283" spans="1:15" x14ac:dyDescent="0.3">
      <c r="A283" s="54" t="str">
        <f>Meta!A283</f>
        <v>NRCS 18S</v>
      </c>
      <c r="B283" s="54">
        <f>Meta!B283</f>
        <v>269</v>
      </c>
      <c r="C283" s="2" t="s">
        <v>412</v>
      </c>
      <c r="D283" s="121">
        <v>43139</v>
      </c>
      <c r="E283" s="122">
        <v>0.255</v>
      </c>
      <c r="F283">
        <v>100</v>
      </c>
      <c r="O283" s="23">
        <v>20</v>
      </c>
    </row>
    <row r="284" spans="1:15" x14ac:dyDescent="0.3">
      <c r="A284" s="54" t="str">
        <f>Meta!A284</f>
        <v>NRCS 18S</v>
      </c>
      <c r="B284" s="54">
        <f>Meta!B284</f>
        <v>270</v>
      </c>
      <c r="C284" s="2" t="s">
        <v>412</v>
      </c>
      <c r="D284" s="121">
        <v>43139</v>
      </c>
      <c r="E284" s="122">
        <v>0.26540000000000002</v>
      </c>
      <c r="F284">
        <v>100</v>
      </c>
      <c r="O284" s="23">
        <v>20</v>
      </c>
    </row>
    <row r="285" spans="1:15" x14ac:dyDescent="0.3">
      <c r="A285" s="54" t="str">
        <f>Meta!A285</f>
        <v>NRCS 18S</v>
      </c>
      <c r="B285" s="54">
        <f>Meta!B285</f>
        <v>271</v>
      </c>
      <c r="C285" s="2" t="s">
        <v>412</v>
      </c>
      <c r="D285" s="121">
        <v>43139</v>
      </c>
      <c r="E285" s="122">
        <v>0.2606</v>
      </c>
      <c r="F285">
        <v>100</v>
      </c>
      <c r="O285" s="23">
        <v>20</v>
      </c>
    </row>
    <row r="286" spans="1:15" x14ac:dyDescent="0.3">
      <c r="A286" s="54" t="str">
        <f>Meta!A286</f>
        <v>NRCS 18S</v>
      </c>
      <c r="B286" s="54">
        <f>Meta!B286</f>
        <v>272</v>
      </c>
      <c r="C286" s="2" t="s">
        <v>412</v>
      </c>
      <c r="D286" s="121">
        <v>43139</v>
      </c>
      <c r="E286" s="122">
        <v>0.25829999999999997</v>
      </c>
      <c r="F286">
        <v>100</v>
      </c>
      <c r="O286" s="23">
        <v>20</v>
      </c>
    </row>
    <row r="287" spans="1:15" x14ac:dyDescent="0.3">
      <c r="A287" s="54" t="str">
        <f>Meta!A287</f>
        <v>NRCS 18S</v>
      </c>
      <c r="B287" s="54">
        <f>Meta!B287</f>
        <v>273</v>
      </c>
      <c r="C287" s="2" t="s">
        <v>412</v>
      </c>
      <c r="D287" s="121">
        <v>43139</v>
      </c>
      <c r="E287" s="122">
        <v>0.25359999999999999</v>
      </c>
      <c r="F287">
        <v>100</v>
      </c>
      <c r="O287" s="23">
        <v>20</v>
      </c>
    </row>
    <row r="288" spans="1:15" x14ac:dyDescent="0.3">
      <c r="A288" s="54" t="str">
        <f>Meta!A288</f>
        <v>NRCS 18S</v>
      </c>
      <c r="B288" s="54">
        <f>Meta!B288</f>
        <v>274</v>
      </c>
      <c r="C288" s="2" t="s">
        <v>412</v>
      </c>
      <c r="D288" s="121">
        <v>43139</v>
      </c>
      <c r="E288" s="122">
        <v>0.25090000000000001</v>
      </c>
      <c r="F288">
        <v>100</v>
      </c>
      <c r="O288" s="23">
        <v>20</v>
      </c>
    </row>
    <row r="289" spans="1:15" x14ac:dyDescent="0.3">
      <c r="A289" s="54" t="str">
        <f>Meta!A289</f>
        <v>NRCS 18S</v>
      </c>
      <c r="B289" s="54">
        <f>Meta!B289</f>
        <v>275</v>
      </c>
      <c r="C289" s="2" t="s">
        <v>412</v>
      </c>
      <c r="D289" s="121">
        <v>43139</v>
      </c>
      <c r="E289" s="122">
        <v>0.26</v>
      </c>
      <c r="F289">
        <v>100</v>
      </c>
      <c r="O289" s="23">
        <v>20</v>
      </c>
    </row>
    <row r="290" spans="1:15" x14ac:dyDescent="0.3">
      <c r="A290" s="54" t="str">
        <f>Meta!A290</f>
        <v>NRCS 18S</v>
      </c>
      <c r="B290" s="54">
        <f>Meta!B290</f>
        <v>276</v>
      </c>
      <c r="C290" s="2" t="s">
        <v>412</v>
      </c>
      <c r="D290" s="121">
        <v>43139</v>
      </c>
      <c r="E290" s="122">
        <v>0.25779999999999997</v>
      </c>
      <c r="F290">
        <v>100</v>
      </c>
      <c r="O290" s="23">
        <v>20</v>
      </c>
    </row>
    <row r="291" spans="1:15" x14ac:dyDescent="0.3">
      <c r="A291" s="54" t="str">
        <f>Meta!A291</f>
        <v>NRCS 18S</v>
      </c>
      <c r="B291" s="54">
        <f>Meta!B291</f>
        <v>277</v>
      </c>
      <c r="C291" s="2" t="s">
        <v>412</v>
      </c>
      <c r="D291" s="121">
        <v>43139</v>
      </c>
      <c r="E291" s="122">
        <v>0.25059999999999999</v>
      </c>
      <c r="F291">
        <v>100</v>
      </c>
      <c r="O291" s="23">
        <v>20</v>
      </c>
    </row>
    <row r="292" spans="1:15" x14ac:dyDescent="0.3">
      <c r="A292" s="54" t="str">
        <f>Meta!A292</f>
        <v>NRCS 18S</v>
      </c>
      <c r="B292" s="54">
        <f>Meta!B292</f>
        <v>278</v>
      </c>
      <c r="C292" s="2" t="s">
        <v>412</v>
      </c>
      <c r="D292" s="121">
        <v>43139</v>
      </c>
      <c r="E292" s="122">
        <v>0.25409999999999999</v>
      </c>
      <c r="F292">
        <v>100</v>
      </c>
      <c r="O292" s="23">
        <v>20</v>
      </c>
    </row>
    <row r="293" spans="1:15" x14ac:dyDescent="0.3">
      <c r="A293" s="54" t="str">
        <f>Meta!A293</f>
        <v>NRCS 18S</v>
      </c>
      <c r="B293" s="54">
        <f>Meta!B293</f>
        <v>279</v>
      </c>
      <c r="C293" s="2" t="s">
        <v>412</v>
      </c>
      <c r="D293" s="121">
        <v>43139</v>
      </c>
      <c r="E293" s="122">
        <v>0.25609999999999999</v>
      </c>
      <c r="F293">
        <v>100</v>
      </c>
      <c r="O293" s="23">
        <v>20</v>
      </c>
    </row>
    <row r="294" spans="1:15" x14ac:dyDescent="0.3">
      <c r="A294" s="54" t="str">
        <f>Meta!A294</f>
        <v>NRCS 18S</v>
      </c>
      <c r="B294" s="54">
        <f>Meta!B294</f>
        <v>280</v>
      </c>
      <c r="C294" s="2" t="s">
        <v>412</v>
      </c>
      <c r="D294" s="121">
        <v>43165</v>
      </c>
      <c r="E294" s="122">
        <v>0.26600000000000001</v>
      </c>
      <c r="F294">
        <v>100</v>
      </c>
      <c r="O294" s="23">
        <v>20</v>
      </c>
    </row>
    <row r="295" spans="1:15" x14ac:dyDescent="0.3">
      <c r="A295" s="54" t="str">
        <f>Meta!A295</f>
        <v>NRCS 18S</v>
      </c>
      <c r="B295" s="54">
        <f>Meta!B295</f>
        <v>281</v>
      </c>
      <c r="C295" s="2" t="s">
        <v>412</v>
      </c>
      <c r="D295" s="121">
        <v>43165</v>
      </c>
      <c r="E295" s="122">
        <v>0.26379999999999998</v>
      </c>
      <c r="F295">
        <v>100</v>
      </c>
      <c r="O295" s="23">
        <v>20</v>
      </c>
    </row>
    <row r="296" spans="1:15" x14ac:dyDescent="0.3">
      <c r="A296" s="54" t="str">
        <f>Meta!A296</f>
        <v>NRCS 18S</v>
      </c>
      <c r="B296" s="54">
        <f>Meta!B296</f>
        <v>282</v>
      </c>
      <c r="C296" s="2" t="s">
        <v>412</v>
      </c>
      <c r="D296" s="121">
        <v>43165</v>
      </c>
      <c r="E296" s="122">
        <v>0.26200000000000001</v>
      </c>
      <c r="F296">
        <v>100</v>
      </c>
      <c r="O296" s="23">
        <v>20</v>
      </c>
    </row>
    <row r="297" spans="1:15" x14ac:dyDescent="0.3">
      <c r="A297" s="54" t="str">
        <f>Meta!A297</f>
        <v>NRCS 18S</v>
      </c>
      <c r="B297" s="54">
        <f>Meta!B297</f>
        <v>283</v>
      </c>
      <c r="C297" s="2" t="s">
        <v>412</v>
      </c>
      <c r="D297" s="121">
        <v>43165</v>
      </c>
      <c r="E297" s="122">
        <v>0.26429999999999998</v>
      </c>
      <c r="F297">
        <v>100</v>
      </c>
      <c r="O297" s="23">
        <v>20</v>
      </c>
    </row>
    <row r="298" spans="1:15" x14ac:dyDescent="0.3">
      <c r="A298" s="54" t="str">
        <f>Meta!A298</f>
        <v>NRCS 18S</v>
      </c>
      <c r="B298" s="54">
        <f>Meta!B298</f>
        <v>284</v>
      </c>
      <c r="C298" s="2" t="s">
        <v>412</v>
      </c>
      <c r="D298" s="121">
        <v>43165</v>
      </c>
      <c r="E298" s="122">
        <v>0.25019999999999998</v>
      </c>
      <c r="F298">
        <v>100</v>
      </c>
      <c r="O298" s="23">
        <v>20</v>
      </c>
    </row>
    <row r="299" spans="1:15" x14ac:dyDescent="0.3">
      <c r="A299" s="54" t="str">
        <f>Meta!A299</f>
        <v>NRCS 18S</v>
      </c>
      <c r="B299" s="54">
        <f>Meta!B299</f>
        <v>285</v>
      </c>
      <c r="C299" s="2" t="s">
        <v>412</v>
      </c>
      <c r="D299" s="121">
        <v>43165</v>
      </c>
      <c r="E299" s="122">
        <v>0.2586</v>
      </c>
      <c r="F299">
        <v>100</v>
      </c>
      <c r="O299" s="23">
        <v>20</v>
      </c>
    </row>
    <row r="300" spans="1:15" x14ac:dyDescent="0.3">
      <c r="A300" s="54" t="str">
        <f>Meta!A300</f>
        <v>NRCS 18S</v>
      </c>
      <c r="B300" s="54">
        <f>Meta!B300</f>
        <v>286</v>
      </c>
      <c r="C300" s="2" t="s">
        <v>412</v>
      </c>
      <c r="D300" s="121">
        <v>43165</v>
      </c>
      <c r="E300" s="122">
        <v>0.25219999999999998</v>
      </c>
      <c r="F300">
        <v>100</v>
      </c>
      <c r="O300" s="23">
        <v>20</v>
      </c>
    </row>
    <row r="301" spans="1:15" x14ac:dyDescent="0.3">
      <c r="A301" s="54" t="str">
        <f>Meta!A301</f>
        <v>NRCS 18S</v>
      </c>
      <c r="B301" s="54">
        <f>Meta!B301</f>
        <v>287</v>
      </c>
      <c r="C301" s="2" t="s">
        <v>412</v>
      </c>
      <c r="D301" s="121">
        <v>43165</v>
      </c>
      <c r="E301" s="122">
        <v>0.247</v>
      </c>
      <c r="F301">
        <v>100</v>
      </c>
      <c r="O301" s="23">
        <v>20</v>
      </c>
    </row>
    <row r="302" spans="1:15" x14ac:dyDescent="0.3">
      <c r="A302" s="54" t="str">
        <f>Meta!A302</f>
        <v>NRCS 18S</v>
      </c>
      <c r="B302" s="54">
        <f>Meta!B302</f>
        <v>288</v>
      </c>
      <c r="C302" s="2" t="s">
        <v>412</v>
      </c>
      <c r="D302" s="121">
        <v>43165</v>
      </c>
      <c r="E302" s="122">
        <v>0.25090000000000001</v>
      </c>
      <c r="F302">
        <v>100</v>
      </c>
      <c r="O302" s="23">
        <v>20</v>
      </c>
    </row>
    <row r="303" spans="1:15" x14ac:dyDescent="0.3">
      <c r="A303" s="54" t="str">
        <f>Meta!A303</f>
        <v>NRCS 18S</v>
      </c>
      <c r="B303" s="54">
        <f>Meta!B303</f>
        <v>289</v>
      </c>
      <c r="C303" s="2" t="s">
        <v>412</v>
      </c>
      <c r="D303" s="121">
        <v>43165</v>
      </c>
      <c r="E303" s="122">
        <v>0.25059999999999999</v>
      </c>
      <c r="F303">
        <v>100</v>
      </c>
      <c r="O303" s="23">
        <v>20</v>
      </c>
    </row>
    <row r="304" spans="1:15" x14ac:dyDescent="0.3">
      <c r="A304" s="54" t="str">
        <f>Meta!A304</f>
        <v>NRCS 18S</v>
      </c>
      <c r="B304" s="54">
        <f>Meta!B304</f>
        <v>290</v>
      </c>
      <c r="C304" s="2" t="s">
        <v>412</v>
      </c>
      <c r="D304" s="121">
        <v>43165</v>
      </c>
      <c r="E304" s="122">
        <v>0.2525</v>
      </c>
      <c r="F304">
        <v>100</v>
      </c>
      <c r="O304" s="23">
        <v>20</v>
      </c>
    </row>
    <row r="305" spans="1:15" x14ac:dyDescent="0.3">
      <c r="A305" s="54" t="str">
        <f>Meta!A305</f>
        <v>NRCS 18S</v>
      </c>
      <c r="B305" s="54">
        <f>Meta!B305</f>
        <v>291</v>
      </c>
      <c r="C305" s="2" t="s">
        <v>412</v>
      </c>
      <c r="D305" s="121">
        <v>43165</v>
      </c>
      <c r="E305" s="122">
        <v>0.26440000000000002</v>
      </c>
      <c r="F305">
        <v>100</v>
      </c>
      <c r="O305" s="23">
        <v>20</v>
      </c>
    </row>
    <row r="306" spans="1:15" x14ac:dyDescent="0.3">
      <c r="A306" s="54" t="str">
        <f>Meta!A306</f>
        <v>NRCS 18S</v>
      </c>
      <c r="B306" s="54">
        <f>Meta!B306</f>
        <v>292</v>
      </c>
      <c r="C306" s="2" t="s">
        <v>412</v>
      </c>
      <c r="D306" s="121">
        <v>43165</v>
      </c>
      <c r="E306" s="122">
        <v>0.2591</v>
      </c>
      <c r="F306">
        <v>100</v>
      </c>
      <c r="O306" s="23">
        <v>20</v>
      </c>
    </row>
    <row r="307" spans="1:15" x14ac:dyDescent="0.3">
      <c r="A307" s="54" t="str">
        <f>Meta!A307</f>
        <v>NRCS 18S</v>
      </c>
      <c r="B307" s="54">
        <f>Meta!B307</f>
        <v>293</v>
      </c>
      <c r="C307" s="2" t="s">
        <v>412</v>
      </c>
      <c r="D307" s="121">
        <v>43165</v>
      </c>
      <c r="E307" s="122">
        <v>0.26090000000000002</v>
      </c>
      <c r="F307">
        <v>100</v>
      </c>
      <c r="O307" s="23">
        <v>20</v>
      </c>
    </row>
    <row r="308" spans="1:15" x14ac:dyDescent="0.3">
      <c r="A308" s="54" t="str">
        <f>Meta!A308</f>
        <v>NRCS 18S</v>
      </c>
      <c r="B308" s="54">
        <f>Meta!B308</f>
        <v>294</v>
      </c>
      <c r="C308" s="2" t="s">
        <v>412</v>
      </c>
      <c r="D308" s="121">
        <v>43165</v>
      </c>
      <c r="E308" s="122">
        <v>0.26190000000000002</v>
      </c>
      <c r="F308">
        <v>100</v>
      </c>
      <c r="O308" s="23">
        <v>20</v>
      </c>
    </row>
    <row r="309" spans="1:15" x14ac:dyDescent="0.3">
      <c r="A309" s="54" t="str">
        <f>Meta!A309</f>
        <v>NRCS 18S</v>
      </c>
      <c r="B309" s="54">
        <f>Meta!B309</f>
        <v>295</v>
      </c>
      <c r="C309" s="2" t="s">
        <v>412</v>
      </c>
      <c r="D309" s="121">
        <v>43165</v>
      </c>
      <c r="E309" s="122">
        <v>0.25619999999999998</v>
      </c>
      <c r="F309">
        <v>100</v>
      </c>
      <c r="O309" s="23">
        <v>20</v>
      </c>
    </row>
    <row r="310" spans="1:15" x14ac:dyDescent="0.3">
      <c r="A310" s="54" t="str">
        <f>Meta!A310</f>
        <v>NRCS 18S</v>
      </c>
      <c r="B310" s="54">
        <f>Meta!B310</f>
        <v>296</v>
      </c>
      <c r="C310" s="2" t="s">
        <v>412</v>
      </c>
      <c r="D310" s="121">
        <v>43165</v>
      </c>
      <c r="E310" s="122">
        <v>0.2606</v>
      </c>
      <c r="F310">
        <v>100</v>
      </c>
      <c r="O310" s="23">
        <v>20</v>
      </c>
    </row>
    <row r="311" spans="1:15" x14ac:dyDescent="0.3">
      <c r="A311" s="54" t="str">
        <f>Meta!A311</f>
        <v>NRCS 18S</v>
      </c>
      <c r="B311" s="54">
        <f>Meta!B311</f>
        <v>297</v>
      </c>
      <c r="C311" s="2" t="s">
        <v>412</v>
      </c>
      <c r="D311" s="121">
        <v>43165</v>
      </c>
      <c r="E311" s="122">
        <v>0.25509999999999999</v>
      </c>
      <c r="F311">
        <v>100</v>
      </c>
      <c r="O311" s="23">
        <v>20</v>
      </c>
    </row>
    <row r="312" spans="1:15" x14ac:dyDescent="0.3">
      <c r="A312" s="54" t="str">
        <f>Meta!A312</f>
        <v>NRCS 18S</v>
      </c>
      <c r="B312" s="54">
        <f>Meta!B312</f>
        <v>298</v>
      </c>
      <c r="C312" s="2" t="s">
        <v>412</v>
      </c>
      <c r="D312" s="121">
        <v>43165</v>
      </c>
      <c r="E312" s="122">
        <v>0.2606</v>
      </c>
      <c r="F312">
        <v>100</v>
      </c>
      <c r="O312" s="23">
        <v>20</v>
      </c>
    </row>
    <row r="313" spans="1:15" x14ac:dyDescent="0.3">
      <c r="A313" s="54" t="str">
        <f>Meta!A313</f>
        <v>NRCS 18S</v>
      </c>
      <c r="B313" s="54">
        <f>Meta!B313</f>
        <v>299</v>
      </c>
      <c r="C313" s="2" t="s">
        <v>412</v>
      </c>
      <c r="D313" s="121">
        <v>43165</v>
      </c>
      <c r="E313" s="122">
        <v>0.25280000000000002</v>
      </c>
      <c r="F313">
        <v>100</v>
      </c>
      <c r="O313" s="23">
        <v>20</v>
      </c>
    </row>
    <row r="314" spans="1:15" x14ac:dyDescent="0.3">
      <c r="A314" s="54" t="str">
        <f>Meta!A314</f>
        <v>NRCS 18S</v>
      </c>
      <c r="B314" s="54">
        <f>Meta!B314</f>
        <v>300</v>
      </c>
      <c r="C314" s="2" t="s">
        <v>412</v>
      </c>
      <c r="D314" s="121">
        <v>43165</v>
      </c>
      <c r="E314" s="122">
        <v>0.26250000000000001</v>
      </c>
      <c r="F314">
        <v>100</v>
      </c>
      <c r="O314" s="23">
        <v>20</v>
      </c>
    </row>
    <row r="315" spans="1:15" x14ac:dyDescent="0.3">
      <c r="A315" s="54" t="str">
        <f>Meta!A315</f>
        <v>NRCS 18S</v>
      </c>
      <c r="B315" s="54">
        <f>Meta!B315</f>
        <v>301</v>
      </c>
      <c r="C315" s="2" t="s">
        <v>412</v>
      </c>
      <c r="D315" s="121">
        <v>43165</v>
      </c>
      <c r="E315" s="122">
        <v>0.24970000000000001</v>
      </c>
      <c r="F315">
        <v>100</v>
      </c>
      <c r="O315" s="23">
        <v>20</v>
      </c>
    </row>
    <row r="316" spans="1:15" x14ac:dyDescent="0.3">
      <c r="A316" s="54" t="str">
        <f>Meta!A316</f>
        <v>NRCS 18S</v>
      </c>
      <c r="B316" s="54">
        <f>Meta!B316</f>
        <v>302</v>
      </c>
      <c r="C316" s="2" t="s">
        <v>412</v>
      </c>
      <c r="D316" s="121">
        <v>43166</v>
      </c>
      <c r="E316" s="122">
        <v>0.25019999999999998</v>
      </c>
      <c r="F316">
        <v>100</v>
      </c>
      <c r="O316" s="23">
        <v>20</v>
      </c>
    </row>
    <row r="317" spans="1:15" x14ac:dyDescent="0.3">
      <c r="A317" s="54" t="str">
        <f>Meta!A317</f>
        <v>NRCS 18S</v>
      </c>
      <c r="B317" s="54">
        <f>Meta!B317</f>
        <v>303</v>
      </c>
      <c r="C317" s="2" t="s">
        <v>412</v>
      </c>
      <c r="D317" s="121">
        <v>43166</v>
      </c>
      <c r="E317" s="122">
        <v>0.2596</v>
      </c>
      <c r="F317">
        <v>100</v>
      </c>
      <c r="O317" s="23">
        <v>20</v>
      </c>
    </row>
    <row r="318" spans="1:15" x14ac:dyDescent="0.3">
      <c r="A318" s="54" t="str">
        <f>Meta!A318</f>
        <v>NRCS 18S</v>
      </c>
      <c r="B318" s="54">
        <f>Meta!B318</f>
        <v>304</v>
      </c>
      <c r="C318" s="2" t="s">
        <v>412</v>
      </c>
      <c r="D318" s="121">
        <v>43166</v>
      </c>
      <c r="E318" s="122">
        <v>0.25</v>
      </c>
      <c r="F318">
        <v>100</v>
      </c>
      <c r="O318" s="23">
        <v>20</v>
      </c>
    </row>
    <row r="319" spans="1:15" x14ac:dyDescent="0.3">
      <c r="A319" s="54" t="str">
        <f>Meta!A319</f>
        <v>NRCS 18S</v>
      </c>
      <c r="B319" s="54">
        <f>Meta!B319</f>
        <v>305</v>
      </c>
      <c r="C319" s="2" t="s">
        <v>412</v>
      </c>
      <c r="D319" s="121">
        <v>43166</v>
      </c>
      <c r="E319" s="122">
        <v>0.25530000000000003</v>
      </c>
      <c r="F319">
        <v>100</v>
      </c>
      <c r="O319" s="23">
        <v>20</v>
      </c>
    </row>
    <row r="320" spans="1:15" x14ac:dyDescent="0.3">
      <c r="A320" s="54" t="str">
        <f>Meta!A320</f>
        <v>NRCS 18S</v>
      </c>
      <c r="B320" s="54">
        <f>Meta!B320</f>
        <v>306</v>
      </c>
      <c r="C320" s="2" t="s">
        <v>412</v>
      </c>
      <c r="D320" s="121">
        <v>43166</v>
      </c>
      <c r="E320" s="122">
        <v>0.25719999999999998</v>
      </c>
      <c r="F320">
        <v>100</v>
      </c>
      <c r="O320" s="23">
        <v>20</v>
      </c>
    </row>
    <row r="321" spans="1:15" x14ac:dyDescent="0.3">
      <c r="A321" s="54" t="str">
        <f>Meta!A321</f>
        <v>NRCS 18S</v>
      </c>
      <c r="B321" s="54">
        <f>Meta!B321</f>
        <v>307</v>
      </c>
      <c r="C321" s="2" t="s">
        <v>413</v>
      </c>
      <c r="D321" s="121">
        <v>43166</v>
      </c>
      <c r="E321" s="122">
        <v>0.2429</v>
      </c>
      <c r="F321">
        <v>100</v>
      </c>
      <c r="O321" s="23">
        <v>20</v>
      </c>
    </row>
    <row r="322" spans="1:15" x14ac:dyDescent="0.3">
      <c r="A322" s="54" t="str">
        <f>Meta!A322</f>
        <v>NRCS 18S</v>
      </c>
      <c r="B322" s="54">
        <f>Meta!B322</f>
        <v>308</v>
      </c>
      <c r="C322" s="2" t="s">
        <v>413</v>
      </c>
      <c r="D322" s="121">
        <v>43166</v>
      </c>
      <c r="E322" s="122">
        <v>0.25290000000000001</v>
      </c>
      <c r="F322">
        <v>100</v>
      </c>
      <c r="O322" s="23">
        <v>20</v>
      </c>
    </row>
    <row r="323" spans="1:15" x14ac:dyDescent="0.3">
      <c r="A323" s="54" t="str">
        <f>Meta!A323</f>
        <v>NRCS 18S</v>
      </c>
      <c r="B323" s="54">
        <f>Meta!B323</f>
        <v>309</v>
      </c>
      <c r="C323" s="2" t="s">
        <v>413</v>
      </c>
      <c r="D323" s="121">
        <v>43166</v>
      </c>
      <c r="E323" s="122">
        <v>0.26119999999999999</v>
      </c>
      <c r="F323">
        <v>100</v>
      </c>
      <c r="O323" s="23">
        <v>20</v>
      </c>
    </row>
    <row r="324" spans="1:15" x14ac:dyDescent="0.3">
      <c r="A324" s="54" t="str">
        <f>Meta!A324</f>
        <v>NRCS 18S</v>
      </c>
      <c r="B324" s="54">
        <f>Meta!B324</f>
        <v>310</v>
      </c>
      <c r="C324" s="2" t="s">
        <v>413</v>
      </c>
      <c r="D324" s="121">
        <v>43166</v>
      </c>
      <c r="E324" s="122">
        <v>0.25480000000000003</v>
      </c>
      <c r="F324">
        <v>100</v>
      </c>
      <c r="O324" s="23">
        <v>20</v>
      </c>
    </row>
    <row r="325" spans="1:15" x14ac:dyDescent="0.3">
      <c r="A325" s="54" t="str">
        <f>Meta!A325</f>
        <v>NRCS 18S</v>
      </c>
      <c r="B325" s="54">
        <f>Meta!B325</f>
        <v>311</v>
      </c>
      <c r="C325" s="2" t="s">
        <v>413</v>
      </c>
      <c r="D325" s="121">
        <v>43166</v>
      </c>
      <c r="E325" s="122">
        <v>0.25779999999999997</v>
      </c>
      <c r="F325">
        <v>100</v>
      </c>
      <c r="O325" s="23">
        <v>20</v>
      </c>
    </row>
    <row r="326" spans="1:15" x14ac:dyDescent="0.3">
      <c r="A326" s="54" t="str">
        <f>Meta!A326</f>
        <v>NRCS 18S</v>
      </c>
      <c r="B326" s="54">
        <f>Meta!B326</f>
        <v>312</v>
      </c>
      <c r="C326" s="2" t="s">
        <v>413</v>
      </c>
      <c r="D326" s="121">
        <v>43178</v>
      </c>
      <c r="E326" s="122">
        <v>0.24959999999999999</v>
      </c>
      <c r="F326">
        <v>100</v>
      </c>
      <c r="O326" s="23">
        <v>20</v>
      </c>
    </row>
    <row r="327" spans="1:15" x14ac:dyDescent="0.3">
      <c r="A327" s="54" t="str">
        <f>Meta!A327</f>
        <v>NRCS 18S</v>
      </c>
      <c r="B327" s="54">
        <f>Meta!B327</f>
        <v>313</v>
      </c>
      <c r="C327" s="2" t="s">
        <v>413</v>
      </c>
      <c r="D327" s="121">
        <v>43178</v>
      </c>
      <c r="E327" s="122">
        <v>0.2505</v>
      </c>
      <c r="F327">
        <v>100</v>
      </c>
      <c r="O327" s="23">
        <v>20</v>
      </c>
    </row>
    <row r="328" spans="1:15" x14ac:dyDescent="0.3">
      <c r="A328" s="54" t="str">
        <f>Meta!A328</f>
        <v>NRCS 18S</v>
      </c>
      <c r="B328" s="54">
        <f>Meta!B328</f>
        <v>314</v>
      </c>
      <c r="C328" s="2" t="s">
        <v>413</v>
      </c>
      <c r="D328" s="121">
        <v>43178</v>
      </c>
      <c r="E328" s="122">
        <v>0.26529999999999998</v>
      </c>
      <c r="F328">
        <v>100</v>
      </c>
      <c r="O328" s="23">
        <v>20</v>
      </c>
    </row>
    <row r="329" spans="1:15" x14ac:dyDescent="0.3">
      <c r="A329" s="54" t="str">
        <f>Meta!A329</f>
        <v>NRCS 18S</v>
      </c>
      <c r="B329" s="54">
        <f>Meta!B329</f>
        <v>315</v>
      </c>
      <c r="C329" s="2" t="s">
        <v>413</v>
      </c>
      <c r="D329" s="121">
        <v>43178</v>
      </c>
      <c r="E329" s="122">
        <v>0.253</v>
      </c>
      <c r="F329">
        <v>100</v>
      </c>
      <c r="O329" s="23">
        <v>20</v>
      </c>
    </row>
    <row r="330" spans="1:15" x14ac:dyDescent="0.3">
      <c r="A330" s="54" t="str">
        <f>Meta!A330</f>
        <v>NRCS 18S</v>
      </c>
      <c r="B330" s="54">
        <f>Meta!B330</f>
        <v>316</v>
      </c>
      <c r="C330" s="2" t="s">
        <v>413</v>
      </c>
      <c r="D330" s="121">
        <v>43185</v>
      </c>
      <c r="E330" s="122">
        <v>0.25419999999999998</v>
      </c>
      <c r="F330">
        <v>100</v>
      </c>
      <c r="O330" s="23">
        <v>20</v>
      </c>
    </row>
    <row r="331" spans="1:15" x14ac:dyDescent="0.3">
      <c r="A331" s="54" t="str">
        <f>Meta!A331</f>
        <v>NRCS 18S</v>
      </c>
      <c r="B331" s="54" t="str">
        <f>Meta!B331</f>
        <v>PlateD_H2O_1</v>
      </c>
      <c r="O331" s="23"/>
    </row>
    <row r="332" spans="1:15" x14ac:dyDescent="0.3">
      <c r="A332" s="54" t="str">
        <f>Meta!A332</f>
        <v>NRCS 18S</v>
      </c>
      <c r="B332" s="54" t="str">
        <f>Meta!B332</f>
        <v>PlateD_H2O_2</v>
      </c>
      <c r="O332" s="23"/>
    </row>
    <row r="333" spans="1:15" x14ac:dyDescent="0.3">
      <c r="A333" s="54" t="str">
        <f>Meta!A333</f>
        <v>NRCS 18S</v>
      </c>
      <c r="B333" s="54" t="str">
        <f>Meta!B333</f>
        <v>PlateD_Cal</v>
      </c>
      <c r="O333" s="23"/>
    </row>
    <row r="334" spans="1:15" x14ac:dyDescent="0.3">
      <c r="A334" s="54" t="str">
        <f>Meta!A334</f>
        <v>NRCS 18S</v>
      </c>
      <c r="B334" s="54" t="str">
        <f>Meta!B334</f>
        <v>PlateD_Zymo</v>
      </c>
      <c r="O334" s="23"/>
    </row>
    <row r="335" spans="1:15" x14ac:dyDescent="0.3">
      <c r="A335" s="54" t="str">
        <f>Meta!A335</f>
        <v>NRCS 18S</v>
      </c>
      <c r="B335" s="54">
        <f>Meta!B335</f>
        <v>317</v>
      </c>
      <c r="C335" s="2" t="s">
        <v>413</v>
      </c>
      <c r="D335" s="121">
        <v>43185</v>
      </c>
      <c r="E335" s="122">
        <v>0.26</v>
      </c>
      <c r="F335">
        <v>100</v>
      </c>
      <c r="O335" s="23">
        <v>20</v>
      </c>
    </row>
    <row r="336" spans="1:15" x14ac:dyDescent="0.3">
      <c r="A336" s="54" t="str">
        <f>Meta!A336</f>
        <v>NRCS 18S</v>
      </c>
      <c r="B336" s="54">
        <f>Meta!B336</f>
        <v>318</v>
      </c>
      <c r="C336" s="2" t="s">
        <v>413</v>
      </c>
      <c r="D336" s="121">
        <v>43185</v>
      </c>
      <c r="E336" s="122">
        <v>0.25669999999999998</v>
      </c>
      <c r="F336">
        <v>100</v>
      </c>
      <c r="O336" s="23">
        <v>20</v>
      </c>
    </row>
    <row r="337" spans="1:15" x14ac:dyDescent="0.3">
      <c r="A337" s="54" t="str">
        <f>Meta!A337</f>
        <v>NRCS 18S</v>
      </c>
      <c r="B337" s="54">
        <f>Meta!B337</f>
        <v>319</v>
      </c>
      <c r="C337" s="2" t="s">
        <v>413</v>
      </c>
      <c r="D337" s="121">
        <v>43185</v>
      </c>
      <c r="E337" s="122">
        <v>0.25690000000000002</v>
      </c>
      <c r="F337">
        <v>100</v>
      </c>
      <c r="O337" s="23">
        <v>20</v>
      </c>
    </row>
    <row r="338" spans="1:15" x14ac:dyDescent="0.3">
      <c r="A338" s="54" t="str">
        <f>Meta!A338</f>
        <v>NRCS 18S</v>
      </c>
      <c r="B338" s="54">
        <f>Meta!B338</f>
        <v>320</v>
      </c>
      <c r="C338" s="2" t="s">
        <v>413</v>
      </c>
      <c r="D338" s="121">
        <v>43185</v>
      </c>
      <c r="E338" s="122">
        <v>0.25</v>
      </c>
      <c r="F338">
        <v>100</v>
      </c>
      <c r="O338" s="23">
        <v>20</v>
      </c>
    </row>
    <row r="339" spans="1:15" x14ac:dyDescent="0.3">
      <c r="A339" s="54" t="str">
        <f>Meta!A339</f>
        <v>NRCS 18S</v>
      </c>
      <c r="B339" s="54">
        <f>Meta!B339</f>
        <v>321</v>
      </c>
      <c r="C339" s="2" t="s">
        <v>413</v>
      </c>
      <c r="D339" s="121">
        <v>43185</v>
      </c>
      <c r="E339" s="122">
        <v>0.25640000000000002</v>
      </c>
      <c r="F339">
        <v>100</v>
      </c>
      <c r="O339" s="23">
        <v>20</v>
      </c>
    </row>
    <row r="340" spans="1:15" x14ac:dyDescent="0.3">
      <c r="A340" s="54" t="str">
        <f>Meta!A340</f>
        <v>NRCS 18S</v>
      </c>
      <c r="B340" s="54">
        <f>Meta!B340</f>
        <v>322</v>
      </c>
      <c r="C340" s="2" t="s">
        <v>413</v>
      </c>
      <c r="D340" s="121">
        <v>43187</v>
      </c>
      <c r="E340" s="122">
        <v>0.26229999999999998</v>
      </c>
      <c r="F340">
        <v>100</v>
      </c>
      <c r="O340" s="23">
        <v>20</v>
      </c>
    </row>
    <row r="341" spans="1:15" x14ac:dyDescent="0.3">
      <c r="A341" s="54" t="str">
        <f>Meta!A341</f>
        <v>NRCS 18S</v>
      </c>
      <c r="B341" s="54">
        <f>Meta!B341</f>
        <v>323</v>
      </c>
      <c r="C341" s="2" t="s">
        <v>413</v>
      </c>
      <c r="D341" s="121">
        <v>43187</v>
      </c>
      <c r="E341" s="122">
        <v>0.248</v>
      </c>
      <c r="F341">
        <v>100</v>
      </c>
      <c r="O341" s="23">
        <v>20</v>
      </c>
    </row>
    <row r="342" spans="1:15" x14ac:dyDescent="0.3">
      <c r="A342" s="54" t="str">
        <f>Meta!A342</f>
        <v>NRCS 18S</v>
      </c>
      <c r="B342" s="54">
        <f>Meta!B342</f>
        <v>324</v>
      </c>
      <c r="C342" s="2" t="s">
        <v>413</v>
      </c>
      <c r="D342" s="121">
        <v>43187</v>
      </c>
      <c r="E342" s="122">
        <v>0.2601</v>
      </c>
      <c r="F342">
        <v>100</v>
      </c>
      <c r="O342" s="23">
        <v>20</v>
      </c>
    </row>
    <row r="343" spans="1:15" x14ac:dyDescent="0.3">
      <c r="A343" s="54" t="str">
        <f>Meta!A343</f>
        <v>NRCS 18S</v>
      </c>
      <c r="B343" s="54">
        <f>Meta!B343</f>
        <v>325</v>
      </c>
      <c r="C343" s="2" t="s">
        <v>413</v>
      </c>
      <c r="D343" s="121">
        <v>43187</v>
      </c>
      <c r="E343" s="122">
        <v>0.2601</v>
      </c>
      <c r="F343">
        <v>100</v>
      </c>
      <c r="O343" s="23">
        <v>20</v>
      </c>
    </row>
    <row r="344" spans="1:15" x14ac:dyDescent="0.3">
      <c r="A344" s="54" t="str">
        <f>Meta!A344</f>
        <v>NRCS 18S</v>
      </c>
      <c r="B344" s="54">
        <f>Meta!B344</f>
        <v>326</v>
      </c>
      <c r="C344" s="2" t="s">
        <v>413</v>
      </c>
      <c r="D344" s="121">
        <v>43187</v>
      </c>
      <c r="E344" s="122">
        <v>0.25340000000000001</v>
      </c>
      <c r="F344">
        <v>100</v>
      </c>
      <c r="O344" s="23">
        <v>20</v>
      </c>
    </row>
    <row r="345" spans="1:15" x14ac:dyDescent="0.3">
      <c r="A345" s="54" t="str">
        <f>Meta!A345</f>
        <v>NRCS 18S</v>
      </c>
      <c r="B345" s="54">
        <f>Meta!B345</f>
        <v>327</v>
      </c>
      <c r="C345" s="2" t="s">
        <v>413</v>
      </c>
      <c r="D345" s="121">
        <v>43187</v>
      </c>
      <c r="E345" s="122">
        <v>0.251</v>
      </c>
      <c r="F345">
        <v>100</v>
      </c>
      <c r="O345" s="23">
        <v>20</v>
      </c>
    </row>
    <row r="346" spans="1:15" x14ac:dyDescent="0.3">
      <c r="A346" s="54" t="str">
        <f>Meta!A346</f>
        <v>NRCS 18S</v>
      </c>
      <c r="B346" s="54">
        <f>Meta!B346</f>
        <v>328</v>
      </c>
      <c r="C346" s="2" t="s">
        <v>413</v>
      </c>
      <c r="D346" s="121">
        <v>43187</v>
      </c>
      <c r="E346" s="122">
        <v>0.24979999999999999</v>
      </c>
      <c r="F346">
        <v>100</v>
      </c>
      <c r="O346" s="23">
        <v>20</v>
      </c>
    </row>
    <row r="347" spans="1:15" x14ac:dyDescent="0.3">
      <c r="A347" s="54" t="str">
        <f>Meta!A347</f>
        <v>NRCS 18S</v>
      </c>
      <c r="B347" s="54">
        <f>Meta!B347</f>
        <v>329</v>
      </c>
      <c r="C347" s="2" t="s">
        <v>413</v>
      </c>
      <c r="D347" s="121">
        <v>43187</v>
      </c>
      <c r="E347" s="122">
        <v>0.25380000000000003</v>
      </c>
      <c r="F347">
        <v>100</v>
      </c>
      <c r="O347" s="23">
        <v>20</v>
      </c>
    </row>
    <row r="348" spans="1:15" x14ac:dyDescent="0.3">
      <c r="A348" s="54" t="str">
        <f>Meta!A348</f>
        <v>NRCS 18S</v>
      </c>
      <c r="B348" s="54">
        <f>Meta!B348</f>
        <v>330</v>
      </c>
      <c r="C348" s="2" t="s">
        <v>413</v>
      </c>
      <c r="D348" s="121">
        <v>43187</v>
      </c>
      <c r="E348" s="122">
        <v>0.2545</v>
      </c>
      <c r="F348">
        <v>100</v>
      </c>
      <c r="O348" s="23">
        <v>20</v>
      </c>
    </row>
    <row r="349" spans="1:15" x14ac:dyDescent="0.3">
      <c r="A349" s="54" t="str">
        <f>Meta!A349</f>
        <v>NRCS 18S</v>
      </c>
      <c r="B349" s="54">
        <f>Meta!B349</f>
        <v>331</v>
      </c>
      <c r="C349" s="2" t="s">
        <v>413</v>
      </c>
      <c r="D349" s="121">
        <v>43192</v>
      </c>
      <c r="E349" s="122">
        <v>0.25950000000000001</v>
      </c>
      <c r="F349">
        <v>100</v>
      </c>
      <c r="O349" s="23">
        <v>20</v>
      </c>
    </row>
    <row r="350" spans="1:15" x14ac:dyDescent="0.3">
      <c r="A350" s="54" t="str">
        <f>Meta!A350</f>
        <v>NRCS 18S</v>
      </c>
      <c r="B350" s="54">
        <f>Meta!B350</f>
        <v>332</v>
      </c>
      <c r="C350" s="2" t="s">
        <v>413</v>
      </c>
      <c r="D350" s="121">
        <v>43192</v>
      </c>
      <c r="E350" s="122">
        <v>0.26040000000000002</v>
      </c>
      <c r="F350">
        <v>100</v>
      </c>
      <c r="O350" s="23">
        <v>20</v>
      </c>
    </row>
    <row r="351" spans="1:15" x14ac:dyDescent="0.3">
      <c r="A351" s="54" t="str">
        <f>Meta!A351</f>
        <v>NRCS 18S</v>
      </c>
      <c r="B351" s="54">
        <f>Meta!B351</f>
        <v>333</v>
      </c>
      <c r="C351" s="2" t="s">
        <v>413</v>
      </c>
      <c r="D351" s="121">
        <v>43192</v>
      </c>
      <c r="E351" s="122">
        <v>0.26219999999999999</v>
      </c>
      <c r="F351">
        <v>100</v>
      </c>
      <c r="O351" s="23">
        <v>20</v>
      </c>
    </row>
    <row r="352" spans="1:15" x14ac:dyDescent="0.3">
      <c r="A352" s="54" t="str">
        <f>Meta!A352</f>
        <v>NRCS 18S</v>
      </c>
      <c r="B352" s="54">
        <f>Meta!B352</f>
        <v>334</v>
      </c>
      <c r="C352" s="2" t="s">
        <v>413</v>
      </c>
      <c r="D352" s="121">
        <v>43192</v>
      </c>
      <c r="E352" s="122">
        <v>0.251</v>
      </c>
      <c r="F352">
        <v>100</v>
      </c>
      <c r="O352" s="23">
        <v>20</v>
      </c>
    </row>
    <row r="353" spans="1:15" x14ac:dyDescent="0.3">
      <c r="A353" s="54" t="str">
        <f>Meta!A353</f>
        <v>NRCS 18S</v>
      </c>
      <c r="B353" s="54">
        <f>Meta!B353</f>
        <v>335</v>
      </c>
      <c r="C353" s="2" t="s">
        <v>413</v>
      </c>
      <c r="D353" s="121">
        <v>43192</v>
      </c>
      <c r="E353" s="122">
        <v>0.25829999999999997</v>
      </c>
      <c r="F353">
        <v>100</v>
      </c>
      <c r="O353" s="23">
        <v>20</v>
      </c>
    </row>
    <row r="354" spans="1:15" x14ac:dyDescent="0.3">
      <c r="A354" s="54" t="str">
        <f>Meta!A354</f>
        <v>NRCS 18S</v>
      </c>
      <c r="B354" s="54">
        <f>Meta!B354</f>
        <v>336</v>
      </c>
      <c r="C354" s="2" t="s">
        <v>413</v>
      </c>
      <c r="D354" s="121">
        <v>43192</v>
      </c>
      <c r="E354" s="122">
        <v>0.25009999999999999</v>
      </c>
      <c r="F354">
        <v>100</v>
      </c>
      <c r="O354" s="23">
        <v>20</v>
      </c>
    </row>
    <row r="355" spans="1:15" x14ac:dyDescent="0.3">
      <c r="A355" s="54" t="str">
        <f>Meta!A355</f>
        <v>NRCS 18S</v>
      </c>
      <c r="B355" s="54">
        <f>Meta!B355</f>
        <v>337</v>
      </c>
      <c r="C355" s="2" t="s">
        <v>413</v>
      </c>
      <c r="D355" s="121">
        <v>43192</v>
      </c>
      <c r="E355" s="122">
        <v>0.25340000000000001</v>
      </c>
      <c r="F355">
        <v>100</v>
      </c>
      <c r="O355" s="23">
        <v>20</v>
      </c>
    </row>
    <row r="356" spans="1:15" x14ac:dyDescent="0.3">
      <c r="A356" s="54" t="str">
        <f>Meta!A356</f>
        <v>NRCS 18S</v>
      </c>
      <c r="B356" s="54">
        <f>Meta!B356</f>
        <v>338</v>
      </c>
      <c r="C356" s="2" t="s">
        <v>413</v>
      </c>
      <c r="D356" s="121">
        <v>43194</v>
      </c>
      <c r="E356" s="122">
        <v>0.25069999999999998</v>
      </c>
      <c r="F356">
        <v>100</v>
      </c>
      <c r="O356" s="23">
        <v>20</v>
      </c>
    </row>
    <row r="357" spans="1:15" x14ac:dyDescent="0.3">
      <c r="A357" s="54" t="str">
        <f>Meta!A357</f>
        <v>NRCS 18S</v>
      </c>
      <c r="B357" s="54">
        <f>Meta!B357</f>
        <v>339</v>
      </c>
      <c r="C357" s="2" t="s">
        <v>413</v>
      </c>
      <c r="D357" s="121">
        <v>43194</v>
      </c>
      <c r="E357" s="122">
        <v>0.25130000000000002</v>
      </c>
      <c r="F357">
        <v>100</v>
      </c>
      <c r="O357" s="23">
        <v>20</v>
      </c>
    </row>
    <row r="358" spans="1:15" x14ac:dyDescent="0.3">
      <c r="A358" s="54" t="str">
        <f>Meta!A358</f>
        <v>NRCS 18S</v>
      </c>
      <c r="B358" s="54">
        <f>Meta!B358</f>
        <v>340</v>
      </c>
      <c r="C358" s="2" t="s">
        <v>413</v>
      </c>
      <c r="D358" s="121" t="s">
        <v>414</v>
      </c>
      <c r="E358" s="122">
        <v>0.25650000000000001</v>
      </c>
      <c r="F358">
        <v>100</v>
      </c>
      <c r="O358" s="23">
        <v>20</v>
      </c>
    </row>
    <row r="359" spans="1:15" x14ac:dyDescent="0.3">
      <c r="A359" s="54" t="str">
        <f>Meta!A359</f>
        <v>NRCS 18S</v>
      </c>
      <c r="B359" s="54">
        <f>Meta!B359</f>
        <v>341</v>
      </c>
      <c r="C359" s="2" t="s">
        <v>413</v>
      </c>
      <c r="D359" s="121">
        <v>43194</v>
      </c>
      <c r="E359" s="122">
        <v>0.2636</v>
      </c>
      <c r="F359">
        <v>100</v>
      </c>
      <c r="O359" s="23">
        <v>20</v>
      </c>
    </row>
    <row r="360" spans="1:15" x14ac:dyDescent="0.3">
      <c r="A360" s="54" t="str">
        <f>Meta!A360</f>
        <v>NRCS 18S</v>
      </c>
      <c r="B360" s="54">
        <f>Meta!B360</f>
        <v>342</v>
      </c>
      <c r="C360" s="2" t="s">
        <v>413</v>
      </c>
      <c r="D360" s="121">
        <v>43194</v>
      </c>
      <c r="E360" s="122">
        <v>0.25090000000000001</v>
      </c>
      <c r="F360">
        <v>100</v>
      </c>
      <c r="O360" s="23">
        <v>20</v>
      </c>
    </row>
    <row r="361" spans="1:15" x14ac:dyDescent="0.3">
      <c r="A361" s="54" t="str">
        <f>Meta!A361</f>
        <v>NRCS 18S</v>
      </c>
      <c r="B361" s="54">
        <f>Meta!B361</f>
        <v>343</v>
      </c>
      <c r="C361" s="2" t="s">
        <v>413</v>
      </c>
      <c r="D361" s="121">
        <v>43194</v>
      </c>
      <c r="E361" s="122">
        <v>0.25359999999999999</v>
      </c>
      <c r="F361">
        <v>100</v>
      </c>
      <c r="O361" s="23">
        <v>20</v>
      </c>
    </row>
    <row r="362" spans="1:15" x14ac:dyDescent="0.3">
      <c r="A362" s="54" t="str">
        <f>Meta!A362</f>
        <v>NRCS 18S</v>
      </c>
      <c r="B362" s="54">
        <f>Meta!B362</f>
        <v>344</v>
      </c>
      <c r="C362" s="2" t="s">
        <v>413</v>
      </c>
      <c r="D362" s="121">
        <v>43194</v>
      </c>
      <c r="E362" s="122">
        <v>0.25750000000000001</v>
      </c>
      <c r="F362">
        <v>100</v>
      </c>
      <c r="O362" s="23">
        <v>20</v>
      </c>
    </row>
    <row r="363" spans="1:15" x14ac:dyDescent="0.3">
      <c r="A363" s="54" t="str">
        <f>Meta!A363</f>
        <v>NRCS 18S</v>
      </c>
      <c r="B363" s="54">
        <f>Meta!B363</f>
        <v>345</v>
      </c>
      <c r="C363" s="2" t="s">
        <v>413</v>
      </c>
      <c r="D363" s="121">
        <v>43194</v>
      </c>
      <c r="E363" s="122">
        <v>0.25750000000000001</v>
      </c>
      <c r="F363">
        <v>100</v>
      </c>
      <c r="O363" s="23">
        <v>20</v>
      </c>
    </row>
    <row r="364" spans="1:15" x14ac:dyDescent="0.3">
      <c r="A364" s="54" t="str">
        <f>Meta!A364</f>
        <v>NRCS 18S</v>
      </c>
      <c r="B364" s="54">
        <f>Meta!B364</f>
        <v>346</v>
      </c>
      <c r="C364" s="2" t="s">
        <v>412</v>
      </c>
      <c r="D364" s="121">
        <v>43199</v>
      </c>
      <c r="E364" s="122">
        <v>0.25159999999999999</v>
      </c>
      <c r="F364">
        <v>100</v>
      </c>
      <c r="O364" s="23">
        <v>20</v>
      </c>
    </row>
    <row r="365" spans="1:15" x14ac:dyDescent="0.3">
      <c r="A365" s="54" t="str">
        <f>Meta!A365</f>
        <v>NRCS 18S</v>
      </c>
      <c r="B365" s="54">
        <f>Meta!B365</f>
        <v>347</v>
      </c>
      <c r="C365" s="2" t="s">
        <v>412</v>
      </c>
      <c r="D365" s="121">
        <v>43199</v>
      </c>
      <c r="E365" s="122">
        <v>0.2576</v>
      </c>
      <c r="F365">
        <v>100</v>
      </c>
      <c r="O365" s="23">
        <v>20</v>
      </c>
    </row>
    <row r="366" spans="1:15" x14ac:dyDescent="0.3">
      <c r="A366" s="54" t="str">
        <f>Meta!A366</f>
        <v>NRCS 18S</v>
      </c>
      <c r="B366" s="54">
        <f>Meta!B366</f>
        <v>348</v>
      </c>
      <c r="C366" s="2" t="s">
        <v>412</v>
      </c>
      <c r="D366" s="121">
        <v>43199</v>
      </c>
      <c r="E366" s="122">
        <v>0.2525</v>
      </c>
      <c r="F366">
        <v>100</v>
      </c>
      <c r="O366" s="23">
        <v>20</v>
      </c>
    </row>
    <row r="367" spans="1:15" x14ac:dyDescent="0.3">
      <c r="A367" s="54" t="str">
        <f>Meta!A367</f>
        <v>NRCS 18S</v>
      </c>
      <c r="B367" s="54">
        <f>Meta!B367</f>
        <v>349</v>
      </c>
      <c r="C367" s="2" t="s">
        <v>412</v>
      </c>
      <c r="D367" s="121">
        <v>43199</v>
      </c>
      <c r="E367" s="122">
        <v>0.25800000000000001</v>
      </c>
      <c r="F367">
        <v>100</v>
      </c>
      <c r="O367" s="23">
        <v>20</v>
      </c>
    </row>
    <row r="368" spans="1:15" x14ac:dyDescent="0.3">
      <c r="A368" s="54" t="str">
        <f>Meta!A368</f>
        <v>NRCS 18S</v>
      </c>
      <c r="B368" s="54">
        <f>Meta!B368</f>
        <v>350</v>
      </c>
      <c r="C368" s="2" t="s">
        <v>412</v>
      </c>
      <c r="D368" s="121">
        <v>43199</v>
      </c>
      <c r="E368" s="122">
        <v>0.25559999999999999</v>
      </c>
      <c r="F368">
        <v>100</v>
      </c>
      <c r="O368" s="23">
        <v>20</v>
      </c>
    </row>
    <row r="369" spans="1:15" x14ac:dyDescent="0.3">
      <c r="A369" s="54" t="str">
        <f>Meta!A369</f>
        <v>NRCS 18S</v>
      </c>
      <c r="B369" s="54">
        <f>Meta!B369</f>
        <v>351</v>
      </c>
      <c r="C369" s="2" t="s">
        <v>412</v>
      </c>
      <c r="D369" s="121">
        <v>43199</v>
      </c>
      <c r="E369" s="122">
        <v>0.255</v>
      </c>
      <c r="F369">
        <v>100</v>
      </c>
      <c r="O369" s="23">
        <v>20</v>
      </c>
    </row>
    <row r="370" spans="1:15" x14ac:dyDescent="0.3">
      <c r="A370" s="54" t="str">
        <f>Meta!A370</f>
        <v>NRCS 18S</v>
      </c>
      <c r="B370" s="54">
        <f>Meta!B370</f>
        <v>352</v>
      </c>
      <c r="C370" s="2" t="s">
        <v>412</v>
      </c>
      <c r="D370" s="121">
        <v>43199</v>
      </c>
      <c r="E370" s="122">
        <v>0.252</v>
      </c>
      <c r="F370">
        <v>100</v>
      </c>
      <c r="O370" s="23">
        <v>20</v>
      </c>
    </row>
    <row r="371" spans="1:15" x14ac:dyDescent="0.3">
      <c r="A371" s="54" t="str">
        <f>Meta!A371</f>
        <v>NRCS 18S</v>
      </c>
      <c r="B371" s="54">
        <f>Meta!B371</f>
        <v>353</v>
      </c>
      <c r="C371" s="2" t="s">
        <v>412</v>
      </c>
      <c r="D371" s="121">
        <v>43199</v>
      </c>
      <c r="E371" s="122">
        <v>0.25619999999999998</v>
      </c>
      <c r="F371">
        <v>100</v>
      </c>
      <c r="O371" s="23">
        <v>20</v>
      </c>
    </row>
    <row r="372" spans="1:15" x14ac:dyDescent="0.3">
      <c r="A372" s="54" t="str">
        <f>Meta!A372</f>
        <v>NRCS 18S</v>
      </c>
      <c r="B372" s="54">
        <f>Meta!B372</f>
        <v>354</v>
      </c>
      <c r="C372" s="2" t="s">
        <v>412</v>
      </c>
      <c r="D372" s="121">
        <v>43199</v>
      </c>
      <c r="E372" s="122">
        <v>0.254</v>
      </c>
      <c r="F372">
        <v>100</v>
      </c>
      <c r="O372" s="23">
        <v>20</v>
      </c>
    </row>
    <row r="373" spans="1:15" x14ac:dyDescent="0.3">
      <c r="A373" s="54" t="str">
        <f>Meta!A373</f>
        <v>NRCS 18S</v>
      </c>
      <c r="B373" s="54">
        <f>Meta!B373</f>
        <v>355</v>
      </c>
      <c r="C373" s="2" t="s">
        <v>412</v>
      </c>
      <c r="D373" s="121">
        <v>43199</v>
      </c>
      <c r="E373" s="122">
        <v>0.25750000000000001</v>
      </c>
      <c r="F373">
        <v>100</v>
      </c>
      <c r="O373" s="23">
        <v>20</v>
      </c>
    </row>
    <row r="374" spans="1:15" x14ac:dyDescent="0.3">
      <c r="A374" s="54" t="str">
        <f>Meta!A374</f>
        <v>NRCS 18S</v>
      </c>
      <c r="B374" s="54">
        <f>Meta!B374</f>
        <v>356</v>
      </c>
      <c r="C374" s="2" t="s">
        <v>412</v>
      </c>
      <c r="D374" s="121">
        <v>43199</v>
      </c>
      <c r="E374" s="122">
        <v>0.253</v>
      </c>
      <c r="F374">
        <v>100</v>
      </c>
      <c r="O374" s="23">
        <v>20</v>
      </c>
    </row>
    <row r="375" spans="1:15" x14ac:dyDescent="0.3">
      <c r="A375" s="54" t="str">
        <f>Meta!A375</f>
        <v>NRCS 18S</v>
      </c>
      <c r="B375" s="54">
        <f>Meta!B375</f>
        <v>357</v>
      </c>
      <c r="C375" s="2" t="s">
        <v>412</v>
      </c>
      <c r="D375" s="121">
        <v>43199</v>
      </c>
      <c r="E375" s="122">
        <v>0.25900000000000001</v>
      </c>
      <c r="F375">
        <v>100</v>
      </c>
      <c r="O375" s="23">
        <v>20</v>
      </c>
    </row>
    <row r="376" spans="1:15" x14ac:dyDescent="0.3">
      <c r="A376" s="54" t="str">
        <f>Meta!A376</f>
        <v>NRCS 18S</v>
      </c>
      <c r="B376" s="54">
        <f>Meta!B376</f>
        <v>358</v>
      </c>
      <c r="C376" s="2" t="s">
        <v>412</v>
      </c>
      <c r="D376" s="121">
        <v>43199</v>
      </c>
      <c r="E376" s="122">
        <v>0.25750000000000001</v>
      </c>
      <c r="F376">
        <v>100</v>
      </c>
      <c r="O376" s="23">
        <v>20</v>
      </c>
    </row>
    <row r="377" spans="1:15" x14ac:dyDescent="0.3">
      <c r="A377" s="54" t="str">
        <f>Meta!A377</f>
        <v>NRCS 18S</v>
      </c>
      <c r="B377" s="54">
        <f>Meta!B377</f>
        <v>359</v>
      </c>
      <c r="C377" s="2" t="s">
        <v>412</v>
      </c>
      <c r="D377" s="121">
        <v>43199</v>
      </c>
      <c r="E377" s="122">
        <v>0.253</v>
      </c>
      <c r="F377">
        <v>100</v>
      </c>
      <c r="O377" s="23">
        <v>20</v>
      </c>
    </row>
    <row r="378" spans="1:15" x14ac:dyDescent="0.3">
      <c r="A378" s="54" t="str">
        <f>Meta!A378</f>
        <v>NRCS 18S</v>
      </c>
      <c r="B378" s="54">
        <f>Meta!B378</f>
        <v>360</v>
      </c>
      <c r="C378" s="2" t="s">
        <v>412</v>
      </c>
      <c r="D378" s="121">
        <v>43199</v>
      </c>
      <c r="E378" s="122">
        <v>0.25609999999999999</v>
      </c>
      <c r="F378">
        <v>100</v>
      </c>
      <c r="O378" s="23">
        <v>20</v>
      </c>
    </row>
    <row r="379" spans="1:15" x14ac:dyDescent="0.3">
      <c r="A379" s="54" t="str">
        <f>Meta!A379</f>
        <v>NRCS 18S</v>
      </c>
      <c r="B379" s="54">
        <f>Meta!B379</f>
        <v>361</v>
      </c>
      <c r="C379" s="2" t="s">
        <v>412</v>
      </c>
      <c r="D379" s="121">
        <v>43199</v>
      </c>
      <c r="E379" s="122">
        <v>0.255</v>
      </c>
      <c r="F379">
        <v>100</v>
      </c>
      <c r="O379" s="23">
        <v>20</v>
      </c>
    </row>
    <row r="380" spans="1:15" x14ac:dyDescent="0.3">
      <c r="A380" s="54" t="str">
        <f>Meta!A380</f>
        <v>NRCS 18S</v>
      </c>
      <c r="B380" s="54">
        <f>Meta!B380</f>
        <v>362</v>
      </c>
      <c r="C380" s="2" t="s">
        <v>412</v>
      </c>
      <c r="D380" s="121">
        <v>43200</v>
      </c>
      <c r="E380" s="122">
        <v>0.255</v>
      </c>
      <c r="F380">
        <v>100</v>
      </c>
      <c r="O380" s="23">
        <v>20</v>
      </c>
    </row>
    <row r="381" spans="1:15" x14ac:dyDescent="0.3">
      <c r="A381" s="54" t="str">
        <f>Meta!A381</f>
        <v>NRCS 18S</v>
      </c>
      <c r="B381" s="54">
        <f>Meta!B381</f>
        <v>363</v>
      </c>
      <c r="C381" s="2" t="s">
        <v>412</v>
      </c>
      <c r="D381" s="121">
        <v>43200</v>
      </c>
      <c r="E381" s="122">
        <v>0.2545</v>
      </c>
      <c r="F381">
        <v>100</v>
      </c>
      <c r="O381" s="23">
        <v>20</v>
      </c>
    </row>
    <row r="382" spans="1:15" x14ac:dyDescent="0.3">
      <c r="A382" s="54" t="str">
        <f>Meta!A382</f>
        <v>NRCS 18S</v>
      </c>
      <c r="B382" s="54">
        <f>Meta!B382</f>
        <v>364</v>
      </c>
      <c r="C382" s="2" t="s">
        <v>412</v>
      </c>
      <c r="D382" s="121">
        <v>43200</v>
      </c>
      <c r="E382" s="122">
        <v>0.25650000000000001</v>
      </c>
      <c r="F382">
        <v>100</v>
      </c>
      <c r="O382" s="23">
        <v>20</v>
      </c>
    </row>
    <row r="383" spans="1:15" x14ac:dyDescent="0.3">
      <c r="A383" s="54" t="str">
        <f>Meta!A383</f>
        <v>NRCS 18S</v>
      </c>
      <c r="B383" s="54">
        <f>Meta!B383</f>
        <v>365</v>
      </c>
      <c r="C383" s="2" t="s">
        <v>412</v>
      </c>
      <c r="D383" s="121">
        <v>43200</v>
      </c>
      <c r="E383" s="122">
        <v>0.25750000000000001</v>
      </c>
      <c r="F383">
        <v>100</v>
      </c>
      <c r="O383" s="23">
        <v>20</v>
      </c>
    </row>
    <row r="384" spans="1:15" x14ac:dyDescent="0.3">
      <c r="A384" s="54" t="str">
        <f>Meta!A384</f>
        <v>NRCS 18S</v>
      </c>
      <c r="B384" s="54">
        <f>Meta!B384</f>
        <v>366</v>
      </c>
      <c r="C384" s="2" t="s">
        <v>412</v>
      </c>
      <c r="D384" s="121">
        <v>43200</v>
      </c>
      <c r="E384" s="122">
        <v>0.2571</v>
      </c>
      <c r="F384">
        <v>100</v>
      </c>
      <c r="O384" s="23">
        <v>20</v>
      </c>
    </row>
    <row r="385" spans="1:15" x14ac:dyDescent="0.3">
      <c r="A385" s="54" t="str">
        <f>Meta!A385</f>
        <v>NRCS 18S</v>
      </c>
      <c r="B385" s="54">
        <f>Meta!B385</f>
        <v>367</v>
      </c>
      <c r="C385" s="2" t="s">
        <v>412</v>
      </c>
      <c r="D385" s="121">
        <v>43200</v>
      </c>
      <c r="E385" s="122">
        <v>0.25850000000000001</v>
      </c>
      <c r="F385">
        <v>100</v>
      </c>
      <c r="O385" s="23">
        <v>20</v>
      </c>
    </row>
    <row r="386" spans="1:15" x14ac:dyDescent="0.3">
      <c r="A386" s="54" t="str">
        <f>Meta!A386</f>
        <v>NRCS 18S</v>
      </c>
      <c r="B386" s="54">
        <f>Meta!B386</f>
        <v>368</v>
      </c>
      <c r="C386" s="2" t="s">
        <v>412</v>
      </c>
      <c r="D386" s="121">
        <v>43200</v>
      </c>
      <c r="E386" s="122">
        <v>0.2505</v>
      </c>
      <c r="F386">
        <v>100</v>
      </c>
      <c r="O386" s="23">
        <v>20</v>
      </c>
    </row>
    <row r="387" spans="1:15" x14ac:dyDescent="0.3">
      <c r="A387" s="54" t="str">
        <f>Meta!A387</f>
        <v>NRCS 18S</v>
      </c>
      <c r="B387" s="54">
        <f>Meta!B387</f>
        <v>369</v>
      </c>
      <c r="C387" s="2" t="s">
        <v>412</v>
      </c>
      <c r="D387" s="121">
        <v>43200</v>
      </c>
      <c r="E387" s="122">
        <v>0.25929999999999997</v>
      </c>
      <c r="F387">
        <v>100</v>
      </c>
      <c r="O387" s="23">
        <v>20</v>
      </c>
    </row>
    <row r="388" spans="1:15" x14ac:dyDescent="0.3">
      <c r="A388" s="54" t="str">
        <f>Meta!A388</f>
        <v>NRCS 18S</v>
      </c>
      <c r="B388" s="54">
        <f>Meta!B388</f>
        <v>370</v>
      </c>
      <c r="C388" s="2" t="s">
        <v>412</v>
      </c>
      <c r="D388" s="121">
        <v>43200</v>
      </c>
      <c r="E388" s="122">
        <v>0.2555</v>
      </c>
      <c r="F388">
        <v>100</v>
      </c>
      <c r="O388" s="23">
        <v>20</v>
      </c>
    </row>
    <row r="389" spans="1:15" x14ac:dyDescent="0.3">
      <c r="A389" s="54" t="str">
        <f>Meta!A389</f>
        <v>NRCS 18S</v>
      </c>
      <c r="B389" s="54">
        <f>Meta!B389</f>
        <v>371</v>
      </c>
      <c r="C389" s="2" t="s">
        <v>412</v>
      </c>
      <c r="D389" s="121">
        <v>43200</v>
      </c>
      <c r="E389" s="122">
        <v>0.25919999999999999</v>
      </c>
      <c r="F389">
        <v>100</v>
      </c>
      <c r="O389" s="23">
        <v>20</v>
      </c>
    </row>
    <row r="390" spans="1:15" x14ac:dyDescent="0.3">
      <c r="A390" s="54" t="str">
        <f>Meta!A390</f>
        <v>NRCS 18S</v>
      </c>
      <c r="B390" s="54">
        <f>Meta!B390</f>
        <v>372</v>
      </c>
      <c r="C390" s="2" t="s">
        <v>412</v>
      </c>
      <c r="D390" s="121">
        <v>43200</v>
      </c>
      <c r="E390" s="122">
        <v>0.25840000000000002</v>
      </c>
      <c r="F390">
        <v>100</v>
      </c>
      <c r="O390" s="23">
        <v>20</v>
      </c>
    </row>
    <row r="391" spans="1:15" x14ac:dyDescent="0.3">
      <c r="A391" s="54" t="str">
        <f>Meta!A391</f>
        <v>NRCS 18S</v>
      </c>
      <c r="B391" s="54">
        <f>Meta!B391</f>
        <v>373</v>
      </c>
      <c r="C391" s="2" t="s">
        <v>412</v>
      </c>
      <c r="D391" s="121">
        <v>43200</v>
      </c>
      <c r="E391" s="122">
        <v>0.25600000000000001</v>
      </c>
      <c r="F391">
        <v>100</v>
      </c>
      <c r="O391" s="23">
        <v>20</v>
      </c>
    </row>
    <row r="392" spans="1:15" x14ac:dyDescent="0.3">
      <c r="A392" s="54" t="str">
        <f>Meta!A392</f>
        <v>NRCS 18S</v>
      </c>
      <c r="B392" s="54">
        <f>Meta!B392</f>
        <v>374</v>
      </c>
      <c r="C392" s="2" t="s">
        <v>412</v>
      </c>
      <c r="D392" s="121">
        <v>43200</v>
      </c>
      <c r="E392" s="122">
        <v>0.25319999999999998</v>
      </c>
      <c r="F392">
        <v>100</v>
      </c>
      <c r="O392" s="23">
        <v>20</v>
      </c>
    </row>
    <row r="393" spans="1:15" x14ac:dyDescent="0.3">
      <c r="A393" s="54" t="str">
        <f>Meta!A393</f>
        <v>NRCS 18S</v>
      </c>
      <c r="B393" s="54">
        <f>Meta!B393</f>
        <v>375</v>
      </c>
      <c r="C393" s="2" t="s">
        <v>412</v>
      </c>
      <c r="D393" s="121">
        <v>43200</v>
      </c>
      <c r="E393" s="122">
        <v>0.25130000000000002</v>
      </c>
      <c r="F393">
        <v>100</v>
      </c>
      <c r="O393" s="23">
        <v>20</v>
      </c>
    </row>
    <row r="394" spans="1:15" x14ac:dyDescent="0.3">
      <c r="A394" s="54" t="str">
        <f>Meta!A394</f>
        <v>NRCS 18S</v>
      </c>
      <c r="B394" s="54">
        <f>Meta!B394</f>
        <v>376</v>
      </c>
      <c r="C394" s="2" t="s">
        <v>412</v>
      </c>
      <c r="D394" s="121">
        <v>43200</v>
      </c>
      <c r="E394" s="122">
        <v>0.25359999999999999</v>
      </c>
      <c r="F394">
        <v>100</v>
      </c>
      <c r="O394" s="23">
        <v>20</v>
      </c>
    </row>
    <row r="395" spans="1:15" x14ac:dyDescent="0.3">
      <c r="A395" s="54" t="str">
        <f>Meta!A395</f>
        <v>NRCS 18S</v>
      </c>
      <c r="B395" s="54">
        <f>Meta!B395</f>
        <v>377</v>
      </c>
      <c r="C395" s="2" t="s">
        <v>412</v>
      </c>
      <c r="D395" s="121">
        <v>43202</v>
      </c>
      <c r="E395" s="122">
        <v>0.25040000000000001</v>
      </c>
      <c r="F395">
        <v>100</v>
      </c>
      <c r="O395" s="23">
        <v>20</v>
      </c>
    </row>
    <row r="396" spans="1:15" x14ac:dyDescent="0.3">
      <c r="A396" s="54" t="str">
        <f>Meta!A396</f>
        <v>NRCS 18S</v>
      </c>
      <c r="B396" s="54">
        <f>Meta!B396</f>
        <v>378</v>
      </c>
      <c r="C396" s="2" t="s">
        <v>412</v>
      </c>
      <c r="D396" s="121">
        <v>43202</v>
      </c>
      <c r="E396" s="122">
        <v>0.25619999999999998</v>
      </c>
      <c r="F396">
        <v>100</v>
      </c>
      <c r="O396" s="23">
        <v>20</v>
      </c>
    </row>
    <row r="397" spans="1:15" x14ac:dyDescent="0.3">
      <c r="A397" s="54" t="str">
        <f>Meta!A397</f>
        <v>NRCS 18S</v>
      </c>
      <c r="B397" s="54">
        <f>Meta!B397</f>
        <v>379</v>
      </c>
      <c r="C397" s="2" t="s">
        <v>412</v>
      </c>
      <c r="D397" s="121">
        <v>43202</v>
      </c>
      <c r="E397" s="122">
        <v>0.251</v>
      </c>
      <c r="F397">
        <v>100</v>
      </c>
      <c r="O397" s="23">
        <v>20</v>
      </c>
    </row>
    <row r="398" spans="1:15" x14ac:dyDescent="0.3">
      <c r="A398" s="54" t="str">
        <f>Meta!A398</f>
        <v>NRCS 18S</v>
      </c>
      <c r="B398" s="54">
        <f>Meta!B398</f>
        <v>380</v>
      </c>
      <c r="C398" s="2" t="s">
        <v>412</v>
      </c>
      <c r="D398" s="121">
        <v>43202</v>
      </c>
      <c r="E398" s="122">
        <v>0.25440000000000002</v>
      </c>
      <c r="F398">
        <v>100</v>
      </c>
      <c r="O398" s="23">
        <v>20</v>
      </c>
    </row>
    <row r="399" spans="1:15" x14ac:dyDescent="0.3">
      <c r="A399" s="54" t="str">
        <f>Meta!A399</f>
        <v>NRCS 18S</v>
      </c>
      <c r="B399" s="54">
        <f>Meta!B399</f>
        <v>381</v>
      </c>
      <c r="C399" s="2" t="s">
        <v>412</v>
      </c>
      <c r="D399" s="121">
        <v>43202</v>
      </c>
      <c r="E399" s="122">
        <v>0.2535</v>
      </c>
      <c r="F399">
        <v>100</v>
      </c>
      <c r="O399" s="23">
        <v>20</v>
      </c>
    </row>
    <row r="400" spans="1:15" x14ac:dyDescent="0.3">
      <c r="A400" s="54" t="str">
        <f>Meta!A400</f>
        <v>NRCS 18S</v>
      </c>
      <c r="B400" s="54">
        <f>Meta!B400</f>
        <v>382</v>
      </c>
      <c r="C400" s="2" t="s">
        <v>412</v>
      </c>
      <c r="D400" s="121">
        <v>43202</v>
      </c>
      <c r="E400" s="122">
        <v>0.25309999999999999</v>
      </c>
      <c r="F400">
        <v>100</v>
      </c>
      <c r="O400" s="23">
        <v>20</v>
      </c>
    </row>
    <row r="401" spans="1:15" x14ac:dyDescent="0.3">
      <c r="A401" s="54" t="str">
        <f>Meta!A401</f>
        <v>NRCS 18S</v>
      </c>
      <c r="B401" s="54">
        <f>Meta!B401</f>
        <v>383</v>
      </c>
      <c r="C401" s="2" t="s">
        <v>412</v>
      </c>
      <c r="D401" s="121">
        <v>43202</v>
      </c>
      <c r="E401" s="122">
        <v>0.25919999999999999</v>
      </c>
      <c r="F401">
        <v>100</v>
      </c>
      <c r="O401" s="23">
        <v>20</v>
      </c>
    </row>
    <row r="402" spans="1:15" x14ac:dyDescent="0.3">
      <c r="A402" s="54" t="str">
        <f>Meta!A402</f>
        <v>NRCS 18S</v>
      </c>
      <c r="B402" s="54">
        <f>Meta!B402</f>
        <v>384</v>
      </c>
      <c r="C402" s="2" t="s">
        <v>412</v>
      </c>
      <c r="D402" s="121">
        <v>43202</v>
      </c>
      <c r="E402" s="122">
        <v>0.25619999999999998</v>
      </c>
      <c r="F402">
        <v>100</v>
      </c>
      <c r="O402" s="23">
        <v>20</v>
      </c>
    </row>
    <row r="403" spans="1:15" x14ac:dyDescent="0.3">
      <c r="A403" s="54" t="str">
        <f>Meta!A403</f>
        <v>NRCS 18S</v>
      </c>
      <c r="B403" s="54">
        <f>Meta!B403</f>
        <v>385</v>
      </c>
      <c r="C403" s="2" t="s">
        <v>412</v>
      </c>
      <c r="D403" s="121">
        <v>43202</v>
      </c>
      <c r="E403" s="122">
        <v>0.25509999999999999</v>
      </c>
      <c r="F403">
        <v>100</v>
      </c>
      <c r="O403" s="23">
        <v>20</v>
      </c>
    </row>
    <row r="404" spans="1:15" x14ac:dyDescent="0.3">
      <c r="A404" s="54" t="str">
        <f>Meta!A404</f>
        <v>NRCS 18S</v>
      </c>
      <c r="B404" s="54">
        <f>Meta!B404</f>
        <v>386</v>
      </c>
      <c r="C404" s="2" t="s">
        <v>412</v>
      </c>
      <c r="D404" s="121">
        <v>43202</v>
      </c>
      <c r="E404" s="122">
        <v>0.25819999999999999</v>
      </c>
      <c r="F404">
        <v>100</v>
      </c>
      <c r="O404" s="23">
        <v>20</v>
      </c>
    </row>
    <row r="405" spans="1:15" x14ac:dyDescent="0.3">
      <c r="A405" s="54" t="str">
        <f>Meta!A405</f>
        <v>NRCS 18S</v>
      </c>
      <c r="B405" s="54">
        <f>Meta!B405</f>
        <v>387</v>
      </c>
      <c r="C405" s="2" t="s">
        <v>412</v>
      </c>
      <c r="D405" s="121">
        <v>43202</v>
      </c>
      <c r="E405" s="122">
        <v>0.25280000000000002</v>
      </c>
      <c r="F405">
        <v>100</v>
      </c>
      <c r="O405" s="23">
        <v>20</v>
      </c>
    </row>
    <row r="406" spans="1:15" x14ac:dyDescent="0.3">
      <c r="A406" s="54" t="str">
        <f>Meta!A406</f>
        <v>NRCS 18S</v>
      </c>
      <c r="B406" s="54">
        <f>Meta!B406</f>
        <v>388</v>
      </c>
      <c r="C406" s="2" t="s">
        <v>412</v>
      </c>
      <c r="D406" s="121">
        <v>43202</v>
      </c>
      <c r="E406" s="122">
        <v>0.25390000000000001</v>
      </c>
      <c r="F406">
        <v>100</v>
      </c>
      <c r="O406" s="23">
        <v>20</v>
      </c>
    </row>
    <row r="407" spans="1:15" x14ac:dyDescent="0.3">
      <c r="A407" s="54" t="str">
        <f>Meta!A407</f>
        <v>NRCS 18S</v>
      </c>
      <c r="B407" s="54">
        <f>Meta!B407</f>
        <v>389</v>
      </c>
      <c r="C407" s="2" t="s">
        <v>412</v>
      </c>
      <c r="D407" s="121">
        <v>43202</v>
      </c>
      <c r="E407" s="122">
        <v>0.25</v>
      </c>
      <c r="F407">
        <v>100</v>
      </c>
      <c r="O407" s="23">
        <v>20</v>
      </c>
    </row>
    <row r="408" spans="1:15" x14ac:dyDescent="0.3">
      <c r="A408" s="54" t="str">
        <f>Meta!A408</f>
        <v>NRCS 18S</v>
      </c>
      <c r="B408" s="54">
        <f>Meta!B408</f>
        <v>390</v>
      </c>
      <c r="C408" s="2" t="s">
        <v>412</v>
      </c>
      <c r="D408" s="121">
        <v>43202</v>
      </c>
      <c r="E408" s="122">
        <v>0.25580000000000003</v>
      </c>
      <c r="F408">
        <v>100</v>
      </c>
      <c r="O408" s="23">
        <v>20</v>
      </c>
    </row>
    <row r="409" spans="1:15" x14ac:dyDescent="0.3">
      <c r="A409" s="54" t="str">
        <f>Meta!A409</f>
        <v>NRCS 18S</v>
      </c>
      <c r="B409" s="54">
        <f>Meta!B409</f>
        <v>391</v>
      </c>
      <c r="C409" s="2" t="s">
        <v>412</v>
      </c>
      <c r="D409" s="121">
        <v>43202</v>
      </c>
      <c r="E409" s="122">
        <v>0.2525</v>
      </c>
      <c r="F409">
        <v>100</v>
      </c>
      <c r="O409" s="23">
        <v>20</v>
      </c>
    </row>
    <row r="410" spans="1:15" x14ac:dyDescent="0.3">
      <c r="A410" s="54" t="str">
        <f>Meta!A410</f>
        <v>NRCS 18S</v>
      </c>
      <c r="B410" s="54">
        <f>Meta!B410</f>
        <v>392</v>
      </c>
      <c r="C410" s="2" t="s">
        <v>412</v>
      </c>
      <c r="D410" s="121">
        <v>43202</v>
      </c>
      <c r="E410" s="122">
        <v>0.2596</v>
      </c>
      <c r="F410">
        <v>100</v>
      </c>
      <c r="O410" s="23">
        <v>20</v>
      </c>
    </row>
    <row r="411" spans="1:15" x14ac:dyDescent="0.3">
      <c r="A411" s="54" t="str">
        <f>Meta!A411</f>
        <v>NRCS 18S</v>
      </c>
      <c r="B411" s="54">
        <f>Meta!B411</f>
        <v>393</v>
      </c>
      <c r="C411" s="2" t="s">
        <v>412</v>
      </c>
      <c r="D411" s="121">
        <v>43206</v>
      </c>
      <c r="E411" s="122">
        <v>0.25740000000000002</v>
      </c>
      <c r="F411">
        <v>100</v>
      </c>
      <c r="O411" s="23">
        <v>20</v>
      </c>
    </row>
    <row r="412" spans="1:15" x14ac:dyDescent="0.3">
      <c r="A412" s="54" t="str">
        <f>Meta!A412</f>
        <v>NRCS 18S</v>
      </c>
      <c r="B412" s="54">
        <f>Meta!B412</f>
        <v>394</v>
      </c>
      <c r="C412" s="2" t="s">
        <v>412</v>
      </c>
      <c r="D412" s="121">
        <v>43206</v>
      </c>
      <c r="E412" s="122">
        <v>0.254</v>
      </c>
      <c r="F412">
        <v>100</v>
      </c>
      <c r="O412" s="23">
        <v>20</v>
      </c>
    </row>
    <row r="413" spans="1:15" x14ac:dyDescent="0.3">
      <c r="A413" s="54" t="str">
        <f>Meta!A413</f>
        <v>NRCS 18S</v>
      </c>
      <c r="B413" s="54">
        <f>Meta!B413</f>
        <v>395</v>
      </c>
      <c r="C413" s="2" t="s">
        <v>412</v>
      </c>
      <c r="D413" s="121">
        <v>43206</v>
      </c>
      <c r="E413" s="122">
        <v>0.2515</v>
      </c>
      <c r="F413">
        <v>100</v>
      </c>
      <c r="O413" s="23">
        <v>20</v>
      </c>
    </row>
    <row r="414" spans="1:15" x14ac:dyDescent="0.3">
      <c r="A414" s="54" t="str">
        <f>Meta!A414</f>
        <v>NRCS 18S</v>
      </c>
      <c r="B414" s="54" t="str">
        <f>Meta!B414</f>
        <v>PlateE_H2O_1</v>
      </c>
      <c r="O414" s="23"/>
    </row>
    <row r="415" spans="1:15" x14ac:dyDescent="0.3">
      <c r="A415" s="54" t="str">
        <f>Meta!A415</f>
        <v>NRCS 18S</v>
      </c>
      <c r="B415" s="54" t="str">
        <f>Meta!B415</f>
        <v>PlateE_H2O_2</v>
      </c>
      <c r="O415" s="23"/>
    </row>
    <row r="416" spans="1:15" x14ac:dyDescent="0.3">
      <c r="A416" s="54" t="str">
        <f>Meta!A416</f>
        <v>NRCS 18S</v>
      </c>
      <c r="B416" s="54" t="str">
        <f>Meta!B416</f>
        <v>PlateE_Cal</v>
      </c>
      <c r="O416" s="23"/>
    </row>
    <row r="417" spans="1:15" x14ac:dyDescent="0.3">
      <c r="A417" s="54" t="str">
        <f>Meta!A417</f>
        <v>NRCS 18S</v>
      </c>
      <c r="B417" s="54" t="str">
        <f>Meta!B417</f>
        <v>PlateE_Zymo</v>
      </c>
      <c r="O417" s="23"/>
    </row>
    <row r="418" spans="1:15" x14ac:dyDescent="0.3">
      <c r="A418" s="54" t="str">
        <f>Meta!A418</f>
        <v>NRCS 18S</v>
      </c>
      <c r="B418" s="54">
        <f>Meta!B418</f>
        <v>396</v>
      </c>
      <c r="C418" s="2" t="s">
        <v>412</v>
      </c>
      <c r="D418" s="121">
        <v>43206</v>
      </c>
      <c r="E418" s="122">
        <v>0.2535</v>
      </c>
      <c r="F418">
        <v>100</v>
      </c>
      <c r="O418" s="23">
        <v>20</v>
      </c>
    </row>
    <row r="419" spans="1:15" x14ac:dyDescent="0.3">
      <c r="A419" s="54" t="str">
        <f>Meta!A419</f>
        <v>NRCS 18S</v>
      </c>
      <c r="B419" s="54">
        <f>Meta!B419</f>
        <v>397</v>
      </c>
      <c r="C419" s="2" t="s">
        <v>412</v>
      </c>
      <c r="D419" s="121">
        <v>43206</v>
      </c>
      <c r="E419" s="122">
        <v>0.254</v>
      </c>
      <c r="F419">
        <v>100</v>
      </c>
      <c r="O419" s="23">
        <v>20</v>
      </c>
    </row>
    <row r="420" spans="1:15" x14ac:dyDescent="0.3">
      <c r="A420" s="54" t="str">
        <f>Meta!A420</f>
        <v>NRCS 18S</v>
      </c>
      <c r="B420" s="54">
        <f>Meta!B420</f>
        <v>398</v>
      </c>
      <c r="C420" s="2" t="s">
        <v>412</v>
      </c>
      <c r="D420" s="121">
        <v>43206</v>
      </c>
      <c r="E420" s="122">
        <v>0.252</v>
      </c>
      <c r="F420">
        <v>100</v>
      </c>
      <c r="O420" s="23">
        <v>20</v>
      </c>
    </row>
    <row r="421" spans="1:15" x14ac:dyDescent="0.3">
      <c r="A421" s="54" t="str">
        <f>Meta!A421</f>
        <v>NRCS 18S</v>
      </c>
      <c r="B421" s="54">
        <f>Meta!B421</f>
        <v>399</v>
      </c>
      <c r="C421" s="2" t="s">
        <v>412</v>
      </c>
      <c r="D421" s="121">
        <v>43206</v>
      </c>
      <c r="E421" s="122">
        <v>0.25800000000000001</v>
      </c>
      <c r="F421">
        <v>100</v>
      </c>
      <c r="O421" s="23">
        <v>20</v>
      </c>
    </row>
    <row r="422" spans="1:15" x14ac:dyDescent="0.3">
      <c r="A422" s="54" t="str">
        <f>Meta!A422</f>
        <v>NRCS 18S</v>
      </c>
      <c r="B422" s="54">
        <f>Meta!B422</f>
        <v>400</v>
      </c>
      <c r="C422" s="2" t="s">
        <v>412</v>
      </c>
      <c r="D422" s="121">
        <v>43206</v>
      </c>
      <c r="E422" s="122">
        <v>0.25609999999999999</v>
      </c>
      <c r="F422">
        <v>100</v>
      </c>
      <c r="O422" s="23">
        <v>20</v>
      </c>
    </row>
    <row r="423" spans="1:15" x14ac:dyDescent="0.3">
      <c r="A423" s="54" t="str">
        <f>Meta!A423</f>
        <v>NRCS 18S</v>
      </c>
      <c r="B423" s="54">
        <f>Meta!B423</f>
        <v>401</v>
      </c>
      <c r="C423" s="2" t="s">
        <v>412</v>
      </c>
      <c r="D423" s="121">
        <v>43206</v>
      </c>
      <c r="E423" s="122">
        <v>0.25459999999999999</v>
      </c>
      <c r="F423">
        <v>100</v>
      </c>
      <c r="O423" s="23">
        <v>20</v>
      </c>
    </row>
    <row r="424" spans="1:15" x14ac:dyDescent="0.3">
      <c r="A424" s="54" t="str">
        <f>Meta!A424</f>
        <v>NRCS 18S</v>
      </c>
      <c r="B424" s="54">
        <f>Meta!B424</f>
        <v>402</v>
      </c>
      <c r="C424" s="2" t="s">
        <v>412</v>
      </c>
      <c r="D424" s="121">
        <v>43206</v>
      </c>
      <c r="E424" s="122">
        <v>0.25679999999999997</v>
      </c>
      <c r="F424">
        <v>100</v>
      </c>
      <c r="O424" s="23">
        <v>20</v>
      </c>
    </row>
    <row r="425" spans="1:15" x14ac:dyDescent="0.3">
      <c r="A425" s="54" t="str">
        <f>Meta!A425</f>
        <v>NRCS 18S</v>
      </c>
      <c r="B425" s="54">
        <f>Meta!B425</f>
        <v>403</v>
      </c>
      <c r="C425" s="2" t="s">
        <v>412</v>
      </c>
      <c r="D425" s="121">
        <v>43206</v>
      </c>
      <c r="E425" s="122">
        <v>0.25030000000000002</v>
      </c>
      <c r="F425">
        <v>100</v>
      </c>
      <c r="O425" s="23">
        <v>20</v>
      </c>
    </row>
    <row r="426" spans="1:15" x14ac:dyDescent="0.3">
      <c r="A426" s="54" t="str">
        <f>Meta!A426</f>
        <v>NRCS 18S</v>
      </c>
      <c r="B426" s="54">
        <f>Meta!B426</f>
        <v>404</v>
      </c>
      <c r="C426" s="2" t="s">
        <v>412</v>
      </c>
      <c r="D426" s="121">
        <v>43206</v>
      </c>
      <c r="E426" s="122">
        <v>0.25530000000000003</v>
      </c>
      <c r="F426">
        <v>100</v>
      </c>
      <c r="O426" s="23">
        <v>20</v>
      </c>
    </row>
    <row r="427" spans="1:15" x14ac:dyDescent="0.3">
      <c r="A427" s="54" t="str">
        <f>Meta!A427</f>
        <v>NRCS 18S</v>
      </c>
      <c r="B427" s="54">
        <f>Meta!B427</f>
        <v>405</v>
      </c>
      <c r="C427" s="2" t="s">
        <v>412</v>
      </c>
      <c r="D427" s="121">
        <v>43206</v>
      </c>
      <c r="E427" s="122">
        <v>0.255</v>
      </c>
      <c r="F427">
        <v>100</v>
      </c>
      <c r="O427" s="23">
        <v>20</v>
      </c>
    </row>
    <row r="428" spans="1:15" x14ac:dyDescent="0.3">
      <c r="A428" s="54" t="str">
        <f>Meta!A428</f>
        <v>NRCS 18S</v>
      </c>
      <c r="B428" s="54">
        <f>Meta!B428</f>
        <v>406</v>
      </c>
      <c r="C428" s="2" t="s">
        <v>412</v>
      </c>
      <c r="D428" s="121">
        <v>43206</v>
      </c>
      <c r="E428" s="122">
        <v>0.25690000000000002</v>
      </c>
      <c r="F428">
        <v>100</v>
      </c>
      <c r="O428" s="23">
        <v>20</v>
      </c>
    </row>
    <row r="429" spans="1:15" x14ac:dyDescent="0.3">
      <c r="A429" s="54" t="str">
        <f>Meta!A429</f>
        <v>NRCS 18S</v>
      </c>
      <c r="B429" s="54">
        <f>Meta!B429</f>
        <v>407</v>
      </c>
      <c r="C429" s="2" t="s">
        <v>412</v>
      </c>
      <c r="D429" s="121">
        <v>43206</v>
      </c>
      <c r="E429" s="122">
        <v>0.25900000000000001</v>
      </c>
      <c r="F429">
        <v>100</v>
      </c>
      <c r="O429" s="23">
        <v>20</v>
      </c>
    </row>
    <row r="430" spans="1:15" x14ac:dyDescent="0.3">
      <c r="A430" s="54" t="str">
        <f>Meta!A430</f>
        <v>NRCS 18S</v>
      </c>
      <c r="B430" s="54">
        <f>Meta!B430</f>
        <v>408</v>
      </c>
      <c r="C430" s="2" t="s">
        <v>412</v>
      </c>
      <c r="D430" s="121">
        <v>43207</v>
      </c>
      <c r="E430" s="122">
        <v>0.25650000000000001</v>
      </c>
      <c r="F430">
        <v>100</v>
      </c>
      <c r="O430" s="23">
        <v>20</v>
      </c>
    </row>
    <row r="431" spans="1:15" x14ac:dyDescent="0.3">
      <c r="A431" s="54" t="str">
        <f>Meta!A431</f>
        <v>NRCS 18S</v>
      </c>
      <c r="B431" s="54">
        <f>Meta!B431</f>
        <v>409</v>
      </c>
      <c r="C431" s="2" t="s">
        <v>412</v>
      </c>
      <c r="D431" s="121">
        <v>43207</v>
      </c>
      <c r="E431" s="122">
        <v>0.25729999999999997</v>
      </c>
      <c r="F431">
        <v>100</v>
      </c>
      <c r="O431" s="23">
        <v>20</v>
      </c>
    </row>
    <row r="432" spans="1:15" x14ac:dyDescent="0.3">
      <c r="A432" s="54" t="str">
        <f>Meta!A432</f>
        <v>NRCS 18S</v>
      </c>
      <c r="B432" s="54">
        <f>Meta!B432</f>
        <v>410</v>
      </c>
      <c r="C432" s="2" t="s">
        <v>412</v>
      </c>
      <c r="D432" s="121">
        <v>43207</v>
      </c>
      <c r="E432" s="122">
        <v>0.25779999999999997</v>
      </c>
      <c r="F432">
        <v>100</v>
      </c>
      <c r="O432" s="23">
        <v>20</v>
      </c>
    </row>
    <row r="433" spans="1:15" x14ac:dyDescent="0.3">
      <c r="A433" s="54" t="str">
        <f>Meta!A433</f>
        <v>NRCS 18S</v>
      </c>
      <c r="B433" s="54">
        <f>Meta!B433</f>
        <v>411</v>
      </c>
      <c r="C433" s="2" t="s">
        <v>412</v>
      </c>
      <c r="D433" s="121">
        <v>43207</v>
      </c>
      <c r="E433" s="122">
        <v>0.25829999999999997</v>
      </c>
      <c r="F433">
        <v>100</v>
      </c>
      <c r="O433" s="23">
        <v>20</v>
      </c>
    </row>
    <row r="434" spans="1:15" x14ac:dyDescent="0.3">
      <c r="A434" s="54" t="str">
        <f>Meta!A434</f>
        <v>NRCS 18S</v>
      </c>
      <c r="B434" s="54">
        <f>Meta!B434</f>
        <v>412</v>
      </c>
      <c r="C434" s="2" t="s">
        <v>412</v>
      </c>
      <c r="D434" s="121">
        <v>43207</v>
      </c>
      <c r="E434" s="122">
        <v>0.25330000000000003</v>
      </c>
      <c r="F434">
        <v>100</v>
      </c>
      <c r="O434" s="23">
        <v>20</v>
      </c>
    </row>
    <row r="435" spans="1:15" x14ac:dyDescent="0.3">
      <c r="A435" s="54" t="str">
        <f>Meta!A435</f>
        <v>NRCS 18S</v>
      </c>
      <c r="B435" s="54">
        <f>Meta!B435</f>
        <v>413</v>
      </c>
      <c r="C435" s="2" t="s">
        <v>412</v>
      </c>
      <c r="D435" s="121">
        <v>43207</v>
      </c>
      <c r="E435" s="122">
        <v>0.25269999999999998</v>
      </c>
      <c r="F435">
        <v>100</v>
      </c>
      <c r="O435" s="23">
        <v>20</v>
      </c>
    </row>
    <row r="436" spans="1:15" x14ac:dyDescent="0.3">
      <c r="A436" s="54" t="str">
        <f>Meta!A436</f>
        <v>NRCS 18S</v>
      </c>
      <c r="B436" s="54">
        <f>Meta!B436</f>
        <v>414</v>
      </c>
      <c r="C436" s="2" t="s">
        <v>412</v>
      </c>
      <c r="D436" s="121">
        <v>43207</v>
      </c>
      <c r="E436" s="122">
        <v>0.25440000000000002</v>
      </c>
      <c r="F436">
        <v>100</v>
      </c>
      <c r="O436" s="23">
        <v>20</v>
      </c>
    </row>
    <row r="437" spans="1:15" x14ac:dyDescent="0.3">
      <c r="A437" s="54" t="str">
        <f>Meta!A437</f>
        <v>NRCS 18S</v>
      </c>
      <c r="B437" s="54">
        <f>Meta!B437</f>
        <v>415</v>
      </c>
      <c r="C437" s="2" t="s">
        <v>412</v>
      </c>
      <c r="D437" s="121">
        <v>43207</v>
      </c>
      <c r="E437" s="122">
        <v>0.25540000000000002</v>
      </c>
      <c r="F437">
        <v>100</v>
      </c>
      <c r="O437" s="23">
        <v>20</v>
      </c>
    </row>
    <row r="438" spans="1:15" x14ac:dyDescent="0.3">
      <c r="A438" s="54" t="str">
        <f>Meta!A438</f>
        <v>NRCS 18S</v>
      </c>
      <c r="B438" s="54">
        <f>Meta!B438</f>
        <v>416</v>
      </c>
      <c r="C438" s="2" t="s">
        <v>412</v>
      </c>
      <c r="D438" s="121">
        <v>43207</v>
      </c>
      <c r="E438" s="122">
        <v>0.25540000000000002</v>
      </c>
      <c r="F438">
        <v>100</v>
      </c>
      <c r="O438" s="23">
        <v>20</v>
      </c>
    </row>
    <row r="439" spans="1:15" x14ac:dyDescent="0.3">
      <c r="A439" s="54" t="str">
        <f>Meta!A439</f>
        <v>NRCS 18S</v>
      </c>
      <c r="B439" s="54">
        <f>Meta!B439</f>
        <v>417</v>
      </c>
      <c r="C439" s="2" t="s">
        <v>412</v>
      </c>
      <c r="D439" s="121">
        <v>43207</v>
      </c>
      <c r="E439" s="122">
        <v>0.25879999999999997</v>
      </c>
      <c r="F439">
        <v>100</v>
      </c>
      <c r="O439" s="23">
        <v>20</v>
      </c>
    </row>
    <row r="440" spans="1:15" x14ac:dyDescent="0.3">
      <c r="A440" s="54" t="str">
        <f>Meta!A440</f>
        <v>NRCS 18S</v>
      </c>
      <c r="B440" s="54">
        <f>Meta!B440</f>
        <v>418</v>
      </c>
      <c r="C440" s="2" t="s">
        <v>412</v>
      </c>
      <c r="D440" s="121">
        <v>43207</v>
      </c>
      <c r="E440" s="122">
        <v>0.25390000000000001</v>
      </c>
      <c r="F440">
        <v>100</v>
      </c>
      <c r="O440" s="23">
        <v>20</v>
      </c>
    </row>
    <row r="441" spans="1:15" x14ac:dyDescent="0.3">
      <c r="A441" s="54" t="str">
        <f>Meta!A441</f>
        <v>NRCS 18S</v>
      </c>
      <c r="B441" s="54">
        <f>Meta!B441</f>
        <v>419</v>
      </c>
      <c r="C441" s="2" t="s">
        <v>412</v>
      </c>
      <c r="D441" s="121">
        <v>43207</v>
      </c>
      <c r="E441" s="122">
        <v>0.25679999999999997</v>
      </c>
      <c r="F441">
        <v>100</v>
      </c>
      <c r="O441" s="23">
        <v>20</v>
      </c>
    </row>
    <row r="442" spans="1:15" x14ac:dyDescent="0.3">
      <c r="A442" s="54" t="str">
        <f>Meta!A442</f>
        <v>NRCS 18S</v>
      </c>
      <c r="B442" s="54">
        <f>Meta!B442</f>
        <v>420</v>
      </c>
      <c r="C442" s="2" t="s">
        <v>412</v>
      </c>
      <c r="D442" s="121">
        <v>43207</v>
      </c>
      <c r="E442" s="122">
        <v>0.25509999999999999</v>
      </c>
      <c r="F442">
        <v>100</v>
      </c>
      <c r="O442" s="23">
        <v>20</v>
      </c>
    </row>
    <row r="443" spans="1:15" x14ac:dyDescent="0.3">
      <c r="A443" s="54" t="str">
        <f>Meta!A443</f>
        <v>NRCS 18S</v>
      </c>
      <c r="B443" s="54">
        <f>Meta!B443</f>
        <v>421</v>
      </c>
      <c r="C443" s="2" t="s">
        <v>412</v>
      </c>
      <c r="D443" s="121">
        <v>43207</v>
      </c>
      <c r="E443" s="122">
        <v>0.25629999999999997</v>
      </c>
      <c r="F443">
        <v>100</v>
      </c>
      <c r="O443" s="23">
        <v>20</v>
      </c>
    </row>
    <row r="444" spans="1:15" x14ac:dyDescent="0.3">
      <c r="A444" s="54" t="str">
        <f>Meta!A444</f>
        <v>NRCS 18S</v>
      </c>
      <c r="B444" s="54">
        <f>Meta!B444</f>
        <v>422</v>
      </c>
      <c r="C444" s="2" t="s">
        <v>412</v>
      </c>
      <c r="D444" s="121">
        <v>43207</v>
      </c>
      <c r="E444" s="122">
        <v>0.25840000000000002</v>
      </c>
      <c r="F444">
        <v>100</v>
      </c>
      <c r="O444" s="23">
        <v>20</v>
      </c>
    </row>
    <row r="445" spans="1:15" x14ac:dyDescent="0.3">
      <c r="A445" s="54" t="str">
        <f>Meta!A445</f>
        <v>NRCS 18S</v>
      </c>
      <c r="B445" s="54">
        <f>Meta!B445</f>
        <v>423</v>
      </c>
      <c r="C445" s="2" t="s">
        <v>412</v>
      </c>
      <c r="D445" s="121">
        <v>43207</v>
      </c>
      <c r="E445" s="122">
        <v>0.25580000000000003</v>
      </c>
      <c r="F445">
        <v>100</v>
      </c>
      <c r="O445" s="23">
        <v>20</v>
      </c>
    </row>
    <row r="446" spans="1:15" x14ac:dyDescent="0.3">
      <c r="A446" s="54" t="str">
        <f>Meta!A446</f>
        <v>NRCS 18S</v>
      </c>
      <c r="B446" s="54">
        <f>Meta!B446</f>
        <v>424</v>
      </c>
      <c r="C446" s="2" t="s">
        <v>412</v>
      </c>
      <c r="D446" s="121">
        <v>43207</v>
      </c>
      <c r="E446" s="122">
        <v>0.25619999999999998</v>
      </c>
      <c r="F446">
        <v>100</v>
      </c>
      <c r="O446" s="23">
        <v>20</v>
      </c>
    </row>
    <row r="447" spans="1:15" x14ac:dyDescent="0.3">
      <c r="A447" s="54" t="str">
        <f>Meta!A447</f>
        <v>NRCS 18S</v>
      </c>
      <c r="B447" s="54">
        <f>Meta!B447</f>
        <v>425</v>
      </c>
      <c r="C447" s="2" t="s">
        <v>412</v>
      </c>
      <c r="D447" s="121">
        <v>43207</v>
      </c>
      <c r="E447" s="122">
        <v>0.25459999999999999</v>
      </c>
      <c r="F447">
        <v>100</v>
      </c>
      <c r="O447" s="23">
        <v>20</v>
      </c>
    </row>
    <row r="448" spans="1:15" x14ac:dyDescent="0.3">
      <c r="A448" s="123" t="str">
        <f>Meta!A448</f>
        <v>NRCS 18S</v>
      </c>
      <c r="B448" s="123">
        <f>Meta!B448</f>
        <v>426</v>
      </c>
      <c r="C448" s="117"/>
      <c r="D448" s="117"/>
      <c r="E448" s="124"/>
      <c r="F448" s="117">
        <v>100</v>
      </c>
      <c r="G448" s="117"/>
      <c r="H448" s="117"/>
      <c r="I448" s="117"/>
      <c r="J448" s="117"/>
      <c r="K448" s="117"/>
      <c r="L448" s="117"/>
      <c r="M448" s="117"/>
      <c r="N448" s="117"/>
      <c r="O448" s="125">
        <v>20</v>
      </c>
    </row>
    <row r="449" spans="1:15" x14ac:dyDescent="0.3">
      <c r="A449" s="123" t="str">
        <f>Meta!A449</f>
        <v>NRCS 18S</v>
      </c>
      <c r="B449" s="123">
        <f>Meta!B449</f>
        <v>427</v>
      </c>
      <c r="C449" s="117"/>
      <c r="D449" s="117"/>
      <c r="E449" s="124"/>
      <c r="F449" s="117">
        <v>100</v>
      </c>
      <c r="G449" s="117"/>
      <c r="H449" s="117"/>
      <c r="I449" s="117"/>
      <c r="J449" s="117"/>
      <c r="K449" s="117"/>
      <c r="L449" s="117"/>
      <c r="M449" s="117"/>
      <c r="N449" s="117"/>
      <c r="O449" s="125">
        <v>20</v>
      </c>
    </row>
    <row r="450" spans="1:15" x14ac:dyDescent="0.3">
      <c r="A450" s="123" t="str">
        <f>Meta!A450</f>
        <v>NRCS 18S</v>
      </c>
      <c r="B450" s="123">
        <f>Meta!B450</f>
        <v>428</v>
      </c>
      <c r="C450" s="117"/>
      <c r="D450" s="117"/>
      <c r="E450" s="124"/>
      <c r="F450" s="117">
        <v>100</v>
      </c>
      <c r="G450" s="117"/>
      <c r="H450" s="117"/>
      <c r="I450" s="117"/>
      <c r="J450" s="117"/>
      <c r="K450" s="117"/>
      <c r="L450" s="117"/>
      <c r="M450" s="117"/>
      <c r="N450" s="117"/>
      <c r="O450" s="125">
        <v>20</v>
      </c>
    </row>
    <row r="451" spans="1:15" x14ac:dyDescent="0.3">
      <c r="A451" s="123" t="str">
        <f>Meta!A451</f>
        <v>NRCS 18S</v>
      </c>
      <c r="B451" s="123">
        <f>Meta!B451</f>
        <v>429</v>
      </c>
      <c r="C451" s="117"/>
      <c r="D451" s="117"/>
      <c r="E451" s="124"/>
      <c r="F451" s="117">
        <v>100</v>
      </c>
      <c r="G451" s="117"/>
      <c r="H451" s="117"/>
      <c r="I451" s="117"/>
      <c r="J451" s="117"/>
      <c r="K451" s="117"/>
      <c r="L451" s="117"/>
      <c r="M451" s="117"/>
      <c r="N451" s="117"/>
      <c r="O451" s="125">
        <v>20</v>
      </c>
    </row>
    <row r="452" spans="1:15" x14ac:dyDescent="0.3">
      <c r="A452" s="54" t="str">
        <f>Meta!A452</f>
        <v>NRCS 18S</v>
      </c>
      <c r="B452" s="54">
        <f>Meta!B452</f>
        <v>430</v>
      </c>
      <c r="C452" s="2" t="s">
        <v>415</v>
      </c>
      <c r="D452" s="121" t="s">
        <v>416</v>
      </c>
      <c r="E452" s="122">
        <v>0.25719999999999998</v>
      </c>
      <c r="F452">
        <v>100</v>
      </c>
      <c r="O452" s="23">
        <v>20</v>
      </c>
    </row>
    <row r="453" spans="1:15" x14ac:dyDescent="0.3">
      <c r="A453" s="54" t="str">
        <f>Meta!A453</f>
        <v>NRCS 18S</v>
      </c>
      <c r="B453" s="54">
        <f>Meta!B453</f>
        <v>431</v>
      </c>
      <c r="C453" s="2" t="s">
        <v>415</v>
      </c>
      <c r="D453" s="121" t="s">
        <v>417</v>
      </c>
      <c r="E453" s="122">
        <v>0.25690000000000002</v>
      </c>
      <c r="F453">
        <v>100</v>
      </c>
      <c r="O453" s="23">
        <v>20</v>
      </c>
    </row>
    <row r="454" spans="1:15" x14ac:dyDescent="0.3">
      <c r="A454" s="54" t="str">
        <f>Meta!A454</f>
        <v>NRCS 18S</v>
      </c>
      <c r="B454" s="54">
        <f>Meta!B454</f>
        <v>432</v>
      </c>
      <c r="C454" s="2" t="s">
        <v>415</v>
      </c>
      <c r="D454" s="121" t="s">
        <v>417</v>
      </c>
      <c r="E454" s="122">
        <v>0.25779999999999997</v>
      </c>
      <c r="F454">
        <v>100</v>
      </c>
      <c r="O454" s="23">
        <v>20</v>
      </c>
    </row>
    <row r="455" spans="1:15" x14ac:dyDescent="0.3">
      <c r="A455" s="54" t="str">
        <f>Meta!A455</f>
        <v>NRCS 18S</v>
      </c>
      <c r="B455" s="54">
        <f>Meta!B455</f>
        <v>433</v>
      </c>
      <c r="C455" s="2" t="s">
        <v>415</v>
      </c>
      <c r="D455" s="121" t="s">
        <v>416</v>
      </c>
      <c r="E455" s="122">
        <v>0.25929999999999997</v>
      </c>
      <c r="F455">
        <v>100</v>
      </c>
      <c r="O455" s="23">
        <v>20</v>
      </c>
    </row>
    <row r="456" spans="1:15" x14ac:dyDescent="0.3">
      <c r="A456" s="54" t="str">
        <f>Meta!A456</f>
        <v>NRCS 18S</v>
      </c>
      <c r="B456" s="54">
        <f>Meta!B456</f>
        <v>434</v>
      </c>
      <c r="C456" s="2" t="s">
        <v>415</v>
      </c>
      <c r="D456" s="121" t="s">
        <v>416</v>
      </c>
      <c r="E456" s="122">
        <v>0.25829999999999997</v>
      </c>
      <c r="F456">
        <v>100</v>
      </c>
      <c r="O456" s="23">
        <v>20</v>
      </c>
    </row>
    <row r="457" spans="1:15" x14ac:dyDescent="0.3">
      <c r="A457" s="54" t="str">
        <f>Meta!A457</f>
        <v>NRCS 18S</v>
      </c>
      <c r="B457" s="54">
        <f>Meta!B457</f>
        <v>435</v>
      </c>
      <c r="C457" s="2" t="s">
        <v>415</v>
      </c>
      <c r="D457" s="121" t="s">
        <v>416</v>
      </c>
      <c r="E457" s="122">
        <v>0.25030000000000002</v>
      </c>
      <c r="F457">
        <v>100</v>
      </c>
      <c r="O457" s="23">
        <v>20</v>
      </c>
    </row>
    <row r="458" spans="1:15" x14ac:dyDescent="0.3">
      <c r="A458" s="54" t="str">
        <f>Meta!A458</f>
        <v>NRCS 18S</v>
      </c>
      <c r="B458" s="54">
        <f>Meta!B458</f>
        <v>436</v>
      </c>
      <c r="C458" s="2" t="s">
        <v>415</v>
      </c>
      <c r="D458" s="121" t="s">
        <v>416</v>
      </c>
      <c r="E458" s="122">
        <v>0.25319999999999998</v>
      </c>
      <c r="F458">
        <v>100</v>
      </c>
      <c r="O458" s="23">
        <v>20</v>
      </c>
    </row>
    <row r="459" spans="1:15" x14ac:dyDescent="0.3">
      <c r="A459" s="54" t="str">
        <f>Meta!A459</f>
        <v>NRCS 18S</v>
      </c>
      <c r="B459" s="54">
        <f>Meta!B459</f>
        <v>437</v>
      </c>
      <c r="C459" s="2" t="s">
        <v>415</v>
      </c>
      <c r="D459" s="121" t="s">
        <v>417</v>
      </c>
      <c r="E459" s="122">
        <v>0.25430000000000003</v>
      </c>
      <c r="F459">
        <v>100</v>
      </c>
      <c r="O459" s="23">
        <v>20</v>
      </c>
    </row>
    <row r="460" spans="1:15" x14ac:dyDescent="0.3">
      <c r="A460" s="54" t="str">
        <f>Meta!A460</f>
        <v>NRCS 18S</v>
      </c>
      <c r="B460" s="54">
        <f>Meta!B460</f>
        <v>438</v>
      </c>
      <c r="C460" s="2" t="s">
        <v>415</v>
      </c>
      <c r="D460" s="121" t="s">
        <v>417</v>
      </c>
      <c r="E460" s="122">
        <v>0.25950000000000001</v>
      </c>
      <c r="F460">
        <v>100</v>
      </c>
      <c r="O460" s="23">
        <v>20</v>
      </c>
    </row>
    <row r="461" spans="1:15" x14ac:dyDescent="0.3">
      <c r="A461" s="54" t="str">
        <f>Meta!A461</f>
        <v>NRCS 18S</v>
      </c>
      <c r="B461" s="54">
        <f>Meta!B461</f>
        <v>439</v>
      </c>
      <c r="C461" s="2" t="s">
        <v>415</v>
      </c>
      <c r="D461" s="121" t="s">
        <v>416</v>
      </c>
      <c r="E461" s="122">
        <v>0.25800000000000001</v>
      </c>
      <c r="F461">
        <v>100</v>
      </c>
      <c r="O461" s="23">
        <v>20</v>
      </c>
    </row>
    <row r="462" spans="1:15" x14ac:dyDescent="0.3">
      <c r="A462" s="54" t="str">
        <f>Meta!A462</f>
        <v>NRCS 18S</v>
      </c>
      <c r="B462" s="54">
        <f>Meta!B462</f>
        <v>440</v>
      </c>
      <c r="C462" s="2" t="s">
        <v>415</v>
      </c>
      <c r="D462" s="121" t="s">
        <v>416</v>
      </c>
      <c r="E462" s="122">
        <v>0.25140000000000001</v>
      </c>
      <c r="F462">
        <v>100</v>
      </c>
      <c r="G462" s="2">
        <v>4.07</v>
      </c>
      <c r="H462" s="2">
        <v>9.75</v>
      </c>
      <c r="I462" s="2">
        <v>2.1669999999999998</v>
      </c>
      <c r="O462" s="23">
        <v>20</v>
      </c>
    </row>
    <row r="463" spans="1:15" x14ac:dyDescent="0.3">
      <c r="A463" s="54" t="str">
        <f>Meta!A463</f>
        <v>NRCS 18S</v>
      </c>
      <c r="B463" s="54">
        <f>Meta!B463</f>
        <v>441</v>
      </c>
      <c r="C463" s="2" t="s">
        <v>415</v>
      </c>
      <c r="D463" s="121" t="s">
        <v>416</v>
      </c>
      <c r="E463" s="122">
        <v>0.25369999999999998</v>
      </c>
      <c r="F463">
        <v>100</v>
      </c>
      <c r="G463" s="2"/>
      <c r="H463" s="2"/>
      <c r="I463" s="2"/>
      <c r="O463" s="23">
        <v>20</v>
      </c>
    </row>
    <row r="464" spans="1:15" x14ac:dyDescent="0.3">
      <c r="A464" s="54" t="str">
        <f>Meta!A464</f>
        <v>NRCS 18S</v>
      </c>
      <c r="B464" s="54">
        <f>Meta!B464</f>
        <v>442</v>
      </c>
      <c r="C464" s="2" t="s">
        <v>415</v>
      </c>
      <c r="D464" s="121" t="s">
        <v>416</v>
      </c>
      <c r="E464" s="122">
        <v>0.25409999999999999</v>
      </c>
      <c r="F464">
        <v>100</v>
      </c>
      <c r="G464" s="2"/>
      <c r="H464" s="2"/>
      <c r="I464" s="2"/>
      <c r="O464" s="23">
        <v>20</v>
      </c>
    </row>
    <row r="465" spans="1:15" x14ac:dyDescent="0.3">
      <c r="A465" s="54" t="str">
        <f>Meta!A465</f>
        <v>NRCS 18S</v>
      </c>
      <c r="B465" s="54">
        <f>Meta!B465</f>
        <v>443</v>
      </c>
      <c r="C465" s="2" t="s">
        <v>415</v>
      </c>
      <c r="D465" s="121" t="s">
        <v>416</v>
      </c>
      <c r="E465" s="122">
        <v>0.2576</v>
      </c>
      <c r="F465">
        <v>100</v>
      </c>
      <c r="G465" s="2"/>
      <c r="H465" s="2"/>
      <c r="I465" s="2"/>
      <c r="O465" s="23">
        <v>20</v>
      </c>
    </row>
    <row r="466" spans="1:15" x14ac:dyDescent="0.3">
      <c r="A466" s="54" t="str">
        <f>Meta!A466</f>
        <v>NRCS 18S</v>
      </c>
      <c r="B466" s="54">
        <f>Meta!B466</f>
        <v>444</v>
      </c>
      <c r="C466" s="2" t="s">
        <v>415</v>
      </c>
      <c r="D466" s="121" t="s">
        <v>416</v>
      </c>
      <c r="E466" s="122">
        <v>0.2581</v>
      </c>
      <c r="F466">
        <v>100</v>
      </c>
      <c r="G466" s="2"/>
      <c r="H466" s="2"/>
      <c r="I466" s="2"/>
      <c r="O466" s="23">
        <v>20</v>
      </c>
    </row>
    <row r="467" spans="1:15" x14ac:dyDescent="0.3">
      <c r="A467" s="54" t="str">
        <f>Meta!A467</f>
        <v>NRCS 18S</v>
      </c>
      <c r="B467" s="54">
        <f>Meta!B467</f>
        <v>445</v>
      </c>
      <c r="C467" s="2" t="s">
        <v>415</v>
      </c>
      <c r="D467" s="121" t="s">
        <v>416</v>
      </c>
      <c r="E467" s="122">
        <v>0.27229999999999999</v>
      </c>
      <c r="F467">
        <v>100</v>
      </c>
      <c r="G467" s="2"/>
      <c r="H467" s="2"/>
      <c r="I467" s="2"/>
      <c r="O467" s="23">
        <v>20</v>
      </c>
    </row>
    <row r="468" spans="1:15" x14ac:dyDescent="0.3">
      <c r="A468" s="54" t="str">
        <f>Meta!A468</f>
        <v>NRCS 18S</v>
      </c>
      <c r="B468" s="54">
        <f>Meta!B468</f>
        <v>446</v>
      </c>
      <c r="C468" s="2" t="s">
        <v>415</v>
      </c>
      <c r="D468" s="121" t="s">
        <v>416</v>
      </c>
      <c r="E468" s="122">
        <v>0.26860000000000001</v>
      </c>
      <c r="F468">
        <v>100</v>
      </c>
      <c r="G468" s="2"/>
      <c r="H468" s="2"/>
      <c r="I468" s="2"/>
      <c r="O468" s="23">
        <v>20</v>
      </c>
    </row>
    <row r="469" spans="1:15" x14ac:dyDescent="0.3">
      <c r="A469" s="54" t="str">
        <f>Meta!A469</f>
        <v>NRCS 18S</v>
      </c>
      <c r="B469" s="54">
        <f>Meta!B469</f>
        <v>447</v>
      </c>
      <c r="C469" s="2" t="s">
        <v>415</v>
      </c>
      <c r="D469" s="121" t="s">
        <v>416</v>
      </c>
      <c r="E469" s="122">
        <v>0.25480000000000003</v>
      </c>
      <c r="F469">
        <v>100</v>
      </c>
      <c r="G469" s="2"/>
      <c r="H469" s="2"/>
      <c r="I469" s="2"/>
      <c r="O469" s="23">
        <v>20</v>
      </c>
    </row>
    <row r="470" spans="1:15" x14ac:dyDescent="0.3">
      <c r="A470" s="54" t="str">
        <f>Meta!A470</f>
        <v>NRCS 18S</v>
      </c>
      <c r="B470" s="54">
        <f>Meta!B470</f>
        <v>448</v>
      </c>
      <c r="C470" s="2" t="s">
        <v>415</v>
      </c>
      <c r="D470" s="121" t="s">
        <v>416</v>
      </c>
      <c r="E470" s="122">
        <v>0.26369999999999999</v>
      </c>
      <c r="F470">
        <v>100</v>
      </c>
      <c r="G470" s="2">
        <v>9.9499999999999993</v>
      </c>
      <c r="H470" s="2">
        <v>18.75</v>
      </c>
      <c r="I470" s="2">
        <v>1.786</v>
      </c>
      <c r="O470" s="23">
        <v>20</v>
      </c>
    </row>
    <row r="471" spans="1:15" x14ac:dyDescent="0.3">
      <c r="A471" s="54" t="str">
        <f>Meta!A471</f>
        <v>NRCS 18S</v>
      </c>
      <c r="B471" s="54">
        <f>Meta!B471</f>
        <v>449</v>
      </c>
      <c r="C471" s="2" t="s">
        <v>415</v>
      </c>
      <c r="D471" s="121" t="s">
        <v>416</v>
      </c>
      <c r="E471" s="122">
        <v>0.26379999999999998</v>
      </c>
      <c r="F471">
        <v>100</v>
      </c>
      <c r="G471" s="2"/>
      <c r="H471" s="2"/>
      <c r="I471" s="2"/>
      <c r="O471" s="23">
        <v>20</v>
      </c>
    </row>
    <row r="472" spans="1:15" x14ac:dyDescent="0.3">
      <c r="A472" s="54" t="str">
        <f>Meta!A472</f>
        <v>NRCS 18S</v>
      </c>
      <c r="B472" s="54">
        <f>Meta!B472</f>
        <v>450</v>
      </c>
      <c r="C472" s="2" t="s">
        <v>415</v>
      </c>
      <c r="D472" s="121" t="s">
        <v>416</v>
      </c>
      <c r="E472" s="122">
        <v>0.25619999999999998</v>
      </c>
      <c r="F472">
        <v>100</v>
      </c>
      <c r="G472" s="2"/>
      <c r="H472" s="2"/>
      <c r="I472" s="2"/>
      <c r="O472" s="23">
        <v>20</v>
      </c>
    </row>
    <row r="473" spans="1:15" x14ac:dyDescent="0.3">
      <c r="A473" s="54" t="str">
        <f>Meta!A473</f>
        <v>NRCS 18S</v>
      </c>
      <c r="B473" s="54">
        <f>Meta!B473</f>
        <v>451</v>
      </c>
      <c r="C473" s="2" t="s">
        <v>415</v>
      </c>
      <c r="D473" s="121" t="s">
        <v>416</v>
      </c>
      <c r="E473" s="122">
        <v>0.25430000000000003</v>
      </c>
      <c r="F473">
        <v>100</v>
      </c>
      <c r="G473" s="2"/>
      <c r="H473" s="2"/>
      <c r="I473" s="2"/>
      <c r="O473" s="23">
        <v>20</v>
      </c>
    </row>
    <row r="474" spans="1:15" x14ac:dyDescent="0.3">
      <c r="A474" s="54" t="str">
        <f>Meta!A474</f>
        <v>NRCS 18S</v>
      </c>
      <c r="B474" s="54">
        <f>Meta!B474</f>
        <v>452</v>
      </c>
      <c r="C474" s="2" t="s">
        <v>415</v>
      </c>
      <c r="D474" s="121" t="s">
        <v>416</v>
      </c>
      <c r="E474" s="122">
        <v>0.25519999999999998</v>
      </c>
      <c r="F474">
        <v>100</v>
      </c>
      <c r="G474" s="2"/>
      <c r="H474" s="2"/>
      <c r="I474" s="2"/>
      <c r="O474" s="23">
        <v>20</v>
      </c>
    </row>
    <row r="475" spans="1:15" x14ac:dyDescent="0.3">
      <c r="A475" s="54" t="str">
        <f>Meta!A475</f>
        <v>NRCS 18S</v>
      </c>
      <c r="B475" s="54">
        <f>Meta!B475</f>
        <v>453</v>
      </c>
      <c r="C475" s="2" t="s">
        <v>415</v>
      </c>
      <c r="D475" s="121" t="s">
        <v>416</v>
      </c>
      <c r="E475" s="122">
        <v>0.26590000000000003</v>
      </c>
      <c r="F475">
        <v>100</v>
      </c>
      <c r="G475" s="2">
        <v>5.54</v>
      </c>
      <c r="H475" s="2">
        <v>14.75</v>
      </c>
      <c r="I475" s="2">
        <v>2.2690000000000001</v>
      </c>
      <c r="O475" s="23">
        <v>20</v>
      </c>
    </row>
    <row r="476" spans="1:15" x14ac:dyDescent="0.3">
      <c r="A476" s="54" t="str">
        <f>Meta!A476</f>
        <v>NRCS 18S</v>
      </c>
      <c r="B476" s="54">
        <f>Meta!B476</f>
        <v>454</v>
      </c>
      <c r="C476" s="2" t="s">
        <v>415</v>
      </c>
      <c r="D476" s="121" t="s">
        <v>416</v>
      </c>
      <c r="E476" s="122">
        <v>0.26190000000000002</v>
      </c>
      <c r="F476">
        <v>100</v>
      </c>
      <c r="G476" s="2"/>
      <c r="H476" s="2"/>
      <c r="I476" s="2"/>
      <c r="O476" s="23">
        <v>20</v>
      </c>
    </row>
    <row r="477" spans="1:15" x14ac:dyDescent="0.3">
      <c r="A477" s="54" t="str">
        <f>Meta!A477</f>
        <v>NRCS 18S</v>
      </c>
      <c r="B477" s="54">
        <f>Meta!B477</f>
        <v>455</v>
      </c>
      <c r="C477" s="2" t="s">
        <v>415</v>
      </c>
      <c r="D477" s="121" t="s">
        <v>416</v>
      </c>
      <c r="E477" s="122">
        <v>0.25430000000000003</v>
      </c>
      <c r="F477">
        <v>100</v>
      </c>
      <c r="G477" s="2">
        <v>11.6</v>
      </c>
      <c r="H477" s="2">
        <v>18.75</v>
      </c>
      <c r="I477" s="2">
        <v>1.974</v>
      </c>
      <c r="O477" s="23">
        <v>20</v>
      </c>
    </row>
    <row r="478" spans="1:15" x14ac:dyDescent="0.3">
      <c r="A478" s="54" t="str">
        <f>Meta!A478</f>
        <v>NRCS 18S</v>
      </c>
      <c r="B478" s="54">
        <f>Meta!B478</f>
        <v>456</v>
      </c>
      <c r="C478" s="2" t="s">
        <v>415</v>
      </c>
      <c r="D478" s="121" t="s">
        <v>416</v>
      </c>
      <c r="E478" s="122">
        <v>0.26200000000000001</v>
      </c>
      <c r="F478">
        <v>100</v>
      </c>
      <c r="G478" s="2"/>
      <c r="H478" s="2"/>
      <c r="I478" s="2"/>
      <c r="O478" s="23">
        <v>20</v>
      </c>
    </row>
    <row r="479" spans="1:15" x14ac:dyDescent="0.3">
      <c r="A479" s="54" t="str">
        <f>Meta!A479</f>
        <v>NRCS 18S</v>
      </c>
      <c r="B479" s="54">
        <f>Meta!B479</f>
        <v>457</v>
      </c>
      <c r="C479" s="2" t="s">
        <v>415</v>
      </c>
      <c r="D479" s="121" t="s">
        <v>416</v>
      </c>
      <c r="E479" s="122">
        <v>0.2571</v>
      </c>
      <c r="F479">
        <v>100</v>
      </c>
      <c r="G479" s="2"/>
      <c r="H479" s="2"/>
      <c r="I479" s="2"/>
      <c r="O479" s="23">
        <v>20</v>
      </c>
    </row>
    <row r="480" spans="1:15" x14ac:dyDescent="0.3">
      <c r="A480" s="54" t="str">
        <f>Meta!A480</f>
        <v>NRCS 18S</v>
      </c>
      <c r="B480" s="54">
        <f>Meta!B480</f>
        <v>458</v>
      </c>
      <c r="C480" s="2" t="s">
        <v>415</v>
      </c>
      <c r="D480" s="121" t="s">
        <v>416</v>
      </c>
      <c r="E480" s="122">
        <v>0.252</v>
      </c>
      <c r="F480">
        <v>100</v>
      </c>
      <c r="G480" s="2"/>
      <c r="H480" s="2"/>
      <c r="I480" s="2"/>
      <c r="O480" s="23">
        <v>20</v>
      </c>
    </row>
    <row r="481" spans="1:15" x14ac:dyDescent="0.3">
      <c r="A481" s="54" t="str">
        <f>Meta!A481</f>
        <v>NRCS 18S</v>
      </c>
      <c r="B481" s="54">
        <f>Meta!B481</f>
        <v>459</v>
      </c>
      <c r="C481" s="2" t="s">
        <v>415</v>
      </c>
      <c r="D481" s="121" t="s">
        <v>416</v>
      </c>
      <c r="E481" s="122">
        <v>0.2576</v>
      </c>
      <c r="F481">
        <v>100</v>
      </c>
      <c r="G481" s="2">
        <v>34.200000000000003</v>
      </c>
      <c r="H481" s="2">
        <v>31.75</v>
      </c>
      <c r="I481" s="2">
        <v>1.9239999999999999</v>
      </c>
      <c r="O481" s="23">
        <v>20</v>
      </c>
    </row>
    <row r="482" spans="1:15" x14ac:dyDescent="0.3">
      <c r="A482" s="54" t="str">
        <f>Meta!A482</f>
        <v>NRCS 18S</v>
      </c>
      <c r="B482" s="54">
        <f>Meta!B482</f>
        <v>460</v>
      </c>
      <c r="C482" s="2" t="s">
        <v>415</v>
      </c>
      <c r="D482" s="121" t="s">
        <v>416</v>
      </c>
      <c r="E482" s="122">
        <v>0.25819999999999999</v>
      </c>
      <c r="F482">
        <v>100</v>
      </c>
      <c r="G482" s="2"/>
      <c r="H482" s="2"/>
      <c r="I482" s="2"/>
      <c r="O482" s="23">
        <v>20</v>
      </c>
    </row>
    <row r="483" spans="1:15" x14ac:dyDescent="0.3">
      <c r="A483" s="54" t="str">
        <f>Meta!A483</f>
        <v>NRCS 18S</v>
      </c>
      <c r="B483" s="54">
        <f>Meta!B483</f>
        <v>461</v>
      </c>
      <c r="C483" s="2" t="s">
        <v>415</v>
      </c>
      <c r="D483" s="121" t="s">
        <v>416</v>
      </c>
      <c r="E483" s="122">
        <v>0.25740000000000002</v>
      </c>
      <c r="F483">
        <v>100</v>
      </c>
      <c r="G483" s="2"/>
      <c r="H483" s="2"/>
      <c r="I483" s="2"/>
      <c r="O483" s="23">
        <v>20</v>
      </c>
    </row>
    <row r="484" spans="1:15" x14ac:dyDescent="0.3">
      <c r="A484" s="54" t="str">
        <f>Meta!A484</f>
        <v>NRCS 18S</v>
      </c>
      <c r="B484" s="54">
        <f>Meta!B484</f>
        <v>462</v>
      </c>
      <c r="C484" s="2" t="s">
        <v>415</v>
      </c>
      <c r="D484" s="121" t="s">
        <v>418</v>
      </c>
      <c r="E484" s="122">
        <v>0.26390000000000002</v>
      </c>
      <c r="F484">
        <v>100</v>
      </c>
      <c r="G484" s="2">
        <v>14.6</v>
      </c>
      <c r="H484" s="2">
        <v>22.75</v>
      </c>
      <c r="I484" s="2">
        <v>1.978</v>
      </c>
      <c r="O484" s="23">
        <v>20</v>
      </c>
    </row>
    <row r="485" spans="1:15" x14ac:dyDescent="0.3">
      <c r="A485" s="54" t="str">
        <f>Meta!A485</f>
        <v>NRCS 18S</v>
      </c>
      <c r="B485" s="54">
        <f>Meta!B485</f>
        <v>463</v>
      </c>
      <c r="C485" s="2" t="s">
        <v>415</v>
      </c>
      <c r="D485" s="121" t="s">
        <v>418</v>
      </c>
      <c r="E485" s="122">
        <v>0.25590000000000002</v>
      </c>
      <c r="F485">
        <v>100</v>
      </c>
      <c r="G485" s="2"/>
      <c r="H485" s="2"/>
      <c r="I485" s="2"/>
      <c r="O485" s="23">
        <v>20</v>
      </c>
    </row>
    <row r="486" spans="1:15" x14ac:dyDescent="0.3">
      <c r="A486" s="54" t="str">
        <f>Meta!A486</f>
        <v>NRCS 18S</v>
      </c>
      <c r="B486" s="54">
        <f>Meta!B486</f>
        <v>464</v>
      </c>
      <c r="C486" s="2" t="s">
        <v>415</v>
      </c>
      <c r="D486" s="121" t="s">
        <v>418</v>
      </c>
      <c r="E486" s="122">
        <v>0.25750000000000001</v>
      </c>
      <c r="F486">
        <v>100</v>
      </c>
      <c r="G486" s="2"/>
      <c r="H486" s="2"/>
      <c r="I486" s="2"/>
      <c r="O486" s="23">
        <v>20</v>
      </c>
    </row>
    <row r="487" spans="1:15" x14ac:dyDescent="0.3">
      <c r="A487" s="54" t="str">
        <f>Meta!A487</f>
        <v>NRCS 18S</v>
      </c>
      <c r="B487" s="54">
        <f>Meta!B487</f>
        <v>465</v>
      </c>
      <c r="C487" s="2" t="s">
        <v>415</v>
      </c>
      <c r="D487" s="121" t="s">
        <v>418</v>
      </c>
      <c r="E487" s="122">
        <v>0.2621</v>
      </c>
      <c r="F487">
        <v>100</v>
      </c>
      <c r="G487" s="2"/>
      <c r="H487" s="2"/>
      <c r="I487" s="2"/>
      <c r="O487" s="23">
        <v>20</v>
      </c>
    </row>
    <row r="488" spans="1:15" x14ac:dyDescent="0.3">
      <c r="A488" s="54" t="str">
        <f>Meta!A488</f>
        <v>NRCS 18S</v>
      </c>
      <c r="B488" s="54">
        <f>Meta!B488</f>
        <v>466</v>
      </c>
      <c r="C488" s="2" t="s">
        <v>415</v>
      </c>
      <c r="D488" s="121" t="s">
        <v>418</v>
      </c>
      <c r="E488" s="122">
        <v>0.26200000000000001</v>
      </c>
      <c r="F488">
        <v>100</v>
      </c>
      <c r="G488" s="2"/>
      <c r="H488" s="2"/>
      <c r="I488" s="2"/>
      <c r="O488" s="23">
        <v>20</v>
      </c>
    </row>
    <row r="489" spans="1:15" x14ac:dyDescent="0.3">
      <c r="A489" s="54" t="str">
        <f>Meta!A489</f>
        <v>NRCS 18S</v>
      </c>
      <c r="B489" s="54">
        <f>Meta!B489</f>
        <v>467</v>
      </c>
      <c r="C489" s="2" t="s">
        <v>415</v>
      </c>
      <c r="D489" s="121" t="s">
        <v>418</v>
      </c>
      <c r="E489" s="122">
        <v>0.25530000000000003</v>
      </c>
      <c r="F489">
        <v>100</v>
      </c>
      <c r="G489" s="2">
        <v>11.7</v>
      </c>
      <c r="H489" s="2">
        <v>17.75</v>
      </c>
      <c r="I489" s="2">
        <v>2.0880000000000001</v>
      </c>
      <c r="O489" s="23">
        <v>20</v>
      </c>
    </row>
    <row r="490" spans="1:15" x14ac:dyDescent="0.3">
      <c r="A490" s="54" t="str">
        <f>Meta!A490</f>
        <v>NRCS 18S</v>
      </c>
      <c r="B490" s="54">
        <f>Meta!B490</f>
        <v>468</v>
      </c>
      <c r="C490" s="2" t="s">
        <v>415</v>
      </c>
      <c r="D490" s="121" t="s">
        <v>418</v>
      </c>
      <c r="E490" s="122">
        <v>0.2656</v>
      </c>
      <c r="F490">
        <v>100</v>
      </c>
      <c r="G490" s="2"/>
      <c r="H490" s="2"/>
      <c r="I490" s="2"/>
      <c r="O490" s="23">
        <v>20</v>
      </c>
    </row>
    <row r="491" spans="1:15" x14ac:dyDescent="0.3">
      <c r="A491" s="54" t="str">
        <f>Meta!A491</f>
        <v>NRCS 18S</v>
      </c>
      <c r="B491" s="54">
        <f>Meta!B491</f>
        <v>469</v>
      </c>
      <c r="C491" s="2" t="s">
        <v>415</v>
      </c>
      <c r="D491" s="121" t="s">
        <v>418</v>
      </c>
      <c r="E491" s="122">
        <v>0.26019999999999999</v>
      </c>
      <c r="F491">
        <v>100</v>
      </c>
      <c r="G491" s="2"/>
      <c r="H491" s="2"/>
      <c r="I491" s="2"/>
      <c r="O491" s="23">
        <v>20</v>
      </c>
    </row>
    <row r="492" spans="1:15" x14ac:dyDescent="0.3">
      <c r="A492" s="54" t="str">
        <f>Meta!A492</f>
        <v>NRCS 18S</v>
      </c>
      <c r="B492" s="54">
        <f>Meta!B492</f>
        <v>470</v>
      </c>
      <c r="C492" s="2" t="s">
        <v>415</v>
      </c>
      <c r="D492" s="121" t="s">
        <v>418</v>
      </c>
      <c r="E492" s="122">
        <v>0.25800000000000001</v>
      </c>
      <c r="F492">
        <v>100</v>
      </c>
      <c r="G492" s="2"/>
      <c r="H492" s="2"/>
      <c r="I492" s="2"/>
      <c r="O492" s="23">
        <v>20</v>
      </c>
    </row>
    <row r="493" spans="1:15" x14ac:dyDescent="0.3">
      <c r="A493" s="54" t="str">
        <f>Meta!A493</f>
        <v>NRCS 18S</v>
      </c>
      <c r="B493" s="54">
        <f>Meta!B493</f>
        <v>471</v>
      </c>
      <c r="C493" s="2" t="s">
        <v>415</v>
      </c>
      <c r="D493" s="121" t="s">
        <v>418</v>
      </c>
      <c r="E493" s="122">
        <v>0.2651</v>
      </c>
      <c r="F493">
        <v>100</v>
      </c>
      <c r="G493" s="2">
        <v>14</v>
      </c>
      <c r="H493" s="2">
        <v>12.75</v>
      </c>
      <c r="I493" s="2">
        <v>1.962</v>
      </c>
      <c r="O493" s="23">
        <v>20</v>
      </c>
    </row>
    <row r="494" spans="1:15" x14ac:dyDescent="0.3">
      <c r="A494" s="54" t="str">
        <f>Meta!A494</f>
        <v>NRCS 18S</v>
      </c>
      <c r="B494" s="54">
        <f>Meta!B494</f>
        <v>472</v>
      </c>
      <c r="C494" s="2" t="s">
        <v>415</v>
      </c>
      <c r="D494" s="121" t="s">
        <v>418</v>
      </c>
      <c r="E494" s="122">
        <v>0.25609999999999999</v>
      </c>
      <c r="F494">
        <v>100</v>
      </c>
      <c r="G494" s="2"/>
      <c r="H494" s="2"/>
      <c r="I494" s="2"/>
      <c r="O494" s="23">
        <v>20</v>
      </c>
    </row>
    <row r="495" spans="1:15" x14ac:dyDescent="0.3">
      <c r="A495" s="54" t="str">
        <f>Meta!A495</f>
        <v>NRCS 18S</v>
      </c>
      <c r="B495" s="54">
        <f>Meta!B495</f>
        <v>473</v>
      </c>
      <c r="C495" s="2" t="s">
        <v>415</v>
      </c>
      <c r="D495" s="121" t="s">
        <v>418</v>
      </c>
      <c r="E495" s="122">
        <v>0.26069999999999999</v>
      </c>
      <c r="F495">
        <v>100</v>
      </c>
      <c r="G495" s="2">
        <v>17.2</v>
      </c>
      <c r="H495" s="2">
        <v>19.75</v>
      </c>
      <c r="I495" s="2">
        <v>1.881</v>
      </c>
      <c r="O495" s="23">
        <v>20</v>
      </c>
    </row>
    <row r="496" spans="1:15" x14ac:dyDescent="0.3">
      <c r="A496" s="54" t="str">
        <f>Meta!A496</f>
        <v>NRCS 18S</v>
      </c>
      <c r="B496" s="54">
        <f>Meta!B496</f>
        <v>474</v>
      </c>
      <c r="C496" s="2" t="s">
        <v>415</v>
      </c>
      <c r="D496" s="121" t="s">
        <v>418</v>
      </c>
      <c r="E496" s="122">
        <v>0.25629999999999997</v>
      </c>
      <c r="F496">
        <v>100</v>
      </c>
      <c r="G496" s="2"/>
      <c r="H496" s="2"/>
      <c r="I496" s="2"/>
      <c r="O496" s="23">
        <v>20</v>
      </c>
    </row>
    <row r="497" spans="1:15" x14ac:dyDescent="0.3">
      <c r="A497" s="54" t="str">
        <f>Meta!A497</f>
        <v>NRCS 18S</v>
      </c>
      <c r="B497" s="54">
        <f>Meta!B497</f>
        <v>475</v>
      </c>
      <c r="C497" s="2" t="s">
        <v>415</v>
      </c>
      <c r="D497" s="121" t="s">
        <v>418</v>
      </c>
      <c r="E497" s="122">
        <v>0.26190000000000002</v>
      </c>
      <c r="F497">
        <v>100</v>
      </c>
      <c r="G497" s="2"/>
      <c r="H497" s="2"/>
      <c r="I497" s="2"/>
      <c r="O497" s="23">
        <v>20</v>
      </c>
    </row>
    <row r="498" spans="1:15" x14ac:dyDescent="0.3">
      <c r="A498" s="54" t="str">
        <f>Meta!A498</f>
        <v>NRCS 18S</v>
      </c>
      <c r="B498" s="54">
        <f>Meta!B498</f>
        <v>476</v>
      </c>
      <c r="C498" s="2" t="s">
        <v>415</v>
      </c>
      <c r="D498" s="121" t="s">
        <v>418</v>
      </c>
      <c r="E498" s="122">
        <v>0.2611</v>
      </c>
      <c r="F498">
        <v>100</v>
      </c>
      <c r="G498" s="2"/>
      <c r="H498" s="2"/>
      <c r="I498" s="2"/>
      <c r="O498" s="23">
        <v>20</v>
      </c>
    </row>
    <row r="499" spans="1:15" x14ac:dyDescent="0.3">
      <c r="A499" s="54" t="str">
        <f>Meta!A499</f>
        <v>NRCS 18S</v>
      </c>
      <c r="B499" s="54">
        <f>Meta!B499</f>
        <v>477</v>
      </c>
      <c r="C499" s="2" t="s">
        <v>415</v>
      </c>
      <c r="D499" s="121" t="s">
        <v>418</v>
      </c>
      <c r="E499" s="122">
        <v>0.26619999999999999</v>
      </c>
      <c r="F499">
        <v>100</v>
      </c>
      <c r="G499" s="2">
        <v>9.09</v>
      </c>
      <c r="H499" s="2">
        <v>15.75</v>
      </c>
      <c r="I499" s="2">
        <v>1.853</v>
      </c>
      <c r="O499" s="23">
        <v>20</v>
      </c>
    </row>
    <row r="500" spans="1:15" x14ac:dyDescent="0.3">
      <c r="A500" s="54" t="str">
        <f>Meta!A500</f>
        <v>JimHops</v>
      </c>
      <c r="B500" s="54" t="str">
        <f>Meta!B500</f>
        <v>4CNt11c</v>
      </c>
      <c r="D500" s="38"/>
      <c r="E500" s="58"/>
      <c r="O500" s="23">
        <v>20</v>
      </c>
    </row>
    <row r="501" spans="1:15" x14ac:dyDescent="0.3">
      <c r="A501" s="54" t="str">
        <f>Meta!A501</f>
        <v>JimHops</v>
      </c>
      <c r="B501" s="54" t="str">
        <f>Meta!B501</f>
        <v>4CNt9c</v>
      </c>
      <c r="D501" s="38"/>
      <c r="E501" s="58"/>
      <c r="O501" s="23">
        <v>20</v>
      </c>
    </row>
    <row r="502" spans="1:15" x14ac:dyDescent="0.3">
      <c r="A502" s="54" t="str">
        <f>Meta!A502</f>
        <v>JimHops</v>
      </c>
      <c r="B502" s="54" t="str">
        <f>Meta!B502</f>
        <v>4ZEt11c</v>
      </c>
    </row>
    <row r="503" spans="1:15" x14ac:dyDescent="0.3">
      <c r="A503" s="54" t="str">
        <f>Meta!A503</f>
        <v>KilnedHops</v>
      </c>
      <c r="B503" s="54" t="str">
        <f>Meta!B503</f>
        <v>OR5StratK1</v>
      </c>
    </row>
    <row r="504" spans="1:15" x14ac:dyDescent="0.3">
      <c r="A504" s="54" t="str">
        <f>Meta!A504</f>
        <v>KilnedHops</v>
      </c>
      <c r="B504" s="54" t="str">
        <f>Meta!B504</f>
        <v>OR1Cent2aK2</v>
      </c>
    </row>
    <row r="505" spans="1:15" x14ac:dyDescent="0.3">
      <c r="A505" s="54" t="str">
        <f>Meta!A505</f>
        <v>KilnedHops</v>
      </c>
      <c r="B505" s="54" t="str">
        <f>Meta!B505</f>
        <v>OR4StratK1</v>
      </c>
    </row>
    <row r="506" spans="1:15" x14ac:dyDescent="0.3">
      <c r="A506" s="54">
        <f>Meta!A506</f>
        <v>0</v>
      </c>
      <c r="B506" s="54">
        <f>Meta!B506</f>
        <v>0</v>
      </c>
    </row>
    <row r="507" spans="1:15" x14ac:dyDescent="0.3">
      <c r="A507" s="54">
        <f>Meta!A507</f>
        <v>0</v>
      </c>
      <c r="B507" s="54">
        <f>Meta!B507</f>
        <v>0</v>
      </c>
    </row>
    <row r="508" spans="1:15" x14ac:dyDescent="0.3">
      <c r="A508" s="54"/>
      <c r="B508" s="54"/>
    </row>
    <row r="509" spans="1:15" x14ac:dyDescent="0.3">
      <c r="A509" s="54"/>
      <c r="B509" s="54"/>
    </row>
    <row r="510" spans="1:15" x14ac:dyDescent="0.3">
      <c r="A510" s="54"/>
      <c r="B510" s="54"/>
    </row>
    <row r="511" spans="1:15" x14ac:dyDescent="0.3">
      <c r="A511" s="54"/>
      <c r="B511" s="54"/>
    </row>
    <row r="512" spans="1:15" x14ac:dyDescent="0.3">
      <c r="A512" s="54"/>
      <c r="B512" s="54"/>
    </row>
    <row r="513" spans="1:2" x14ac:dyDescent="0.3">
      <c r="A513" s="54"/>
      <c r="B513" s="54"/>
    </row>
    <row r="514" spans="1:2" x14ac:dyDescent="0.3">
      <c r="A514" s="54"/>
      <c r="B514" s="54"/>
    </row>
    <row r="515" spans="1:2" x14ac:dyDescent="0.3">
      <c r="A515" s="54"/>
      <c r="B515" s="54"/>
    </row>
    <row r="516" spans="1:2" x14ac:dyDescent="0.3">
      <c r="A516" s="54"/>
      <c r="B516" s="54"/>
    </row>
    <row r="517" spans="1:2" x14ac:dyDescent="0.3">
      <c r="A517" s="54"/>
      <c r="B517" s="54"/>
    </row>
    <row r="518" spans="1:2" x14ac:dyDescent="0.3">
      <c r="A518" s="54"/>
      <c r="B518" s="54"/>
    </row>
    <row r="519" spans="1:2" x14ac:dyDescent="0.3">
      <c r="A519" s="54"/>
      <c r="B519" s="54"/>
    </row>
  </sheetData>
  <conditionalFormatting sqref="G1:G3">
    <cfRule type="cellIs" dxfId="8" priority="7" operator="lessThan">
      <formula>10</formula>
    </cfRule>
  </conditionalFormatting>
  <conditionalFormatting sqref="G462:G499">
    <cfRule type="cellIs" dxfId="7" priority="3" operator="lessThan">
      <formula>10</formula>
    </cfRule>
  </conditionalFormatting>
  <conditionalFormatting sqref="H1:H3">
    <cfRule type="cellIs" dxfId="6" priority="6" operator="lessThan">
      <formula>10</formula>
    </cfRule>
  </conditionalFormatting>
  <conditionalFormatting sqref="H462:H499">
    <cfRule type="cellIs" dxfId="5" priority="2" operator="lessThan">
      <formula>10</formula>
    </cfRule>
  </conditionalFormatting>
  <conditionalFormatting sqref="I1:I3">
    <cfRule type="cellIs" dxfId="4" priority="5" operator="greaterThan">
      <formula>2.5</formula>
    </cfRule>
    <cfRule type="cellIs" dxfId="3" priority="8" operator="lessThan">
      <formula>1.78</formula>
    </cfRule>
  </conditionalFormatting>
  <conditionalFormatting sqref="I462:I499">
    <cfRule type="cellIs" dxfId="2" priority="1" operator="greaterThan">
      <formula>2.5</formula>
    </cfRule>
    <cfRule type="cellIs" dxfId="1" priority="4" operator="lessThan">
      <formula>1.78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517"/>
  <sheetViews>
    <sheetView tabSelected="1" topLeftCell="A477" zoomScale="80" zoomScaleNormal="80" workbookViewId="0">
      <selection activeCell="C418" sqref="C418:C499"/>
    </sheetView>
  </sheetViews>
  <sheetFormatPr defaultRowHeight="14.4" x14ac:dyDescent="0.3"/>
  <cols>
    <col min="1" max="1" width="11.44140625" style="57" customWidth="1"/>
    <col min="2" max="3" width="13.33203125" style="88" customWidth="1"/>
    <col min="4" max="4" width="13.44140625" customWidth="1"/>
    <col min="5" max="5" width="7.5546875" customWidth="1"/>
    <col min="7" max="7" width="11.109375" customWidth="1"/>
    <col min="8" max="8" width="7.109375" customWidth="1"/>
    <col min="9" max="9" width="12.109375" customWidth="1"/>
    <col min="10" max="10" width="12.6640625" customWidth="1"/>
    <col min="11" max="13" width="9.88671875" customWidth="1"/>
    <col min="14" max="14" width="9.109375" style="43"/>
    <col min="17" max="17" width="8.6640625" customWidth="1"/>
    <col min="18" max="18" width="8.33203125" style="63" customWidth="1"/>
    <col min="23" max="25" width="9.109375" style="64"/>
    <col min="26" max="26" width="9.109375" style="43"/>
    <col min="28" max="28" width="13.33203125" customWidth="1"/>
    <col min="31" max="31" width="12.44140625" customWidth="1"/>
    <col min="34" max="34" width="21.33203125" customWidth="1"/>
    <col min="38" max="38" width="11.109375" customWidth="1"/>
    <col min="39" max="39" width="11.44140625" customWidth="1"/>
    <col min="41" max="41" width="11.44140625" customWidth="1"/>
    <col min="42" max="42" width="12" customWidth="1"/>
    <col min="44" max="44" width="13.33203125" customWidth="1"/>
  </cols>
  <sheetData>
    <row r="1" spans="1:51" s="60" customFormat="1" ht="15" customHeight="1" x14ac:dyDescent="0.25">
      <c r="A1" s="147" t="s">
        <v>1</v>
      </c>
      <c r="B1" s="148" t="s">
        <v>2</v>
      </c>
      <c r="C1" s="126" t="s">
        <v>426</v>
      </c>
      <c r="D1" s="138" t="s">
        <v>62</v>
      </c>
      <c r="E1" s="138" t="s">
        <v>38</v>
      </c>
      <c r="F1" s="138" t="s">
        <v>39</v>
      </c>
      <c r="G1" s="138" t="s">
        <v>40</v>
      </c>
      <c r="H1" s="138" t="s">
        <v>41</v>
      </c>
      <c r="I1" s="138" t="s">
        <v>42</v>
      </c>
      <c r="J1" s="138" t="s">
        <v>43</v>
      </c>
      <c r="K1" s="141" t="s">
        <v>225</v>
      </c>
      <c r="L1" s="141" t="s">
        <v>226</v>
      </c>
      <c r="M1" s="141" t="s">
        <v>227</v>
      </c>
      <c r="N1" s="146" t="s">
        <v>44</v>
      </c>
      <c r="O1" s="141" t="s">
        <v>45</v>
      </c>
      <c r="P1" s="141" t="s">
        <v>46</v>
      </c>
      <c r="Q1" s="141" t="s">
        <v>47</v>
      </c>
      <c r="R1" s="142" t="s">
        <v>48</v>
      </c>
      <c r="S1" s="143" t="s">
        <v>49</v>
      </c>
      <c r="T1" s="143" t="s">
        <v>50</v>
      </c>
      <c r="U1" s="143" t="s">
        <v>51</v>
      </c>
      <c r="V1" s="144" t="s">
        <v>52</v>
      </c>
      <c r="W1" s="145" t="s">
        <v>53</v>
      </c>
      <c r="X1" s="145" t="s">
        <v>54</v>
      </c>
      <c r="Y1" s="145" t="s">
        <v>55</v>
      </c>
      <c r="Z1" s="139" t="s">
        <v>56</v>
      </c>
      <c r="AA1" s="138" t="s">
        <v>57</v>
      </c>
      <c r="AB1" s="138" t="s">
        <v>58</v>
      </c>
      <c r="AC1" s="138" t="s">
        <v>59</v>
      </c>
      <c r="AD1" s="138" t="s">
        <v>60</v>
      </c>
      <c r="AE1" s="138" t="s">
        <v>61</v>
      </c>
      <c r="AF1" s="136" t="s">
        <v>84</v>
      </c>
      <c r="AG1" s="136" t="s">
        <v>85</v>
      </c>
      <c r="AH1" s="137" t="s">
        <v>63</v>
      </c>
      <c r="AK1" s="61"/>
      <c r="AL1" s="61"/>
      <c r="AM1" s="61"/>
      <c r="AN1" s="61"/>
      <c r="AO1" s="61"/>
      <c r="AP1" s="61"/>
      <c r="AQ1" s="61"/>
      <c r="AR1" s="61"/>
      <c r="AU1" s="61"/>
      <c r="AV1" s="61"/>
      <c r="AW1" s="61"/>
      <c r="AX1" s="61"/>
      <c r="AY1" s="61"/>
    </row>
    <row r="2" spans="1:51" s="60" customFormat="1" ht="36" x14ac:dyDescent="0.25">
      <c r="A2" s="147"/>
      <c r="B2" s="148"/>
      <c r="C2" s="126"/>
      <c r="D2" s="138"/>
      <c r="E2" s="138"/>
      <c r="F2" s="138"/>
      <c r="G2" s="138"/>
      <c r="H2" s="138"/>
      <c r="I2" s="138"/>
      <c r="J2" s="138"/>
      <c r="K2" s="141"/>
      <c r="L2" s="141"/>
      <c r="M2" s="141"/>
      <c r="N2" s="146"/>
      <c r="O2" s="141"/>
      <c r="P2" s="141"/>
      <c r="Q2" s="141"/>
      <c r="R2" s="142"/>
      <c r="S2" s="143"/>
      <c r="T2" s="143"/>
      <c r="U2" s="143"/>
      <c r="V2" s="145"/>
      <c r="W2" s="145"/>
      <c r="X2" s="145"/>
      <c r="Y2" s="145"/>
      <c r="Z2" s="140"/>
      <c r="AA2" s="138"/>
      <c r="AB2" s="138"/>
      <c r="AC2" s="138"/>
      <c r="AD2" s="138"/>
      <c r="AE2" s="138"/>
      <c r="AF2" s="136"/>
      <c r="AG2" s="136"/>
      <c r="AH2" s="137"/>
      <c r="AK2" s="62" t="s">
        <v>57</v>
      </c>
      <c r="AL2" s="62" t="s">
        <v>64</v>
      </c>
      <c r="AM2" s="62" t="s">
        <v>65</v>
      </c>
      <c r="AN2" s="62" t="s">
        <v>66</v>
      </c>
      <c r="AO2" s="62" t="s">
        <v>67</v>
      </c>
      <c r="AP2" s="62" t="s">
        <v>68</v>
      </c>
      <c r="AQ2" s="62" t="s">
        <v>69</v>
      </c>
      <c r="AR2" s="62" t="s">
        <v>70</v>
      </c>
      <c r="AU2" s="62" t="s">
        <v>71</v>
      </c>
      <c r="AV2" s="62" t="s">
        <v>72</v>
      </c>
      <c r="AW2" s="62" t="s">
        <v>73</v>
      </c>
      <c r="AX2" s="62" t="s">
        <v>74</v>
      </c>
      <c r="AY2" s="62" t="s">
        <v>75</v>
      </c>
    </row>
    <row r="3" spans="1:51" s="2" customFormat="1" x14ac:dyDescent="0.3">
      <c r="A3" s="54" t="s">
        <v>425</v>
      </c>
      <c r="B3" s="87">
        <f>Meta!B3</f>
        <v>1</v>
      </c>
      <c r="C3" s="87" t="s">
        <v>427</v>
      </c>
      <c r="D3" s="93">
        <v>12122016.316350318</v>
      </c>
      <c r="E3" t="s">
        <v>76</v>
      </c>
      <c r="F3" t="s">
        <v>235</v>
      </c>
      <c r="G3" t="s">
        <v>229</v>
      </c>
      <c r="H3" t="s">
        <v>232</v>
      </c>
      <c r="I3" t="s">
        <v>233</v>
      </c>
      <c r="J3" t="s">
        <v>234</v>
      </c>
      <c r="K3">
        <v>0.57999999999999996</v>
      </c>
      <c r="L3">
        <v>0.57999999999999996</v>
      </c>
      <c r="M3">
        <v>0.61</v>
      </c>
      <c r="N3" s="43">
        <f>AVERAGE(K3:M3)</f>
        <v>0.59</v>
      </c>
      <c r="O3">
        <v>1</v>
      </c>
      <c r="P3" s="90">
        <f t="shared" ref="P3" si="0">100*(10^(-1/N3)-1)</f>
        <v>-97.981239745320963</v>
      </c>
      <c r="Q3"/>
      <c r="R3" t="s">
        <v>177</v>
      </c>
      <c r="S3">
        <v>22.8</v>
      </c>
      <c r="T3">
        <v>22.64</v>
      </c>
      <c r="U3">
        <v>22.82</v>
      </c>
      <c r="V3" s="91">
        <f>AVERAGE(S3:U3)</f>
        <v>22.75333333333333</v>
      </c>
      <c r="W3" s="64"/>
      <c r="X3" s="64"/>
      <c r="Y3" s="64"/>
      <c r="Z3" s="92">
        <f>'Std. Curve(1-79)'!C2</f>
        <v>0.80698337305689605</v>
      </c>
      <c r="AA3" s="37" t="s">
        <v>82</v>
      </c>
      <c r="AB3" s="93">
        <f>VLOOKUP(AA3,$AK$3:$AR$5,8)</f>
        <v>2660000</v>
      </c>
      <c r="AC3" s="94">
        <f>Z3*'DNA extraction'!O3*'DNA extraction'!F3/'DNA extraction'!E3/1000</f>
        <v>6.2075644081299695</v>
      </c>
      <c r="AD3" s="94">
        <f>AC3*FWDW!H3</f>
        <v>4.5571489911091421</v>
      </c>
      <c r="AE3" s="93">
        <f t="shared" ref="AE3" si="1">AC3*AB3</f>
        <v>16512121.32562572</v>
      </c>
      <c r="AF3" s="95" t="e">
        <f>STDEV(W3:Y3)</f>
        <v>#DIV/0!</v>
      </c>
      <c r="AG3" s="95" t="e">
        <f>AF3/Z3</f>
        <v>#DIV/0!</v>
      </c>
      <c r="AH3" s="96"/>
      <c r="AK3" s="26" t="s">
        <v>82</v>
      </c>
      <c r="AL3" s="27">
        <v>34850000</v>
      </c>
      <c r="AM3" s="27">
        <v>22700000000</v>
      </c>
      <c r="AN3" s="26"/>
      <c r="AO3" s="27">
        <f>0.0000376</f>
        <v>3.7599999999999999E-5</v>
      </c>
      <c r="AP3" s="27">
        <f>1/AO3</f>
        <v>26595.744680851065</v>
      </c>
      <c r="AQ3" s="26">
        <v>100</v>
      </c>
      <c r="AR3" s="27">
        <v>2660000</v>
      </c>
      <c r="AU3" s="28" t="s">
        <v>78</v>
      </c>
      <c r="AV3" s="29" t="s">
        <v>79</v>
      </c>
      <c r="AW3" s="29">
        <v>1</v>
      </c>
      <c r="AX3" s="29" t="s">
        <v>80</v>
      </c>
      <c r="AY3" s="30" t="s">
        <v>81</v>
      </c>
    </row>
    <row r="4" spans="1:51" x14ac:dyDescent="0.3">
      <c r="A4" s="54" t="s">
        <v>425</v>
      </c>
      <c r="B4" s="87">
        <f>Meta!B4</f>
        <v>2</v>
      </c>
      <c r="C4" s="87" t="s">
        <v>428</v>
      </c>
      <c r="D4" s="93">
        <v>16419868.397263611</v>
      </c>
      <c r="E4" t="s">
        <v>76</v>
      </c>
      <c r="F4" t="s">
        <v>235</v>
      </c>
      <c r="G4" t="s">
        <v>229</v>
      </c>
      <c r="H4" t="s">
        <v>232</v>
      </c>
      <c r="I4" t="s">
        <v>233</v>
      </c>
      <c r="J4" t="s">
        <v>234</v>
      </c>
      <c r="K4">
        <v>0.56000000000000005</v>
      </c>
      <c r="L4">
        <v>0.56999999999999995</v>
      </c>
      <c r="M4">
        <v>0.59</v>
      </c>
      <c r="N4" s="43">
        <f t="shared" ref="N4:N67" si="2">AVERAGE(K4:M4)</f>
        <v>0.57333333333333325</v>
      </c>
      <c r="P4" s="90"/>
      <c r="R4" t="s">
        <v>178</v>
      </c>
      <c r="S4">
        <v>22.29</v>
      </c>
      <c r="T4">
        <v>22.3</v>
      </c>
      <c r="U4">
        <v>22.44</v>
      </c>
      <c r="V4" s="91">
        <f t="shared" ref="V4:V67" si="3">AVERAGE(S4:U4)</f>
        <v>22.343333333333334</v>
      </c>
      <c r="Z4" s="92">
        <f>'Std. Curve(1-79)'!C3</f>
        <v>1.039670543780209</v>
      </c>
      <c r="AA4" s="37" t="s">
        <v>82</v>
      </c>
      <c r="AB4" s="93">
        <f>VLOOKUP(AA4,$AK$3:$AR$5,8)</f>
        <v>2660000</v>
      </c>
      <c r="AC4" s="94">
        <f>Z4*'DNA extraction'!O4*'DNA extraction'!F4/'DNA extraction'!E4/1000</f>
        <v>8.2776317179952965</v>
      </c>
      <c r="AD4" s="94">
        <f>AC4*FWDW!H4</f>
        <v>6.1728828561141391</v>
      </c>
      <c r="AE4" s="93">
        <f t="shared" ref="AE4:AE13" si="4">AC4*AB4</f>
        <v>22018500.369867489</v>
      </c>
      <c r="AF4" s="95" t="e">
        <f>STDEV(W4:Y4)</f>
        <v>#DIV/0!</v>
      </c>
      <c r="AG4" s="95" t="e">
        <f>AF4/Z4</f>
        <v>#DIV/0!</v>
      </c>
      <c r="AK4" s="26" t="s">
        <v>83</v>
      </c>
      <c r="AL4" s="26"/>
      <c r="AM4" s="26"/>
      <c r="AN4" s="26"/>
      <c r="AO4" s="26"/>
      <c r="AP4" s="26"/>
      <c r="AQ4" s="26"/>
      <c r="AR4" s="26"/>
    </row>
    <row r="5" spans="1:51" x14ac:dyDescent="0.3">
      <c r="A5" s="54" t="s">
        <v>425</v>
      </c>
      <c r="B5" s="87">
        <f>Meta!B5</f>
        <v>3</v>
      </c>
      <c r="C5" s="87" t="s">
        <v>429</v>
      </c>
      <c r="D5" s="93">
        <v>9275008.7752705757</v>
      </c>
      <c r="E5" t="s">
        <v>76</v>
      </c>
      <c r="F5" t="s">
        <v>235</v>
      </c>
      <c r="G5" t="s">
        <v>229</v>
      </c>
      <c r="H5" t="s">
        <v>232</v>
      </c>
      <c r="I5" t="s">
        <v>233</v>
      </c>
      <c r="J5" t="s">
        <v>234</v>
      </c>
      <c r="K5">
        <v>0.61</v>
      </c>
      <c r="L5">
        <v>0.56999999999999995</v>
      </c>
      <c r="M5">
        <v>0.59</v>
      </c>
      <c r="N5" s="43">
        <f t="shared" si="2"/>
        <v>0.59</v>
      </c>
      <c r="P5" s="90"/>
      <c r="R5" t="s">
        <v>179</v>
      </c>
      <c r="S5">
        <v>23.1</v>
      </c>
      <c r="T5">
        <v>22.96</v>
      </c>
      <c r="U5">
        <v>23.14</v>
      </c>
      <c r="V5" s="91">
        <f t="shared" si="3"/>
        <v>23.066666666666666</v>
      </c>
      <c r="Z5" s="92">
        <f>'Std. Curve(1-79)'!C4</f>
        <v>0.66492970975919208</v>
      </c>
      <c r="AA5" s="37" t="s">
        <v>82</v>
      </c>
      <c r="AB5" s="93">
        <f>VLOOKUP(AA5,$AK$3:$AR$5,8)</f>
        <v>2660000</v>
      </c>
      <c r="AC5" s="94">
        <f>Z5*'DNA extraction'!O5*'DNA extraction'!F5/'DNA extraction'!E5/1000</f>
        <v>4.9751568257328254</v>
      </c>
      <c r="AD5" s="94">
        <f>AC5*FWDW!H5</f>
        <v>3.4868454042370587</v>
      </c>
      <c r="AE5" s="93">
        <f t="shared" si="4"/>
        <v>13233917.156449316</v>
      </c>
      <c r="AF5" s="95" t="e">
        <f>STDEV(W5:Y5)</f>
        <v>#DIV/0!</v>
      </c>
      <c r="AG5" s="95" t="e">
        <f>AF5/Z5</f>
        <v>#DIV/0!</v>
      </c>
      <c r="AK5" s="26" t="s">
        <v>77</v>
      </c>
      <c r="AL5" s="26"/>
      <c r="AM5" s="26"/>
      <c r="AN5" s="26">
        <v>6.2603499999999999</v>
      </c>
      <c r="AO5" s="27">
        <f>AN5/1000000</f>
        <v>6.2603500000000001E-6</v>
      </c>
      <c r="AP5" s="27">
        <f>1/AO5</f>
        <v>159735.47804835191</v>
      </c>
      <c r="AQ5" s="26">
        <v>7</v>
      </c>
      <c r="AR5" s="27">
        <v>1118000</v>
      </c>
    </row>
    <row r="6" spans="1:51" x14ac:dyDescent="0.3">
      <c r="A6" s="54" t="s">
        <v>425</v>
      </c>
      <c r="B6" s="87">
        <f>Meta!B6</f>
        <v>4</v>
      </c>
      <c r="C6" s="87" t="s">
        <v>430</v>
      </c>
      <c r="D6" s="93">
        <v>4773497.0500136288</v>
      </c>
      <c r="E6" t="s">
        <v>76</v>
      </c>
      <c r="F6" t="s">
        <v>235</v>
      </c>
      <c r="G6" t="s">
        <v>229</v>
      </c>
      <c r="H6" t="s">
        <v>232</v>
      </c>
      <c r="I6" t="s">
        <v>233</v>
      </c>
      <c r="J6" t="s">
        <v>234</v>
      </c>
      <c r="K6">
        <v>0.57999999999999996</v>
      </c>
      <c r="L6">
        <v>0.56000000000000005</v>
      </c>
      <c r="M6">
        <v>0.62</v>
      </c>
      <c r="N6" s="43">
        <f t="shared" si="2"/>
        <v>0.58666666666666678</v>
      </c>
      <c r="P6" s="90"/>
      <c r="R6" t="s">
        <v>180</v>
      </c>
      <c r="S6">
        <v>24.34</v>
      </c>
      <c r="T6">
        <v>24.16</v>
      </c>
      <c r="U6">
        <v>24.4</v>
      </c>
      <c r="V6" s="91">
        <f t="shared" si="3"/>
        <v>24.3</v>
      </c>
      <c r="Z6" s="92">
        <f>'Std. Curve(1-79)'!C5</f>
        <v>0.31030424523875344</v>
      </c>
      <c r="AA6" s="37" t="s">
        <v>82</v>
      </c>
      <c r="AB6" s="93">
        <f>VLOOKUP(AA6,$AK$3:$AR$5,8)</f>
        <v>2660000</v>
      </c>
      <c r="AC6" s="94">
        <f>Z6*'DNA extraction'!O6*'DNA extraction'!F6/'DNA extraction'!E6/1000</f>
        <v>2.430898905121452</v>
      </c>
      <c r="AD6" s="94">
        <f>AC6*FWDW!H6</f>
        <v>1.7945477631630182</v>
      </c>
      <c r="AE6" s="93">
        <f t="shared" si="4"/>
        <v>6466191.0876230625</v>
      </c>
      <c r="AF6" s="95" t="e">
        <f>STDEV(W6:Y6)</f>
        <v>#DIV/0!</v>
      </c>
      <c r="AG6" s="95" t="e">
        <f>AF6/Z6</f>
        <v>#DIV/0!</v>
      </c>
    </row>
    <row r="7" spans="1:51" x14ac:dyDescent="0.3">
      <c r="A7" s="54" t="s">
        <v>425</v>
      </c>
      <c r="B7" s="87">
        <f>Meta!B7</f>
        <v>5</v>
      </c>
      <c r="C7" s="87" t="s">
        <v>431</v>
      </c>
      <c r="D7" s="93">
        <v>5476224.0085486695</v>
      </c>
      <c r="E7" t="s">
        <v>76</v>
      </c>
      <c r="F7" t="s">
        <v>235</v>
      </c>
      <c r="G7" t="s">
        <v>229</v>
      </c>
      <c r="H7" t="s">
        <v>232</v>
      </c>
      <c r="I7" t="s">
        <v>233</v>
      </c>
      <c r="J7" t="s">
        <v>234</v>
      </c>
      <c r="K7">
        <v>0.56999999999999995</v>
      </c>
      <c r="L7">
        <v>0.56000000000000005</v>
      </c>
      <c r="M7">
        <v>0.56000000000000005</v>
      </c>
      <c r="N7" s="43">
        <f t="shared" si="2"/>
        <v>0.56333333333333335</v>
      </c>
      <c r="P7" s="90"/>
      <c r="R7" t="s">
        <v>181</v>
      </c>
      <c r="S7">
        <v>24.26</v>
      </c>
      <c r="T7">
        <v>24.03</v>
      </c>
      <c r="U7">
        <v>24.07</v>
      </c>
      <c r="V7" s="91">
        <f t="shared" si="3"/>
        <v>24.120000000000005</v>
      </c>
      <c r="Z7" s="92">
        <f>'Std. Curve(1-79)'!C6</f>
        <v>0.34681196880909143</v>
      </c>
      <c r="AA7" s="37" t="s">
        <v>82</v>
      </c>
      <c r="AB7" s="93">
        <f>VLOOKUP(AA7,$AK$3:$AR$5,8)</f>
        <v>2660000</v>
      </c>
      <c r="AC7" s="94">
        <f>Z7*'DNA extraction'!O7*'DNA extraction'!F7/'DNA extraction'!E7/1000</f>
        <v>2.7689578348031252</v>
      </c>
      <c r="AD7" s="94">
        <f>AC7*FWDW!H7</f>
        <v>2.0587308302814549</v>
      </c>
      <c r="AE7" s="93">
        <f t="shared" si="4"/>
        <v>7365427.8405763134</v>
      </c>
      <c r="AF7" s="95" t="e">
        <f>STDEV(W7:Y7)</f>
        <v>#DIV/0!</v>
      </c>
      <c r="AG7" s="95" t="e">
        <f>AF7/Z7</f>
        <v>#DIV/0!</v>
      </c>
    </row>
    <row r="8" spans="1:51" x14ac:dyDescent="0.3">
      <c r="A8" s="54" t="s">
        <v>425</v>
      </c>
      <c r="B8" s="87">
        <f>Meta!B8</f>
        <v>6</v>
      </c>
      <c r="C8" s="87" t="s">
        <v>432</v>
      </c>
      <c r="D8" s="93">
        <v>12390396.410336956</v>
      </c>
      <c r="E8" t="s">
        <v>76</v>
      </c>
      <c r="F8" t="s">
        <v>235</v>
      </c>
      <c r="G8" t="s">
        <v>229</v>
      </c>
      <c r="H8" t="s">
        <v>232</v>
      </c>
      <c r="I8" t="s">
        <v>233</v>
      </c>
      <c r="J8" t="s">
        <v>234</v>
      </c>
      <c r="K8">
        <v>0.56999999999999995</v>
      </c>
      <c r="L8">
        <v>0.56000000000000005</v>
      </c>
      <c r="M8">
        <v>0.56999999999999995</v>
      </c>
      <c r="N8" s="43">
        <f t="shared" si="2"/>
        <v>0.56666666666666654</v>
      </c>
      <c r="P8" s="90"/>
      <c r="R8" t="s">
        <v>182</v>
      </c>
      <c r="S8">
        <v>22.84</v>
      </c>
      <c r="T8">
        <v>22.87</v>
      </c>
      <c r="U8">
        <v>22.55</v>
      </c>
      <c r="V8" s="91">
        <f t="shared" si="3"/>
        <v>22.753333333333334</v>
      </c>
      <c r="Z8" s="92">
        <f>'Std. Curve(1-79)'!C7</f>
        <v>0.80698337305689438</v>
      </c>
      <c r="AA8" s="37" t="s">
        <v>82</v>
      </c>
      <c r="AB8" s="93">
        <f>VLOOKUP(AA8,$AK$3:$AR$5,8)</f>
        <v>2660000</v>
      </c>
      <c r="AC8" s="94">
        <f>Z8*'DNA extraction'!O8*'DNA extraction'!F8/'DNA extraction'!E8/1000</f>
        <v>6.3492004174421268</v>
      </c>
      <c r="AD8" s="94">
        <f>AC8*FWDW!H8</f>
        <v>4.6580437632845699</v>
      </c>
      <c r="AE8" s="93">
        <f t="shared" si="4"/>
        <v>16888873.110396057</v>
      </c>
      <c r="AF8" s="95" t="e">
        <f>STDEV(W8:Y8)</f>
        <v>#DIV/0!</v>
      </c>
      <c r="AG8" s="95" t="e">
        <f>AF8/Z8</f>
        <v>#DIV/0!</v>
      </c>
    </row>
    <row r="9" spans="1:51" x14ac:dyDescent="0.3">
      <c r="A9" s="54" t="s">
        <v>425</v>
      </c>
      <c r="B9" s="87">
        <f>Meta!B9</f>
        <v>7</v>
      </c>
      <c r="C9" s="87" t="s">
        <v>433</v>
      </c>
      <c r="D9" s="93">
        <v>9429319.3327688091</v>
      </c>
      <c r="E9" t="s">
        <v>76</v>
      </c>
      <c r="F9" t="s">
        <v>235</v>
      </c>
      <c r="G9" t="s">
        <v>229</v>
      </c>
      <c r="H9" t="s">
        <v>232</v>
      </c>
      <c r="I9" t="s">
        <v>233</v>
      </c>
      <c r="J9" t="s">
        <v>234</v>
      </c>
      <c r="K9">
        <v>0.55000000000000004</v>
      </c>
      <c r="L9">
        <v>0.55000000000000004</v>
      </c>
      <c r="M9">
        <v>0.55000000000000004</v>
      </c>
      <c r="N9" s="43">
        <f t="shared" si="2"/>
        <v>0.55000000000000004</v>
      </c>
      <c r="P9" s="90"/>
      <c r="R9" t="s">
        <v>183</v>
      </c>
      <c r="S9">
        <v>23.29</v>
      </c>
      <c r="T9">
        <v>23.06</v>
      </c>
      <c r="U9">
        <v>23.03</v>
      </c>
      <c r="V9" s="91">
        <f t="shared" si="3"/>
        <v>23.126666666666665</v>
      </c>
      <c r="Z9" s="92">
        <f>'Std. Curve(1-79)'!C8</f>
        <v>0.64072787456607305</v>
      </c>
      <c r="AA9" s="37" t="s">
        <v>82</v>
      </c>
      <c r="AB9" s="93">
        <f>VLOOKUP(AA9,$AK$3:$AR$5,8)</f>
        <v>2660000</v>
      </c>
      <c r="AC9" s="94">
        <f>Z9*'DNA extraction'!O9*'DNA extraction'!F9/'DNA extraction'!E9/1000</f>
        <v>4.7976628571027558</v>
      </c>
      <c r="AD9" s="94">
        <f>AC9*FWDW!H9</f>
        <v>3.5448568920183492</v>
      </c>
      <c r="AE9" s="93">
        <f t="shared" si="4"/>
        <v>12761783.199893331</v>
      </c>
      <c r="AF9" s="95" t="e">
        <f>STDEV(W9:Y9)</f>
        <v>#DIV/0!</v>
      </c>
      <c r="AG9" s="95" t="e">
        <f>AF9/Z9</f>
        <v>#DIV/0!</v>
      </c>
    </row>
    <row r="10" spans="1:51" x14ac:dyDescent="0.3">
      <c r="A10" s="54" t="s">
        <v>425</v>
      </c>
      <c r="B10" s="87">
        <f>Meta!B10</f>
        <v>8</v>
      </c>
      <c r="C10" s="87" t="s">
        <v>434</v>
      </c>
      <c r="D10" s="93">
        <v>6541106.0347558949</v>
      </c>
      <c r="E10" t="s">
        <v>76</v>
      </c>
      <c r="F10" t="s">
        <v>235</v>
      </c>
      <c r="G10" t="s">
        <v>229</v>
      </c>
      <c r="H10" t="s">
        <v>232</v>
      </c>
      <c r="I10" t="s">
        <v>233</v>
      </c>
      <c r="J10" t="s">
        <v>234</v>
      </c>
      <c r="K10">
        <v>0.56999999999999995</v>
      </c>
      <c r="L10">
        <v>0.55000000000000004</v>
      </c>
      <c r="M10">
        <v>0.57999999999999996</v>
      </c>
      <c r="N10" s="43">
        <f t="shared" si="2"/>
        <v>0.56666666666666676</v>
      </c>
      <c r="P10" s="90"/>
      <c r="R10" t="s">
        <v>184</v>
      </c>
      <c r="S10">
        <v>23.79</v>
      </c>
      <c r="T10">
        <v>23.73</v>
      </c>
      <c r="U10">
        <v>23.8</v>
      </c>
      <c r="V10" s="91">
        <f t="shared" si="3"/>
        <v>23.77333333333333</v>
      </c>
      <c r="Z10" s="92">
        <f>'Std. Curve(1-79)'!C9</f>
        <v>0.42966358496835166</v>
      </c>
      <c r="AA10" s="37" t="s">
        <v>82</v>
      </c>
      <c r="AB10" s="93">
        <f>VLOOKUP(AA10,$AK$3:$AR$5,8)</f>
        <v>2660000</v>
      </c>
      <c r="AC10" s="94">
        <f>Z10*'DNA extraction'!O10*'DNA extraction'!F10/'DNA extraction'!E10/1000</f>
        <v>3.3165849862474075</v>
      </c>
      <c r="AD10" s="94">
        <f>AC10*FWDW!H10</f>
        <v>2.4590624190811634</v>
      </c>
      <c r="AE10" s="93">
        <f t="shared" si="4"/>
        <v>8822116.0634181034</v>
      </c>
      <c r="AF10" s="95" t="e">
        <f>STDEV(W10:Y10)</f>
        <v>#DIV/0!</v>
      </c>
      <c r="AG10" s="95" t="e">
        <f>AF10/Z10</f>
        <v>#DIV/0!</v>
      </c>
    </row>
    <row r="11" spans="1:51" x14ac:dyDescent="0.3">
      <c r="A11" s="54" t="s">
        <v>425</v>
      </c>
      <c r="B11" s="87">
        <f>Meta!B11</f>
        <v>9</v>
      </c>
      <c r="C11" s="87" t="s">
        <v>435</v>
      </c>
      <c r="D11" s="93">
        <v>16853150.993188802</v>
      </c>
      <c r="E11" t="s">
        <v>76</v>
      </c>
      <c r="F11" t="s">
        <v>235</v>
      </c>
      <c r="G11" t="s">
        <v>229</v>
      </c>
      <c r="H11" t="s">
        <v>232</v>
      </c>
      <c r="I11" t="s">
        <v>233</v>
      </c>
      <c r="J11" t="s">
        <v>234</v>
      </c>
      <c r="K11">
        <v>0.57999999999999996</v>
      </c>
      <c r="L11">
        <v>0.56999999999999995</v>
      </c>
      <c r="M11">
        <v>0.57999999999999996</v>
      </c>
      <c r="N11" s="43">
        <f t="shared" si="2"/>
        <v>0.57666666666666666</v>
      </c>
      <c r="P11" s="90"/>
      <c r="R11" t="s">
        <v>185</v>
      </c>
      <c r="S11">
        <v>22.52</v>
      </c>
      <c r="T11">
        <v>22.16</v>
      </c>
      <c r="U11">
        <v>21.9</v>
      </c>
      <c r="V11" s="91">
        <f t="shared" si="3"/>
        <v>22.193333333333332</v>
      </c>
      <c r="Z11" s="92">
        <f>'Std. Curve(1-79)'!C10</f>
        <v>1.1406464139424579</v>
      </c>
      <c r="AA11" s="37" t="s">
        <v>82</v>
      </c>
      <c r="AB11" s="93">
        <f>VLOOKUP(AA11,$AK$3:$AR$5,8)</f>
        <v>2660000</v>
      </c>
      <c r="AC11" s="94">
        <f>Z11*'DNA extraction'!O11*'DNA extraction'!F11/'DNA extraction'!E11/1000</f>
        <v>8.5377725594495342</v>
      </c>
      <c r="AD11" s="94">
        <f>AC11*FWDW!H11</f>
        <v>6.3357710500709787</v>
      </c>
      <c r="AE11" s="93">
        <f t="shared" si="4"/>
        <v>22710475.008135762</v>
      </c>
      <c r="AF11" s="95" t="e">
        <f>STDEV(W11:Y11)</f>
        <v>#DIV/0!</v>
      </c>
      <c r="AG11" s="95" t="e">
        <f>AF11/Z11</f>
        <v>#DIV/0!</v>
      </c>
    </row>
    <row r="12" spans="1:51" x14ac:dyDescent="0.3">
      <c r="A12" s="54" t="s">
        <v>425</v>
      </c>
      <c r="B12" s="87">
        <f>Meta!B12</f>
        <v>10</v>
      </c>
      <c r="C12" s="87" t="s">
        <v>436</v>
      </c>
      <c r="D12" s="93">
        <v>11077180.47949687</v>
      </c>
      <c r="E12" t="s">
        <v>76</v>
      </c>
      <c r="F12" t="s">
        <v>235</v>
      </c>
      <c r="G12" t="s">
        <v>229</v>
      </c>
      <c r="H12" t="s">
        <v>232</v>
      </c>
      <c r="I12" t="s">
        <v>233</v>
      </c>
      <c r="J12" t="s">
        <v>234</v>
      </c>
      <c r="K12">
        <v>0.56000000000000005</v>
      </c>
      <c r="L12">
        <v>0.56999999999999995</v>
      </c>
      <c r="M12">
        <v>0.56999999999999995</v>
      </c>
      <c r="N12" s="43">
        <f t="shared" si="2"/>
        <v>0.56666666666666654</v>
      </c>
      <c r="P12" s="90"/>
      <c r="R12" t="s">
        <v>186</v>
      </c>
      <c r="S12">
        <v>23.21</v>
      </c>
      <c r="T12">
        <v>22.86</v>
      </c>
      <c r="U12">
        <v>22.96</v>
      </c>
      <c r="V12" s="91">
        <f t="shared" si="3"/>
        <v>23.01</v>
      </c>
      <c r="Z12" s="92">
        <f>'Std. Curve(1-79)'!C11</f>
        <v>0.68862580939131912</v>
      </c>
      <c r="AA12" s="37" t="s">
        <v>82</v>
      </c>
      <c r="AB12" s="93">
        <f>VLOOKUP(AA12,$AK$3:$AR$5,8)</f>
        <v>2660000</v>
      </c>
      <c r="AC12" s="94">
        <f>Z12*'DNA extraction'!O12*'DNA extraction'!F12/'DNA extraction'!E12/1000</f>
        <v>5.3216832255897932</v>
      </c>
      <c r="AD12" s="94">
        <f>AC12*FWDW!H12</f>
        <v>4.1643535637206277</v>
      </c>
      <c r="AE12" s="93">
        <f t="shared" si="4"/>
        <v>14155677.38006885</v>
      </c>
      <c r="AF12" s="95" t="e">
        <f>STDEV(W12:Y12)</f>
        <v>#DIV/0!</v>
      </c>
      <c r="AG12" s="95" t="e">
        <f>AF12/Z12</f>
        <v>#DIV/0!</v>
      </c>
    </row>
    <row r="13" spans="1:51" x14ac:dyDescent="0.3">
      <c r="A13" s="54" t="s">
        <v>425</v>
      </c>
      <c r="B13" s="87">
        <f>Meta!B13</f>
        <v>11</v>
      </c>
      <c r="C13" s="87" t="s">
        <v>437</v>
      </c>
      <c r="D13" s="93">
        <v>12291507.154071314</v>
      </c>
      <c r="E13" t="s">
        <v>76</v>
      </c>
      <c r="F13" t="s">
        <v>235</v>
      </c>
      <c r="G13" t="s">
        <v>229</v>
      </c>
      <c r="H13" t="s">
        <v>232</v>
      </c>
      <c r="I13" t="s">
        <v>233</v>
      </c>
      <c r="J13" t="s">
        <v>234</v>
      </c>
      <c r="K13">
        <v>0.56999999999999995</v>
      </c>
      <c r="L13">
        <v>0.56000000000000005</v>
      </c>
      <c r="M13">
        <v>0.57999999999999996</v>
      </c>
      <c r="N13" s="43">
        <f t="shared" si="2"/>
        <v>0.56999999999999995</v>
      </c>
      <c r="P13" s="90"/>
      <c r="R13" t="s">
        <v>187</v>
      </c>
      <c r="S13">
        <v>22.92</v>
      </c>
      <c r="T13">
        <v>22.51</v>
      </c>
      <c r="U13">
        <v>22.72</v>
      </c>
      <c r="V13" s="91">
        <f t="shared" si="3"/>
        <v>22.716666666666669</v>
      </c>
      <c r="Z13" s="92">
        <f>'Std. Curve(1-79)'!C12</f>
        <v>0.82547660832446967</v>
      </c>
      <c r="AA13" s="37" t="s">
        <v>82</v>
      </c>
      <c r="AB13" s="93">
        <f>VLOOKUP(AA13,$AK$3:$AR$5,8)</f>
        <v>2660000</v>
      </c>
      <c r="AC13" s="94">
        <f>Z13*'DNA extraction'!O13*'DNA extraction'!F13/'DNA extraction'!E13/1000</f>
        <v>6.2300121382978837</v>
      </c>
      <c r="AD13" s="94">
        <f>AC13*FWDW!H13</f>
        <v>4.6208673511546294</v>
      </c>
      <c r="AE13" s="93">
        <f t="shared" si="4"/>
        <v>16571832.28787237</v>
      </c>
      <c r="AF13" s="95" t="e">
        <f>STDEV(W13:Y13)</f>
        <v>#DIV/0!</v>
      </c>
      <c r="AG13" s="95" t="e">
        <f>AF13/Z13</f>
        <v>#DIV/0!</v>
      </c>
    </row>
    <row r="14" spans="1:51" x14ac:dyDescent="0.3">
      <c r="A14" s="54" t="s">
        <v>425</v>
      </c>
      <c r="B14" s="87">
        <f>Meta!B14</f>
        <v>12</v>
      </c>
      <c r="C14" s="87" t="s">
        <v>438</v>
      </c>
      <c r="D14" s="93">
        <v>13819766.517012315</v>
      </c>
      <c r="E14" t="s">
        <v>76</v>
      </c>
      <c r="F14" t="s">
        <v>235</v>
      </c>
      <c r="G14" t="s">
        <v>229</v>
      </c>
      <c r="H14" t="s">
        <v>232</v>
      </c>
      <c r="I14" t="s">
        <v>233</v>
      </c>
      <c r="J14" t="s">
        <v>234</v>
      </c>
      <c r="K14">
        <v>0.56000000000000005</v>
      </c>
      <c r="L14">
        <v>0.55000000000000004</v>
      </c>
      <c r="M14">
        <v>0.56999999999999995</v>
      </c>
      <c r="N14" s="43">
        <f t="shared" si="2"/>
        <v>0.56000000000000005</v>
      </c>
      <c r="P14" s="90"/>
      <c r="R14" t="s">
        <v>188</v>
      </c>
      <c r="S14">
        <v>22.61</v>
      </c>
      <c r="T14">
        <v>22.49</v>
      </c>
      <c r="U14">
        <v>22.53</v>
      </c>
      <c r="V14" s="91">
        <f t="shared" si="3"/>
        <v>22.543333333333333</v>
      </c>
      <c r="Z14" s="92">
        <f>'Std. Curve(1-79)'!C13</f>
        <v>0.91880215782261776</v>
      </c>
      <c r="AA14" s="37" t="s">
        <v>82</v>
      </c>
      <c r="AB14" s="93">
        <f>VLOOKUP(AA14,$AK$3:$AR$5,8)</f>
        <v>2660000</v>
      </c>
      <c r="AC14" s="94">
        <f>Z14*'DNA extraction'!O14*'DNA extraction'!F14/'DNA extraction'!E14/1000</f>
        <v>7.0137569299436464</v>
      </c>
      <c r="AD14" s="94">
        <f>AC14*FWDW!H14</f>
        <v>5.1954009462452309</v>
      </c>
      <c r="AE14" s="93">
        <f t="shared" ref="AE14:AE77" si="5">AC14*AB14</f>
        <v>18656593.433650099</v>
      </c>
      <c r="AF14" s="95" t="e">
        <f>STDEV(W14:Y14)</f>
        <v>#DIV/0!</v>
      </c>
      <c r="AG14" s="95" t="e">
        <f>AF14/Z14</f>
        <v>#DIV/0!</v>
      </c>
    </row>
    <row r="15" spans="1:51" x14ac:dyDescent="0.3">
      <c r="A15" s="54" t="s">
        <v>425</v>
      </c>
      <c r="B15" s="87">
        <f>Meta!B15</f>
        <v>13</v>
      </c>
      <c r="C15" s="87" t="s">
        <v>439</v>
      </c>
      <c r="D15" s="93">
        <v>12404037.629068611</v>
      </c>
      <c r="E15" t="s">
        <v>76</v>
      </c>
      <c r="F15" t="s">
        <v>235</v>
      </c>
      <c r="G15" t="s">
        <v>229</v>
      </c>
      <c r="H15" t="s">
        <v>232</v>
      </c>
      <c r="I15" t="s">
        <v>233</v>
      </c>
      <c r="J15" t="s">
        <v>234</v>
      </c>
      <c r="K15">
        <v>0.57999999999999996</v>
      </c>
      <c r="L15">
        <v>0.56000000000000005</v>
      </c>
      <c r="M15">
        <v>0.61</v>
      </c>
      <c r="N15" s="43">
        <f t="shared" si="2"/>
        <v>0.58333333333333337</v>
      </c>
      <c r="P15" s="90"/>
      <c r="R15" t="s">
        <v>189</v>
      </c>
      <c r="S15">
        <v>22.58</v>
      </c>
      <c r="T15">
        <v>22.65</v>
      </c>
      <c r="U15">
        <v>22.88</v>
      </c>
      <c r="V15" s="91">
        <f t="shared" si="3"/>
        <v>22.703333333333333</v>
      </c>
      <c r="Z15" s="92">
        <f>'Std. Curve(1-79)'!C14</f>
        <v>0.83230598954635426</v>
      </c>
      <c r="AA15" s="37" t="s">
        <v>82</v>
      </c>
      <c r="AB15" s="93">
        <f>VLOOKUP(AA15,$AK$3:$AR$5,8)</f>
        <v>2660000</v>
      </c>
      <c r="AC15" s="94">
        <f>Z15*'DNA extraction'!O15*'DNA extraction'!F15/'DNA extraction'!E15/1000</f>
        <v>6.2934290324866096</v>
      </c>
      <c r="AD15" s="94">
        <f>AC15*FWDW!H15</f>
        <v>4.6631720410032376</v>
      </c>
      <c r="AE15" s="93">
        <f t="shared" si="5"/>
        <v>16740521.226414381</v>
      </c>
      <c r="AF15" s="95" t="e">
        <f>STDEV(W15:Y15)</f>
        <v>#DIV/0!</v>
      </c>
      <c r="AG15" s="95" t="e">
        <f>AF15/Z15</f>
        <v>#DIV/0!</v>
      </c>
    </row>
    <row r="16" spans="1:51" x14ac:dyDescent="0.3">
      <c r="A16" s="54" t="s">
        <v>425</v>
      </c>
      <c r="B16" s="87">
        <f>Meta!B16</f>
        <v>14</v>
      </c>
      <c r="C16" s="87" t="s">
        <v>440</v>
      </c>
      <c r="D16" s="93">
        <v>7546727.7224573027</v>
      </c>
      <c r="E16" t="s">
        <v>76</v>
      </c>
      <c r="F16" t="s">
        <v>235</v>
      </c>
      <c r="G16" t="s">
        <v>229</v>
      </c>
      <c r="H16" t="s">
        <v>232</v>
      </c>
      <c r="I16" t="s">
        <v>233</v>
      </c>
      <c r="J16" t="s">
        <v>234</v>
      </c>
      <c r="K16">
        <v>0.57999999999999996</v>
      </c>
      <c r="L16">
        <v>0.59</v>
      </c>
      <c r="M16">
        <v>0.61</v>
      </c>
      <c r="N16" s="43">
        <f t="shared" si="2"/>
        <v>0.59333333333333327</v>
      </c>
      <c r="P16" s="90"/>
      <c r="R16" t="s">
        <v>190</v>
      </c>
      <c r="S16">
        <v>23.7</v>
      </c>
      <c r="T16">
        <v>23.68</v>
      </c>
      <c r="U16">
        <v>23.47</v>
      </c>
      <c r="V16" s="91">
        <f t="shared" si="3"/>
        <v>23.616666666666664</v>
      </c>
      <c r="Z16" s="92">
        <f>'Std. Curve(1-79)'!C15</f>
        <v>0.4733397444958144</v>
      </c>
      <c r="AA16" s="37" t="s">
        <v>82</v>
      </c>
      <c r="AB16" s="93">
        <f>VLOOKUP(AA16,$AK$3:$AR$5,8)</f>
        <v>2660000</v>
      </c>
      <c r="AC16" s="94">
        <f>Z16*'DNA extraction'!O16*'DNA extraction'!F16/'DNA extraction'!E16/1000</f>
        <v>3.7081061065085343</v>
      </c>
      <c r="AD16" s="94">
        <f>AC16*FWDW!H16</f>
        <v>2.8371156851343242</v>
      </c>
      <c r="AE16" s="93">
        <f t="shared" si="5"/>
        <v>9863562.2433127016</v>
      </c>
      <c r="AF16" s="95" t="e">
        <f>STDEV(W16:Y16)</f>
        <v>#DIV/0!</v>
      </c>
      <c r="AG16" s="95" t="e">
        <f>AF16/Z16</f>
        <v>#DIV/0!</v>
      </c>
    </row>
    <row r="17" spans="1:33" x14ac:dyDescent="0.3">
      <c r="A17" s="54" t="s">
        <v>425</v>
      </c>
      <c r="B17" s="87">
        <f>Meta!B17</f>
        <v>15</v>
      </c>
      <c r="C17" s="87" t="s">
        <v>441</v>
      </c>
      <c r="D17" s="93">
        <v>44471269.56239485</v>
      </c>
      <c r="E17" t="s">
        <v>76</v>
      </c>
      <c r="F17" t="s">
        <v>235</v>
      </c>
      <c r="G17" t="s">
        <v>229</v>
      </c>
      <c r="H17" t="s">
        <v>232</v>
      </c>
      <c r="I17" t="s">
        <v>233</v>
      </c>
      <c r="J17" t="s">
        <v>234</v>
      </c>
      <c r="K17">
        <v>0.57999999999999996</v>
      </c>
      <c r="L17">
        <v>0.56000000000000005</v>
      </c>
      <c r="M17">
        <v>0.59</v>
      </c>
      <c r="N17" s="43">
        <f t="shared" si="2"/>
        <v>0.57666666666666666</v>
      </c>
      <c r="P17" s="90"/>
      <c r="R17" t="s">
        <v>191</v>
      </c>
      <c r="S17">
        <v>20.85</v>
      </c>
      <c r="T17">
        <v>20.81</v>
      </c>
      <c r="U17">
        <v>20.49</v>
      </c>
      <c r="V17" s="91">
        <f t="shared" si="3"/>
        <v>20.716666666666665</v>
      </c>
      <c r="Z17" s="92">
        <f>'Std. Curve(1-79)'!C16</f>
        <v>2.8408094395017227</v>
      </c>
      <c r="AA17" s="37" t="s">
        <v>82</v>
      </c>
      <c r="AB17" s="93">
        <f>VLOOKUP(AA17,$AK$3:$AR$5,8)</f>
        <v>2660000</v>
      </c>
      <c r="AC17" s="94">
        <f>Z17*'DNA extraction'!O17*'DNA extraction'!F17/'DNA extraction'!E17/1000</f>
        <v>22.193823746107206</v>
      </c>
      <c r="AD17" s="94">
        <f>AC17*FWDW!H17</f>
        <v>16.718522391877762</v>
      </c>
      <c r="AE17" s="93">
        <f t="shared" si="5"/>
        <v>59035571.164645165</v>
      </c>
      <c r="AF17" s="95" t="e">
        <f>STDEV(W17:Y17)</f>
        <v>#DIV/0!</v>
      </c>
      <c r="AG17" s="95" t="e">
        <f>AF17/Z17</f>
        <v>#DIV/0!</v>
      </c>
    </row>
    <row r="18" spans="1:33" x14ac:dyDescent="0.3">
      <c r="A18" s="54" t="s">
        <v>425</v>
      </c>
      <c r="B18" s="87">
        <f>Meta!B18</f>
        <v>16</v>
      </c>
      <c r="C18" s="87" t="s">
        <v>442</v>
      </c>
      <c r="D18" s="93">
        <v>15216468.301440164</v>
      </c>
      <c r="E18" t="s">
        <v>76</v>
      </c>
      <c r="F18" t="s">
        <v>235</v>
      </c>
      <c r="G18" t="s">
        <v>229</v>
      </c>
      <c r="H18" t="s">
        <v>232</v>
      </c>
      <c r="I18" t="s">
        <v>233</v>
      </c>
      <c r="J18" t="s">
        <v>234</v>
      </c>
      <c r="K18">
        <v>0.6</v>
      </c>
      <c r="L18">
        <v>0.56999999999999995</v>
      </c>
      <c r="M18">
        <v>0.59</v>
      </c>
      <c r="N18" s="43">
        <f t="shared" si="2"/>
        <v>0.58666666666666656</v>
      </c>
      <c r="P18" s="90"/>
      <c r="R18" t="s">
        <v>192</v>
      </c>
      <c r="S18">
        <v>22.59</v>
      </c>
      <c r="T18">
        <v>22.67</v>
      </c>
      <c r="U18">
        <v>22.4</v>
      </c>
      <c r="V18" s="91">
        <f t="shared" si="3"/>
        <v>22.553333333333331</v>
      </c>
      <c r="Z18" s="92">
        <f>'Std. Curve(1-79)'!C17</f>
        <v>0.91314200249149169</v>
      </c>
      <c r="AA18" s="37" t="s">
        <v>82</v>
      </c>
      <c r="AB18" s="93">
        <f>VLOOKUP(AA18,$AK$3:$AR$5,8)</f>
        <v>2660000</v>
      </c>
      <c r="AC18" s="94">
        <f>Z18*'DNA extraction'!O18*'DNA extraction'!F18/'DNA extraction'!E18/1000</f>
        <v>6.970549637339631</v>
      </c>
      <c r="AD18" s="94">
        <f>AC18*FWDW!H18</f>
        <v>5.7204768050526935</v>
      </c>
      <c r="AE18" s="93">
        <f t="shared" si="5"/>
        <v>18541662.035323419</v>
      </c>
      <c r="AF18" s="95" t="e">
        <f>STDEV(W18:Y18)</f>
        <v>#DIV/0!</v>
      </c>
      <c r="AG18" s="95" t="e">
        <f>AF18/Z18</f>
        <v>#DIV/0!</v>
      </c>
    </row>
    <row r="19" spans="1:33" x14ac:dyDescent="0.3">
      <c r="A19" s="54" t="s">
        <v>425</v>
      </c>
      <c r="B19" s="87">
        <f>Meta!B19</f>
        <v>17</v>
      </c>
      <c r="C19" s="87" t="s">
        <v>443</v>
      </c>
      <c r="D19" s="93">
        <v>5124914.5308313444</v>
      </c>
      <c r="E19" t="s">
        <v>76</v>
      </c>
      <c r="F19" t="s">
        <v>235</v>
      </c>
      <c r="G19" t="s">
        <v>229</v>
      </c>
      <c r="H19" t="s">
        <v>232</v>
      </c>
      <c r="I19" t="s">
        <v>233</v>
      </c>
      <c r="J19" t="s">
        <v>234</v>
      </c>
      <c r="K19">
        <v>0.56999999999999995</v>
      </c>
      <c r="L19">
        <v>0.55000000000000004</v>
      </c>
      <c r="M19">
        <v>0.57999999999999996</v>
      </c>
      <c r="N19" s="43">
        <f t="shared" si="2"/>
        <v>0.56666666666666676</v>
      </c>
      <c r="P19" s="90"/>
      <c r="R19" t="s">
        <v>193</v>
      </c>
      <c r="S19">
        <v>24.31</v>
      </c>
      <c r="T19">
        <v>24.27</v>
      </c>
      <c r="U19">
        <v>24.32</v>
      </c>
      <c r="V19" s="91">
        <f t="shared" si="3"/>
        <v>24.3</v>
      </c>
      <c r="Z19" s="92">
        <f>'Std. Curve(1-79)'!C18</f>
        <v>0.31030424523875344</v>
      </c>
      <c r="AA19" s="37" t="s">
        <v>82</v>
      </c>
      <c r="AB19" s="93">
        <f>VLOOKUP(AA19,$AK$3:$AR$5,8)</f>
        <v>2660000</v>
      </c>
      <c r="AC19" s="94">
        <f>Z19*'DNA extraction'!O19*'DNA extraction'!F19/'DNA extraction'!E19/1000</f>
        <v>2.3122521999907106</v>
      </c>
      <c r="AD19" s="94">
        <f>AC19*FWDW!H19</f>
        <v>1.9266595980568966</v>
      </c>
      <c r="AE19" s="93">
        <f t="shared" si="5"/>
        <v>6150590.8519752901</v>
      </c>
      <c r="AF19" s="95" t="e">
        <f>STDEV(W19:Y19)</f>
        <v>#DIV/0!</v>
      </c>
      <c r="AG19" s="95" t="e">
        <f>AF19/Z19</f>
        <v>#DIV/0!</v>
      </c>
    </row>
    <row r="20" spans="1:33" x14ac:dyDescent="0.3">
      <c r="A20" s="54" t="s">
        <v>425</v>
      </c>
      <c r="B20" s="87">
        <f>Meta!B20</f>
        <v>18</v>
      </c>
      <c r="C20" s="87" t="s">
        <v>444</v>
      </c>
      <c r="D20" s="93">
        <v>4746004.8926975904</v>
      </c>
      <c r="E20" t="s">
        <v>76</v>
      </c>
      <c r="F20" t="s">
        <v>235</v>
      </c>
      <c r="G20" t="s">
        <v>229</v>
      </c>
      <c r="H20" t="s">
        <v>232</v>
      </c>
      <c r="I20" t="s">
        <v>233</v>
      </c>
      <c r="J20" t="s">
        <v>234</v>
      </c>
      <c r="K20">
        <v>0.56999999999999995</v>
      </c>
      <c r="L20">
        <v>0.55000000000000004</v>
      </c>
      <c r="M20">
        <v>0.57999999999999996</v>
      </c>
      <c r="N20" s="43">
        <f t="shared" si="2"/>
        <v>0.56666666666666676</v>
      </c>
      <c r="P20" s="90"/>
      <c r="R20" t="s">
        <v>194</v>
      </c>
      <c r="S20">
        <v>24.41</v>
      </c>
      <c r="T20">
        <v>24.43</v>
      </c>
      <c r="U20">
        <v>24.57</v>
      </c>
      <c r="V20" s="91">
        <f t="shared" si="3"/>
        <v>24.47</v>
      </c>
      <c r="Z20" s="92">
        <f>'Std. Curve(1-79)'!C19</f>
        <v>0.27936052873662953</v>
      </c>
      <c r="AA20" s="37" t="s">
        <v>82</v>
      </c>
      <c r="AB20" s="93">
        <f>VLOOKUP(AA20,$AK$3:$AR$5,8)</f>
        <v>2660000</v>
      </c>
      <c r="AC20" s="94">
        <f>Z20*'DNA extraction'!O20*'DNA extraction'!F20/'DNA extraction'!E20/1000</f>
        <v>2.2014226062776161</v>
      </c>
      <c r="AD20" s="94">
        <f>AC20*FWDW!H20</f>
        <v>1.7842123656757858</v>
      </c>
      <c r="AE20" s="93">
        <f t="shared" si="5"/>
        <v>5855784.1326984586</v>
      </c>
      <c r="AF20" s="95" t="e">
        <f>STDEV(W20:Y20)</f>
        <v>#DIV/0!</v>
      </c>
      <c r="AG20" s="95" t="e">
        <f>AF20/Z20</f>
        <v>#DIV/0!</v>
      </c>
    </row>
    <row r="21" spans="1:33" x14ac:dyDescent="0.3">
      <c r="A21" s="54" t="s">
        <v>425</v>
      </c>
      <c r="B21" s="87">
        <f>Meta!B21</f>
        <v>19</v>
      </c>
      <c r="C21" s="87" t="s">
        <v>445</v>
      </c>
      <c r="D21" s="93">
        <v>4830060.854203145</v>
      </c>
      <c r="E21" t="s">
        <v>76</v>
      </c>
      <c r="F21" t="s">
        <v>235</v>
      </c>
      <c r="G21" t="s">
        <v>229</v>
      </c>
      <c r="H21" t="s">
        <v>232</v>
      </c>
      <c r="I21" t="s">
        <v>233</v>
      </c>
      <c r="J21" t="s">
        <v>234</v>
      </c>
      <c r="K21">
        <v>0.53</v>
      </c>
      <c r="L21">
        <v>0.51</v>
      </c>
      <c r="M21">
        <v>0.53</v>
      </c>
      <c r="N21" s="43">
        <f t="shared" si="2"/>
        <v>0.52333333333333332</v>
      </c>
      <c r="P21" s="90"/>
      <c r="R21" t="s">
        <v>195</v>
      </c>
      <c r="S21">
        <v>24.41</v>
      </c>
      <c r="T21">
        <v>24.24</v>
      </c>
      <c r="U21">
        <v>24.57</v>
      </c>
      <c r="V21" s="91">
        <f t="shared" si="3"/>
        <v>24.406666666666666</v>
      </c>
      <c r="Z21" s="92">
        <f>'Std. Curve(1-79)'!C20</f>
        <v>0.2905104279735784</v>
      </c>
      <c r="AA21" s="37" t="s">
        <v>82</v>
      </c>
      <c r="AB21" s="93">
        <f>VLOOKUP(AA21,$AK$3:$AR$5,8)</f>
        <v>2660000</v>
      </c>
      <c r="AC21" s="94">
        <f>Z21*'DNA extraction'!O21*'DNA extraction'!F21/'DNA extraction'!E21/1000</f>
        <v>2.3343545839580426</v>
      </c>
      <c r="AD21" s="94">
        <f>AC21*FWDW!H21</f>
        <v>1.8158123512041897</v>
      </c>
      <c r="AE21" s="93">
        <f t="shared" si="5"/>
        <v>6209383.1933283936</v>
      </c>
      <c r="AF21" s="95" t="e">
        <f>STDEV(W21:Y21)</f>
        <v>#DIV/0!</v>
      </c>
      <c r="AG21" s="95" t="e">
        <f>AF21/Z21</f>
        <v>#DIV/0!</v>
      </c>
    </row>
    <row r="22" spans="1:33" x14ac:dyDescent="0.3">
      <c r="A22" s="54" t="s">
        <v>425</v>
      </c>
      <c r="B22" s="87">
        <f>Meta!B22</f>
        <v>20</v>
      </c>
      <c r="C22" s="87" t="s">
        <v>446</v>
      </c>
      <c r="D22" s="93">
        <v>5623420.4237893606</v>
      </c>
      <c r="E22" t="s">
        <v>76</v>
      </c>
      <c r="F22" t="s">
        <v>235</v>
      </c>
      <c r="G22" t="s">
        <v>229</v>
      </c>
      <c r="H22" t="s">
        <v>232</v>
      </c>
      <c r="I22" t="s">
        <v>233</v>
      </c>
      <c r="J22" t="s">
        <v>234</v>
      </c>
      <c r="K22">
        <v>0.55000000000000004</v>
      </c>
      <c r="L22">
        <v>0.54</v>
      </c>
      <c r="M22">
        <v>0.56999999999999995</v>
      </c>
      <c r="N22" s="43">
        <f t="shared" si="2"/>
        <v>0.55333333333333334</v>
      </c>
      <c r="P22" s="90"/>
      <c r="R22" t="s">
        <v>196</v>
      </c>
      <c r="S22">
        <v>24.22</v>
      </c>
      <c r="T22">
        <v>24</v>
      </c>
      <c r="U22">
        <v>24.03</v>
      </c>
      <c r="V22" s="91">
        <f t="shared" si="3"/>
        <v>24.083333333333332</v>
      </c>
      <c r="Z22" s="92">
        <f>'Std. Curve(1-79)'!C21</f>
        <v>0.3547596856356518</v>
      </c>
      <c r="AA22" s="37" t="s">
        <v>82</v>
      </c>
      <c r="AB22" s="93">
        <f>VLOOKUP(AA22,$AK$3:$AR$5,8)</f>
        <v>2660000</v>
      </c>
      <c r="AC22" s="94">
        <f>Z22*'DNA extraction'!O22*'DNA extraction'!F22/'DNA extraction'!E22/1000</f>
        <v>2.7426338278751592</v>
      </c>
      <c r="AD22" s="94">
        <f>AC22*FWDW!H22</f>
        <v>2.114067828492241</v>
      </c>
      <c r="AE22" s="93">
        <f t="shared" si="5"/>
        <v>7295405.9821479237</v>
      </c>
      <c r="AF22" s="95" t="e">
        <f>STDEV(W22:Y22)</f>
        <v>#DIV/0!</v>
      </c>
      <c r="AG22" s="95" t="e">
        <f>AF22/Z22</f>
        <v>#DIV/0!</v>
      </c>
    </row>
    <row r="23" spans="1:33" x14ac:dyDescent="0.3">
      <c r="A23" s="54" t="s">
        <v>425</v>
      </c>
      <c r="B23" s="87">
        <f>Meta!B23</f>
        <v>21</v>
      </c>
      <c r="C23" s="87" t="s">
        <v>447</v>
      </c>
      <c r="D23" s="93">
        <v>4086564.8021000065</v>
      </c>
      <c r="E23" t="s">
        <v>76</v>
      </c>
      <c r="F23" t="s">
        <v>235</v>
      </c>
      <c r="G23" t="s">
        <v>229</v>
      </c>
      <c r="H23" t="s">
        <v>232</v>
      </c>
      <c r="I23" t="s">
        <v>233</v>
      </c>
      <c r="J23" t="s">
        <v>234</v>
      </c>
      <c r="K23">
        <v>0.7</v>
      </c>
      <c r="L23">
        <v>0.55000000000000004</v>
      </c>
      <c r="M23">
        <v>0.56999999999999995</v>
      </c>
      <c r="N23" s="43">
        <f t="shared" si="2"/>
        <v>0.60666666666666658</v>
      </c>
      <c r="P23" s="90"/>
      <c r="R23" t="s">
        <v>197</v>
      </c>
      <c r="S23">
        <v>24.78</v>
      </c>
      <c r="T23">
        <v>24.46</v>
      </c>
      <c r="U23">
        <v>24.54</v>
      </c>
      <c r="V23" s="91">
        <f t="shared" si="3"/>
        <v>24.593333333333334</v>
      </c>
      <c r="Z23" s="92">
        <f>'Std. Curve(1-79)'!C22</f>
        <v>0.25886077192281498</v>
      </c>
      <c r="AA23" s="37" t="s">
        <v>82</v>
      </c>
      <c r="AB23" s="93">
        <f>VLOOKUP(AA23,$AK$3:$AR$5,8)</f>
        <v>2660000</v>
      </c>
      <c r="AC23" s="94">
        <f>Z23*'DNA extraction'!O23*'DNA extraction'!F23/'DNA extraction'!E23/1000</f>
        <v>1.9858900799602219</v>
      </c>
      <c r="AD23" s="94">
        <f>AC23*FWDW!H23</f>
        <v>1.5363025571804536</v>
      </c>
      <c r="AE23" s="93">
        <f t="shared" si="5"/>
        <v>5282467.6126941899</v>
      </c>
      <c r="AF23" s="95" t="e">
        <f>STDEV(W23:Y23)</f>
        <v>#DIV/0!</v>
      </c>
      <c r="AG23" s="95" t="e">
        <f>AF23/Z23</f>
        <v>#DIV/0!</v>
      </c>
    </row>
    <row r="24" spans="1:33" x14ac:dyDescent="0.3">
      <c r="A24" s="54" t="s">
        <v>425</v>
      </c>
      <c r="B24" s="87">
        <f>Meta!B24</f>
        <v>22</v>
      </c>
      <c r="C24" s="87" t="s">
        <v>448</v>
      </c>
      <c r="D24" s="93">
        <v>4041789.2146163825</v>
      </c>
      <c r="E24" t="s">
        <v>76</v>
      </c>
      <c r="F24" t="s">
        <v>235</v>
      </c>
      <c r="G24" t="s">
        <v>229</v>
      </c>
      <c r="H24" t="s">
        <v>232</v>
      </c>
      <c r="I24" t="s">
        <v>233</v>
      </c>
      <c r="J24" t="s">
        <v>234</v>
      </c>
      <c r="K24">
        <v>0.56000000000000005</v>
      </c>
      <c r="L24">
        <v>0.55000000000000004</v>
      </c>
      <c r="M24">
        <v>0.48</v>
      </c>
      <c r="N24" s="43">
        <f t="shared" si="2"/>
        <v>0.53</v>
      </c>
      <c r="P24" s="90"/>
      <c r="R24" t="s">
        <v>198</v>
      </c>
      <c r="S24">
        <v>24.8</v>
      </c>
      <c r="T24">
        <v>24.52</v>
      </c>
      <c r="U24">
        <v>24.56</v>
      </c>
      <c r="V24" s="91">
        <f t="shared" si="3"/>
        <v>24.626666666666665</v>
      </c>
      <c r="Z24" s="92">
        <f>'Std. Curve(1-79)'!C23</f>
        <v>0.253583282771844</v>
      </c>
      <c r="AA24" s="37" t="s">
        <v>82</v>
      </c>
      <c r="AB24" s="93">
        <f>VLOOKUP(AA24,$AK$3:$AR$5,8)</f>
        <v>2660000</v>
      </c>
      <c r="AC24" s="94">
        <f>Z24*'DNA extraction'!O24*'DNA extraction'!F24/'DNA extraction'!E24/1000</f>
        <v>2.0014465885701971</v>
      </c>
      <c r="AD24" s="94">
        <f>AC24*FWDW!H24</f>
        <v>1.519469629555031</v>
      </c>
      <c r="AE24" s="93">
        <f t="shared" si="5"/>
        <v>5323847.9255967243</v>
      </c>
      <c r="AF24" s="95" t="e">
        <f>STDEV(W24:Y24)</f>
        <v>#DIV/0!</v>
      </c>
      <c r="AG24" s="95" t="e">
        <f>AF24/Z24</f>
        <v>#DIV/0!</v>
      </c>
    </row>
    <row r="25" spans="1:33" x14ac:dyDescent="0.3">
      <c r="A25" s="54" t="s">
        <v>425</v>
      </c>
      <c r="B25" s="87">
        <f>Meta!B25</f>
        <v>23</v>
      </c>
      <c r="C25" s="87" t="s">
        <v>449</v>
      </c>
      <c r="D25" s="93">
        <v>4891313.4367592046</v>
      </c>
      <c r="E25" t="s">
        <v>76</v>
      </c>
      <c r="F25" t="s">
        <v>235</v>
      </c>
      <c r="G25" t="s">
        <v>229</v>
      </c>
      <c r="H25" t="s">
        <v>232</v>
      </c>
      <c r="I25" t="s">
        <v>233</v>
      </c>
      <c r="J25" t="s">
        <v>234</v>
      </c>
      <c r="K25">
        <v>0.56999999999999995</v>
      </c>
      <c r="L25">
        <v>0.32</v>
      </c>
      <c r="M25">
        <v>0.55000000000000004</v>
      </c>
      <c r="N25" s="43">
        <f t="shared" si="2"/>
        <v>0.48</v>
      </c>
      <c r="P25" s="90"/>
      <c r="R25" t="s">
        <v>199</v>
      </c>
      <c r="S25">
        <v>24.11</v>
      </c>
      <c r="T25">
        <v>24.81</v>
      </c>
      <c r="U25">
        <v>24.17</v>
      </c>
      <c r="V25" s="91">
        <f t="shared" si="3"/>
        <v>24.363333333333333</v>
      </c>
      <c r="Z25" s="92">
        <f>'Std. Curve(1-79)'!C24</f>
        <v>0.29839465186772224</v>
      </c>
      <c r="AA25" s="37" t="s">
        <v>82</v>
      </c>
      <c r="AB25" s="93">
        <f>VLOOKUP(AA25,$AK$3:$AR$5,8)</f>
        <v>2660000</v>
      </c>
      <c r="AC25" s="94">
        <f>Z25*'DNA extraction'!O25*'DNA extraction'!F25/'DNA extraction'!E25/1000</f>
        <v>2.3597837237463204</v>
      </c>
      <c r="AD25" s="94">
        <f>AC25*FWDW!H25</f>
        <v>1.8388396378794003</v>
      </c>
      <c r="AE25" s="93">
        <f t="shared" si="5"/>
        <v>6277024.705165212</v>
      </c>
      <c r="AF25" s="95" t="e">
        <f>STDEV(W25:Y25)</f>
        <v>#DIV/0!</v>
      </c>
      <c r="AG25" s="95" t="e">
        <f>AF25/Z25</f>
        <v>#DIV/0!</v>
      </c>
    </row>
    <row r="26" spans="1:33" x14ac:dyDescent="0.3">
      <c r="A26" s="54" t="s">
        <v>425</v>
      </c>
      <c r="B26" s="87">
        <f>Meta!B26</f>
        <v>24</v>
      </c>
      <c r="C26" s="87" t="s">
        <v>450</v>
      </c>
      <c r="D26" s="93">
        <v>3586244.086795459</v>
      </c>
      <c r="E26" t="s">
        <v>76</v>
      </c>
      <c r="F26" t="s">
        <v>235</v>
      </c>
      <c r="G26" t="s">
        <v>229</v>
      </c>
      <c r="H26" t="s">
        <v>232</v>
      </c>
      <c r="I26" t="s">
        <v>233</v>
      </c>
      <c r="J26" t="s">
        <v>234</v>
      </c>
      <c r="K26">
        <v>0.55000000000000004</v>
      </c>
      <c r="L26">
        <v>0.47</v>
      </c>
      <c r="M26">
        <v>0.73</v>
      </c>
      <c r="N26" s="43">
        <f t="shared" si="2"/>
        <v>0.58333333333333337</v>
      </c>
      <c r="P26" s="90"/>
      <c r="R26" t="s">
        <v>200</v>
      </c>
      <c r="S26">
        <v>24.82</v>
      </c>
      <c r="T26">
        <v>24.75</v>
      </c>
      <c r="U26">
        <v>25.02</v>
      </c>
      <c r="V26" s="91">
        <f t="shared" si="3"/>
        <v>24.863333333333333</v>
      </c>
      <c r="Z26" s="92">
        <f>'Std. Curve(1-79)'!C25</f>
        <v>0.21908200263933034</v>
      </c>
      <c r="AA26" s="37" t="s">
        <v>82</v>
      </c>
      <c r="AB26" s="93">
        <f>VLOOKUP(AA26,$AK$3:$AR$5,8)</f>
        <v>2660000</v>
      </c>
      <c r="AC26" s="94">
        <f>Z26*'DNA extraction'!O26*'DNA extraction'!F26/'DNA extraction'!E26/1000</f>
        <v>1.7016077874899442</v>
      </c>
      <c r="AD26" s="94">
        <f>AC26*FWDW!H26</f>
        <v>1.3482120627050598</v>
      </c>
      <c r="AE26" s="93">
        <f t="shared" si="5"/>
        <v>4526276.7147232518</v>
      </c>
      <c r="AF26" s="95" t="e">
        <f>STDEV(W26:Y26)</f>
        <v>#DIV/0!</v>
      </c>
      <c r="AG26" s="95" t="e">
        <f>AF26/Z26</f>
        <v>#DIV/0!</v>
      </c>
    </row>
    <row r="27" spans="1:33" x14ac:dyDescent="0.3">
      <c r="A27" s="54" t="s">
        <v>425</v>
      </c>
      <c r="B27" s="87">
        <f>Meta!B27</f>
        <v>25</v>
      </c>
      <c r="C27" s="87" t="s">
        <v>451</v>
      </c>
      <c r="D27" s="93">
        <v>3490694.8063604767</v>
      </c>
      <c r="E27" t="s">
        <v>76</v>
      </c>
      <c r="F27" t="s">
        <v>235</v>
      </c>
      <c r="G27" t="s">
        <v>229</v>
      </c>
      <c r="H27" t="s">
        <v>232</v>
      </c>
      <c r="I27" t="s">
        <v>233</v>
      </c>
      <c r="J27" t="s">
        <v>234</v>
      </c>
      <c r="K27">
        <v>0.56000000000000005</v>
      </c>
      <c r="L27">
        <v>0.56000000000000005</v>
      </c>
      <c r="M27">
        <v>0.53</v>
      </c>
      <c r="N27" s="43">
        <f t="shared" si="2"/>
        <v>0.55000000000000004</v>
      </c>
      <c r="P27" s="90"/>
      <c r="R27" t="s">
        <v>201</v>
      </c>
      <c r="S27">
        <v>25.06</v>
      </c>
      <c r="T27">
        <v>24.67</v>
      </c>
      <c r="U27">
        <v>24.91</v>
      </c>
      <c r="V27" s="91">
        <f t="shared" si="3"/>
        <v>24.88</v>
      </c>
      <c r="Z27" s="92">
        <f>'Std. Curve(1-79)'!C26</f>
        <v>0.21683725015345068</v>
      </c>
      <c r="AA27" s="37" t="s">
        <v>82</v>
      </c>
      <c r="AB27" s="93">
        <f>VLOOKUP(AA27,$AK$3:$AR$5,8)</f>
        <v>2660000</v>
      </c>
      <c r="AC27" s="94">
        <f>Z27*'DNA extraction'!O27*'DNA extraction'!F27/'DNA extraction'!E27/1000</f>
        <v>1.6206072507731741</v>
      </c>
      <c r="AD27" s="94">
        <f>AC27*FWDW!H27</f>
        <v>1.3122912805866453</v>
      </c>
      <c r="AE27" s="93">
        <f t="shared" si="5"/>
        <v>4310815.2870566435</v>
      </c>
      <c r="AF27" s="95" t="e">
        <f>STDEV(W27:Y27)</f>
        <v>#DIV/0!</v>
      </c>
      <c r="AG27" s="95" t="e">
        <f>AF27/Z27</f>
        <v>#DIV/0!</v>
      </c>
    </row>
    <row r="28" spans="1:33" x14ac:dyDescent="0.3">
      <c r="A28" s="54" t="s">
        <v>425</v>
      </c>
      <c r="B28" s="87">
        <f>Meta!B28</f>
        <v>26</v>
      </c>
      <c r="C28" s="87" t="s">
        <v>452</v>
      </c>
      <c r="D28" s="93">
        <v>2483410.1235630177</v>
      </c>
      <c r="E28" t="s">
        <v>76</v>
      </c>
      <c r="F28" t="s">
        <v>235</v>
      </c>
      <c r="G28" t="s">
        <v>229</v>
      </c>
      <c r="H28" t="s">
        <v>232</v>
      </c>
      <c r="I28" t="s">
        <v>233</v>
      </c>
      <c r="J28" t="s">
        <v>234</v>
      </c>
      <c r="K28">
        <v>0.6</v>
      </c>
      <c r="L28">
        <v>0.61</v>
      </c>
      <c r="M28">
        <v>0.57999999999999996</v>
      </c>
      <c r="N28" s="43">
        <f t="shared" si="2"/>
        <v>0.59666666666666668</v>
      </c>
      <c r="P28" s="90"/>
      <c r="R28" t="s">
        <v>202</v>
      </c>
      <c r="S28">
        <v>25.61</v>
      </c>
      <c r="T28">
        <v>25.29</v>
      </c>
      <c r="U28">
        <v>25.51</v>
      </c>
      <c r="V28" s="91">
        <f t="shared" si="3"/>
        <v>25.47</v>
      </c>
      <c r="Z28" s="92">
        <f>'Std. Curve(1-79)'!C27</f>
        <v>0.15059008497603807</v>
      </c>
      <c r="AA28" s="37" t="s">
        <v>82</v>
      </c>
      <c r="AB28" s="93">
        <f>VLOOKUP(AA28,$AK$3:$AR$5,8)</f>
        <v>2660000</v>
      </c>
      <c r="AC28" s="94">
        <f>Z28*'DNA extraction'!O28*'DNA extraction'!F28/'DNA extraction'!E28/1000</f>
        <v>1.1899651124143666</v>
      </c>
      <c r="AD28" s="94">
        <f>AC28*FWDW!H28</f>
        <v>0.93361282840714943</v>
      </c>
      <c r="AE28" s="93">
        <f t="shared" si="5"/>
        <v>3165307.1990222153</v>
      </c>
      <c r="AF28" s="95" t="e">
        <f>STDEV(W28:Y28)</f>
        <v>#DIV/0!</v>
      </c>
      <c r="AG28" s="95" t="e">
        <f>AF28/Z28</f>
        <v>#DIV/0!</v>
      </c>
    </row>
    <row r="29" spans="1:33" x14ac:dyDescent="0.3">
      <c r="A29" s="54" t="s">
        <v>425</v>
      </c>
      <c r="B29" s="87">
        <f>Meta!B29</f>
        <v>27</v>
      </c>
      <c r="C29" s="87" t="s">
        <v>453</v>
      </c>
      <c r="D29" s="93">
        <v>1667988.4055500901</v>
      </c>
      <c r="E29" t="s">
        <v>76</v>
      </c>
      <c r="F29" t="s">
        <v>235</v>
      </c>
      <c r="G29" t="s">
        <v>229</v>
      </c>
      <c r="H29" t="s">
        <v>232</v>
      </c>
      <c r="I29" t="s">
        <v>233</v>
      </c>
      <c r="J29" t="s">
        <v>234</v>
      </c>
      <c r="K29">
        <v>0.61</v>
      </c>
      <c r="L29">
        <v>0.54</v>
      </c>
      <c r="M29">
        <v>0.56999999999999995</v>
      </c>
      <c r="N29" s="43">
        <f t="shared" si="2"/>
        <v>0.57333333333333325</v>
      </c>
      <c r="P29" s="90"/>
      <c r="R29" t="s">
        <v>203</v>
      </c>
      <c r="S29">
        <v>25.88</v>
      </c>
      <c r="T29">
        <v>26.23</v>
      </c>
      <c r="U29">
        <v>26.12</v>
      </c>
      <c r="V29" s="91">
        <f t="shared" si="3"/>
        <v>26.076666666666668</v>
      </c>
      <c r="Z29" s="92">
        <f>'Std. Curve(1-79)'!C28</f>
        <v>0.10351089281589036</v>
      </c>
      <c r="AA29" s="37" t="s">
        <v>82</v>
      </c>
      <c r="AB29" s="93">
        <f>VLOOKUP(AA29,$AK$3:$AR$5,8)</f>
        <v>2660000</v>
      </c>
      <c r="AC29" s="94">
        <f>Z29*'DNA extraction'!O29*'DNA extraction'!F29/'DNA extraction'!E29/1000</f>
        <v>0.80209913069268024</v>
      </c>
      <c r="AD29" s="94">
        <f>AC29*FWDW!H29</f>
        <v>0.62706331035717677</v>
      </c>
      <c r="AE29" s="93">
        <f t="shared" si="5"/>
        <v>2133583.6876425296</v>
      </c>
      <c r="AF29" s="95" t="e">
        <f>STDEV(W29:Y29)</f>
        <v>#DIV/0!</v>
      </c>
      <c r="AG29" s="95" t="e">
        <f>AF29/Z29</f>
        <v>#DIV/0!</v>
      </c>
    </row>
    <row r="30" spans="1:33" x14ac:dyDescent="0.3">
      <c r="A30" s="54" t="s">
        <v>425</v>
      </c>
      <c r="B30" s="87">
        <f>Meta!B30</f>
        <v>28</v>
      </c>
      <c r="C30" s="87" t="s">
        <v>454</v>
      </c>
      <c r="D30" s="93">
        <v>4247253.3313832823</v>
      </c>
      <c r="E30" t="s">
        <v>76</v>
      </c>
      <c r="F30" t="s">
        <v>235</v>
      </c>
      <c r="G30" t="s">
        <v>229</v>
      </c>
      <c r="H30" t="s">
        <v>232</v>
      </c>
      <c r="I30" t="s">
        <v>233</v>
      </c>
      <c r="J30" t="s">
        <v>234</v>
      </c>
      <c r="K30">
        <v>0.57999999999999996</v>
      </c>
      <c r="L30">
        <v>0.55000000000000004</v>
      </c>
      <c r="M30">
        <v>0.55000000000000004</v>
      </c>
      <c r="N30" s="43">
        <f t="shared" si="2"/>
        <v>0.55999999999999994</v>
      </c>
      <c r="P30" s="90"/>
      <c r="R30" t="s">
        <v>204</v>
      </c>
      <c r="S30">
        <v>24.82</v>
      </c>
      <c r="T30">
        <v>24.15</v>
      </c>
      <c r="U30">
        <v>24.6</v>
      </c>
      <c r="V30" s="91">
        <f t="shared" si="3"/>
        <v>24.52333333333333</v>
      </c>
      <c r="Z30" s="92">
        <f>'Std. Curve(1-79)'!C29</f>
        <v>0.27030373610207831</v>
      </c>
      <c r="AA30" s="37" t="s">
        <v>82</v>
      </c>
      <c r="AB30" s="93">
        <f>VLOOKUP(AA30,$AK$3:$AR$5,8)</f>
        <v>2660000</v>
      </c>
      <c r="AC30" s="94">
        <f>Z30*'DNA extraction'!O30*'DNA extraction'!F30/'DNA extraction'!E30/1000</f>
        <v>2.0531996665558556</v>
      </c>
      <c r="AD30" s="94">
        <f>AC30*FWDW!H30</f>
        <v>1.5967117787155196</v>
      </c>
      <c r="AE30" s="93">
        <f t="shared" si="5"/>
        <v>5461511.1130385762</v>
      </c>
      <c r="AF30" s="95" t="e">
        <f>STDEV(W30:Y30)</f>
        <v>#DIV/0!</v>
      </c>
      <c r="AG30" s="95" t="e">
        <f>AF30/Z30</f>
        <v>#DIV/0!</v>
      </c>
    </row>
    <row r="31" spans="1:33" x14ac:dyDescent="0.3">
      <c r="A31" s="54" t="s">
        <v>425</v>
      </c>
      <c r="B31" s="87">
        <f>Meta!B31</f>
        <v>29</v>
      </c>
      <c r="C31" s="87" t="s">
        <v>455</v>
      </c>
      <c r="D31" s="93">
        <v>7617753.8266774584</v>
      </c>
      <c r="E31" t="s">
        <v>76</v>
      </c>
      <c r="F31" t="s">
        <v>235</v>
      </c>
      <c r="G31" t="s">
        <v>229</v>
      </c>
      <c r="H31" t="s">
        <v>232</v>
      </c>
      <c r="I31" t="s">
        <v>233</v>
      </c>
      <c r="J31" t="s">
        <v>234</v>
      </c>
      <c r="K31">
        <v>0.57999999999999996</v>
      </c>
      <c r="L31">
        <v>0.56999999999999995</v>
      </c>
      <c r="M31">
        <v>0.57999999999999996</v>
      </c>
      <c r="N31" s="43">
        <f t="shared" si="2"/>
        <v>0.57666666666666666</v>
      </c>
      <c r="P31" s="90"/>
      <c r="R31" t="s">
        <v>205</v>
      </c>
      <c r="S31">
        <v>23.51</v>
      </c>
      <c r="T31">
        <v>23.48</v>
      </c>
      <c r="U31">
        <v>23.72</v>
      </c>
      <c r="V31" s="91">
        <f t="shared" si="3"/>
        <v>23.570000000000004</v>
      </c>
      <c r="Z31" s="92">
        <f>'Std. Curve(1-79)'!C30</f>
        <v>0.48718829222100685</v>
      </c>
      <c r="AA31" s="37" t="s">
        <v>82</v>
      </c>
      <c r="AB31" s="93">
        <f>VLOOKUP(AA31,$AK$3:$AR$5,8)</f>
        <v>2660000</v>
      </c>
      <c r="AC31" s="94">
        <f>Z31*'DNA extraction'!O31*'DNA extraction'!F31/'DNA extraction'!E31/1000</f>
        <v>3.7175756750935278</v>
      </c>
      <c r="AD31" s="94">
        <f>AC31*FWDW!H31</f>
        <v>2.8638172280742324</v>
      </c>
      <c r="AE31" s="93">
        <f t="shared" si="5"/>
        <v>9888751.2957487833</v>
      </c>
      <c r="AF31" s="95" t="e">
        <f>STDEV(W31:Y31)</f>
        <v>#DIV/0!</v>
      </c>
      <c r="AG31" s="95" t="e">
        <f>AF31/Z31</f>
        <v>#DIV/0!</v>
      </c>
    </row>
    <row r="32" spans="1:33" x14ac:dyDescent="0.3">
      <c r="A32" s="54" t="s">
        <v>425</v>
      </c>
      <c r="B32" s="87">
        <f>Meta!B32</f>
        <v>30</v>
      </c>
      <c r="C32" s="87" t="s">
        <v>456</v>
      </c>
      <c r="D32" s="93">
        <v>5835715.6905083051</v>
      </c>
      <c r="E32" t="s">
        <v>76</v>
      </c>
      <c r="F32" t="s">
        <v>235</v>
      </c>
      <c r="G32" t="s">
        <v>229</v>
      </c>
      <c r="H32" t="s">
        <v>232</v>
      </c>
      <c r="I32" t="s">
        <v>233</v>
      </c>
      <c r="J32" t="s">
        <v>234</v>
      </c>
      <c r="K32">
        <v>0.56999999999999995</v>
      </c>
      <c r="L32">
        <v>0.55000000000000004</v>
      </c>
      <c r="M32">
        <v>0.56999999999999995</v>
      </c>
      <c r="N32" s="43">
        <f t="shared" si="2"/>
        <v>0.56333333333333335</v>
      </c>
      <c r="P32" s="90"/>
      <c r="R32" t="s">
        <v>206</v>
      </c>
      <c r="S32">
        <v>24.2</v>
      </c>
      <c r="T32">
        <v>23.98</v>
      </c>
      <c r="U32">
        <v>23.84</v>
      </c>
      <c r="V32" s="91">
        <f t="shared" si="3"/>
        <v>24.006666666666664</v>
      </c>
      <c r="Z32" s="92">
        <f>'Std. Curve(1-79)'!C31</f>
        <v>0.37197109433755166</v>
      </c>
      <c r="AA32" s="37" t="s">
        <v>82</v>
      </c>
      <c r="AB32" s="93">
        <f>VLOOKUP(AA32,$AK$3:$AR$5,8)</f>
        <v>2660000</v>
      </c>
      <c r="AC32" s="94">
        <f>Z32*'DNA extraction'!O32*'DNA extraction'!F32/'DNA extraction'!E32/1000</f>
        <v>2.845991540455636</v>
      </c>
      <c r="AD32" s="94">
        <f>AC32*FWDW!H32</f>
        <v>2.1938780791384604</v>
      </c>
      <c r="AE32" s="93">
        <f t="shared" si="5"/>
        <v>7570337.4976119921</v>
      </c>
      <c r="AF32" s="95" t="e">
        <f>STDEV(W32:Y32)</f>
        <v>#DIV/0!</v>
      </c>
      <c r="AG32" s="95" t="e">
        <f>AF32/Z32</f>
        <v>#DIV/0!</v>
      </c>
    </row>
    <row r="33" spans="1:33" x14ac:dyDescent="0.3">
      <c r="A33" s="54" t="s">
        <v>425</v>
      </c>
      <c r="B33" s="87">
        <f>Meta!B33</f>
        <v>31</v>
      </c>
      <c r="C33" s="87" t="s">
        <v>457</v>
      </c>
      <c r="D33" s="93">
        <v>1588293.4696963502</v>
      </c>
      <c r="E33" t="s">
        <v>76</v>
      </c>
      <c r="F33" t="s">
        <v>235</v>
      </c>
      <c r="G33" t="s">
        <v>229</v>
      </c>
      <c r="H33" t="s">
        <v>232</v>
      </c>
      <c r="I33" t="s">
        <v>233</v>
      </c>
      <c r="J33" t="s">
        <v>234</v>
      </c>
      <c r="K33">
        <v>0.56000000000000005</v>
      </c>
      <c r="L33">
        <v>0.53</v>
      </c>
      <c r="M33">
        <v>0.56000000000000005</v>
      </c>
      <c r="N33" s="43">
        <f t="shared" si="2"/>
        <v>0.55000000000000004</v>
      </c>
      <c r="P33" s="90"/>
      <c r="R33" t="s">
        <v>207</v>
      </c>
      <c r="S33">
        <v>26.16</v>
      </c>
      <c r="T33">
        <v>26.19</v>
      </c>
      <c r="U33">
        <v>25.97</v>
      </c>
      <c r="V33" s="91">
        <f t="shared" si="3"/>
        <v>26.106666666666666</v>
      </c>
      <c r="Z33" s="92">
        <f>'Std. Curve(1-79)'!C32</f>
        <v>0.10160965915996173</v>
      </c>
      <c r="AA33" s="37" t="s">
        <v>82</v>
      </c>
      <c r="AB33" s="93">
        <f>VLOOKUP(AA33,$AK$3:$AR$5,8)</f>
        <v>2660000</v>
      </c>
      <c r="AC33" s="94">
        <f>Z33*'DNA extraction'!O33*'DNA extraction'!F33/'DNA extraction'!E33/1000</f>
        <v>0.76628702232248669</v>
      </c>
      <c r="AD33" s="94">
        <f>AC33*FWDW!H33</f>
        <v>0.59710280815652261</v>
      </c>
      <c r="AE33" s="93">
        <f t="shared" si="5"/>
        <v>2038323.4793778146</v>
      </c>
      <c r="AF33" s="95" t="e">
        <f>STDEV(W33:Y33)</f>
        <v>#DIV/0!</v>
      </c>
      <c r="AG33" s="95" t="e">
        <f>AF33/Z33</f>
        <v>#DIV/0!</v>
      </c>
    </row>
    <row r="34" spans="1:33" x14ac:dyDescent="0.3">
      <c r="A34" s="54" t="s">
        <v>425</v>
      </c>
      <c r="B34" s="87">
        <f>Meta!B34</f>
        <v>32</v>
      </c>
      <c r="C34" s="87" t="s">
        <v>458</v>
      </c>
      <c r="D34" s="93">
        <v>3223499.8028085963</v>
      </c>
      <c r="E34" t="s">
        <v>76</v>
      </c>
      <c r="F34" t="s">
        <v>235</v>
      </c>
      <c r="G34" t="s">
        <v>229</v>
      </c>
      <c r="H34" t="s">
        <v>232</v>
      </c>
      <c r="I34" t="s">
        <v>233</v>
      </c>
      <c r="J34" t="s">
        <v>234</v>
      </c>
      <c r="K34">
        <v>0.56999999999999995</v>
      </c>
      <c r="L34">
        <v>0.5</v>
      </c>
      <c r="M34">
        <v>0.57999999999999996</v>
      </c>
      <c r="N34" s="43">
        <f t="shared" si="2"/>
        <v>0.54999999999999993</v>
      </c>
      <c r="P34" s="90"/>
      <c r="R34" t="s">
        <v>208</v>
      </c>
      <c r="S34">
        <v>25.13</v>
      </c>
      <c r="T34">
        <v>24.92</v>
      </c>
      <c r="U34">
        <v>24.64</v>
      </c>
      <c r="V34" s="91">
        <f t="shared" si="3"/>
        <v>24.896666666666665</v>
      </c>
      <c r="Z34" s="92">
        <f>'Std. Curve(1-79)'!C33</f>
        <v>0.21461549779383449</v>
      </c>
      <c r="AA34" s="37" t="s">
        <v>82</v>
      </c>
      <c r="AB34" s="93">
        <f>VLOOKUP(AA34,$AK$3:$AR$5,8)</f>
        <v>2660000</v>
      </c>
      <c r="AC34" s="94">
        <f>Z34*'DNA extraction'!O34*'DNA extraction'!F34/'DNA extraction'!E34/1000</f>
        <v>1.5792163193070969</v>
      </c>
      <c r="AD34" s="94">
        <f>AC34*FWDW!H34</f>
        <v>1.2118420311310512</v>
      </c>
      <c r="AE34" s="93">
        <f t="shared" si="5"/>
        <v>4200715.4093568781</v>
      </c>
      <c r="AF34" s="95" t="e">
        <f>STDEV(W34:Y34)</f>
        <v>#DIV/0!</v>
      </c>
      <c r="AG34" s="95" t="e">
        <f>AF34/Z34</f>
        <v>#DIV/0!</v>
      </c>
    </row>
    <row r="35" spans="1:33" x14ac:dyDescent="0.3">
      <c r="A35" s="54" t="s">
        <v>425</v>
      </c>
      <c r="B35" s="87">
        <f>Meta!B35</f>
        <v>33</v>
      </c>
      <c r="C35" s="87" t="s">
        <v>459</v>
      </c>
      <c r="D35" s="93">
        <v>5737330.4598323517</v>
      </c>
      <c r="E35" t="s">
        <v>76</v>
      </c>
      <c r="F35" t="s">
        <v>235</v>
      </c>
      <c r="G35" t="s">
        <v>229</v>
      </c>
      <c r="H35" t="s">
        <v>232</v>
      </c>
      <c r="I35" t="s">
        <v>233</v>
      </c>
      <c r="J35" t="s">
        <v>234</v>
      </c>
      <c r="K35">
        <v>0.55000000000000004</v>
      </c>
      <c r="L35">
        <v>0.56999999999999995</v>
      </c>
      <c r="M35">
        <v>0.56000000000000005</v>
      </c>
      <c r="N35" s="43">
        <f t="shared" si="2"/>
        <v>0.56000000000000005</v>
      </c>
      <c r="P35" s="90"/>
      <c r="R35" t="s">
        <v>209</v>
      </c>
      <c r="S35">
        <v>23.99</v>
      </c>
      <c r="T35">
        <v>23.95</v>
      </c>
      <c r="U35">
        <v>24.15</v>
      </c>
      <c r="V35" s="91">
        <f t="shared" si="3"/>
        <v>24.03</v>
      </c>
      <c r="Z35" s="92">
        <f>'Std. Curve(1-79)'!C34</f>
        <v>0.36664625795697309</v>
      </c>
      <c r="AA35" s="37" t="s">
        <v>82</v>
      </c>
      <c r="AB35" s="93">
        <f>VLOOKUP(AA35,$AK$3:$AR$5,8)</f>
        <v>2660000</v>
      </c>
      <c r="AC35" s="94">
        <f>Z35*'DNA extraction'!O35*'DNA extraction'!F35/'DNA extraction'!E35/1000</f>
        <v>2.8257900420575961</v>
      </c>
      <c r="AD35" s="94">
        <f>AC35*FWDW!H35</f>
        <v>2.156891150312914</v>
      </c>
      <c r="AE35" s="93">
        <f t="shared" si="5"/>
        <v>7516601.5118732052</v>
      </c>
      <c r="AF35" s="95" t="e">
        <f>STDEV(W35:Y35)</f>
        <v>#DIV/0!</v>
      </c>
      <c r="AG35" s="95" t="e">
        <f>AF35/Z35</f>
        <v>#DIV/0!</v>
      </c>
    </row>
    <row r="36" spans="1:33" x14ac:dyDescent="0.3">
      <c r="A36" s="54" t="s">
        <v>425</v>
      </c>
      <c r="B36" s="87">
        <f>Meta!B36</f>
        <v>34</v>
      </c>
      <c r="C36" s="87" t="s">
        <v>460</v>
      </c>
      <c r="D36" s="93">
        <v>4013243.4117144058</v>
      </c>
      <c r="E36" t="s">
        <v>76</v>
      </c>
      <c r="F36" t="s">
        <v>235</v>
      </c>
      <c r="G36" t="s">
        <v>229</v>
      </c>
      <c r="H36" t="s">
        <v>232</v>
      </c>
      <c r="I36" t="s">
        <v>233</v>
      </c>
      <c r="J36" t="s">
        <v>234</v>
      </c>
      <c r="K36">
        <v>0.6</v>
      </c>
      <c r="L36">
        <v>0.54</v>
      </c>
      <c r="M36">
        <v>0.57999999999999996</v>
      </c>
      <c r="N36" s="43">
        <f t="shared" si="2"/>
        <v>0.57333333333333336</v>
      </c>
      <c r="P36" s="90"/>
      <c r="R36" t="s">
        <v>210</v>
      </c>
      <c r="S36">
        <v>24.59</v>
      </c>
      <c r="T36">
        <v>24.33</v>
      </c>
      <c r="U36">
        <v>24.96</v>
      </c>
      <c r="V36" s="91">
        <f t="shared" si="3"/>
        <v>24.626666666666665</v>
      </c>
      <c r="Z36" s="92">
        <f>'Std. Curve(1-79)'!C35</f>
        <v>0.253583282771844</v>
      </c>
      <c r="AA36" s="37" t="s">
        <v>82</v>
      </c>
      <c r="AB36" s="93">
        <f>VLOOKUP(AA36,$AK$3:$AR$5,8)</f>
        <v>2660000</v>
      </c>
      <c r="AC36" s="94">
        <f>Z36*'DNA extraction'!O36*'DNA extraction'!F36/'DNA extraction'!E36/1000</f>
        <v>2.0205839264688765</v>
      </c>
      <c r="AD36" s="94">
        <f>AC36*FWDW!H36</f>
        <v>1.5087381247046638</v>
      </c>
      <c r="AE36" s="93">
        <f t="shared" si="5"/>
        <v>5374753.2444072114</v>
      </c>
      <c r="AF36" s="95" t="e">
        <f>STDEV(W36:Y36)</f>
        <v>#DIV/0!</v>
      </c>
      <c r="AG36" s="95" t="e">
        <f>AF36/Z36</f>
        <v>#DIV/0!</v>
      </c>
    </row>
    <row r="37" spans="1:33" x14ac:dyDescent="0.3">
      <c r="A37" s="54" t="s">
        <v>425</v>
      </c>
      <c r="B37" s="87">
        <f>Meta!B37</f>
        <v>35</v>
      </c>
      <c r="C37" s="87" t="s">
        <v>461</v>
      </c>
      <c r="D37" s="93">
        <v>4257327.5446420014</v>
      </c>
      <c r="E37" t="s">
        <v>76</v>
      </c>
      <c r="F37" t="s">
        <v>235</v>
      </c>
      <c r="G37" t="s">
        <v>229</v>
      </c>
      <c r="H37" t="s">
        <v>232</v>
      </c>
      <c r="I37" t="s">
        <v>233</v>
      </c>
      <c r="J37" t="s">
        <v>234</v>
      </c>
      <c r="K37">
        <v>0.56000000000000005</v>
      </c>
      <c r="L37">
        <v>0.54</v>
      </c>
      <c r="M37">
        <v>0.56999999999999995</v>
      </c>
      <c r="N37" s="43">
        <f t="shared" si="2"/>
        <v>0.55666666666666664</v>
      </c>
      <c r="P37" s="90"/>
      <c r="R37" t="s">
        <v>211</v>
      </c>
      <c r="S37">
        <v>24.66</v>
      </c>
      <c r="T37">
        <v>24.29</v>
      </c>
      <c r="U37">
        <v>24.41</v>
      </c>
      <c r="V37" s="91">
        <f t="shared" si="3"/>
        <v>24.453333333333333</v>
      </c>
      <c r="Z37" s="92">
        <f>'Std. Curve(1-79)'!C36</f>
        <v>0.28225253756304003</v>
      </c>
      <c r="AA37" s="37" t="s">
        <v>82</v>
      </c>
      <c r="AB37" s="93">
        <f>VLOOKUP(AA37,$AK$3:$AR$5,8)</f>
        <v>2660000</v>
      </c>
      <c r="AC37" s="94">
        <f>Z37*'DNA extraction'!O37*'DNA extraction'!F37/'DNA extraction'!E37/1000</f>
        <v>2.143961546244133</v>
      </c>
      <c r="AD37" s="94">
        <f>AC37*FWDW!H37</f>
        <v>1.6004990769330834</v>
      </c>
      <c r="AE37" s="93">
        <f t="shared" si="5"/>
        <v>5702937.7130093938</v>
      </c>
      <c r="AF37" s="95" t="e">
        <f>STDEV(W37:Y37)</f>
        <v>#DIV/0!</v>
      </c>
      <c r="AG37" s="95" t="e">
        <f>AF37/Z37</f>
        <v>#DIV/0!</v>
      </c>
    </row>
    <row r="38" spans="1:33" x14ac:dyDescent="0.3">
      <c r="A38" s="54" t="s">
        <v>425</v>
      </c>
      <c r="B38" s="87">
        <f>Meta!B38</f>
        <v>36</v>
      </c>
      <c r="C38" s="87" t="s">
        <v>462</v>
      </c>
      <c r="D38" s="93">
        <v>3977194.2542514647</v>
      </c>
      <c r="E38" t="s">
        <v>76</v>
      </c>
      <c r="F38" t="s">
        <v>235</v>
      </c>
      <c r="G38" t="s">
        <v>229</v>
      </c>
      <c r="H38" t="s">
        <v>232</v>
      </c>
      <c r="I38" t="s">
        <v>233</v>
      </c>
      <c r="J38" t="s">
        <v>234</v>
      </c>
      <c r="K38">
        <v>0.56999999999999995</v>
      </c>
      <c r="L38">
        <v>0.55000000000000004</v>
      </c>
      <c r="M38">
        <v>0.56999999999999995</v>
      </c>
      <c r="N38" s="43">
        <f t="shared" si="2"/>
        <v>0.56333333333333335</v>
      </c>
      <c r="P38" s="90"/>
      <c r="R38" t="s">
        <v>212</v>
      </c>
      <c r="S38">
        <v>24.83</v>
      </c>
      <c r="T38">
        <v>24.49</v>
      </c>
      <c r="U38">
        <v>24.65</v>
      </c>
      <c r="V38" s="91">
        <f t="shared" si="3"/>
        <v>24.656666666666666</v>
      </c>
      <c r="Z38" s="92">
        <f>'Std. Curve(1-79)'!C37</f>
        <v>0.24892559836133196</v>
      </c>
      <c r="AA38" s="37" t="s">
        <v>82</v>
      </c>
      <c r="AB38" s="93">
        <f>VLOOKUP(AA38,$AK$3:$AR$5,8)</f>
        <v>2660000</v>
      </c>
      <c r="AC38" s="94">
        <f>Z38*'DNA extraction'!O38*'DNA extraction'!F38/'DNA extraction'!E38/1000</f>
        <v>1.9716879078125302</v>
      </c>
      <c r="AD38" s="94">
        <f>AC38*FWDW!H38</f>
        <v>1.4951858098689716</v>
      </c>
      <c r="AE38" s="93">
        <f t="shared" si="5"/>
        <v>5244689.8347813301</v>
      </c>
      <c r="AF38" s="95" t="e">
        <f>STDEV(W38:Y38)</f>
        <v>#DIV/0!</v>
      </c>
      <c r="AG38" s="95" t="e">
        <f>AF38/Z38</f>
        <v>#DIV/0!</v>
      </c>
    </row>
    <row r="39" spans="1:33" x14ac:dyDescent="0.3">
      <c r="A39" s="54" t="s">
        <v>425</v>
      </c>
      <c r="B39" s="87">
        <f>Meta!B39</f>
        <v>37</v>
      </c>
      <c r="C39" s="87" t="s">
        <v>463</v>
      </c>
      <c r="D39" s="93">
        <v>4005966.2652979693</v>
      </c>
      <c r="E39" t="s">
        <v>76</v>
      </c>
      <c r="F39" t="s">
        <v>235</v>
      </c>
      <c r="G39" t="s">
        <v>229</v>
      </c>
      <c r="H39" t="s">
        <v>232</v>
      </c>
      <c r="I39" t="s">
        <v>233</v>
      </c>
      <c r="J39" t="s">
        <v>234</v>
      </c>
      <c r="K39">
        <v>0.57999999999999996</v>
      </c>
      <c r="L39">
        <v>0.56999999999999995</v>
      </c>
      <c r="M39">
        <v>0.63</v>
      </c>
      <c r="N39" s="43">
        <f t="shared" si="2"/>
        <v>0.59333333333333327</v>
      </c>
      <c r="P39" s="90"/>
      <c r="R39" t="s">
        <v>213</v>
      </c>
      <c r="S39">
        <v>24.7</v>
      </c>
      <c r="T39">
        <v>24.57</v>
      </c>
      <c r="U39">
        <v>24.53</v>
      </c>
      <c r="V39" s="91">
        <f t="shared" si="3"/>
        <v>24.599999999999998</v>
      </c>
      <c r="Z39" s="92">
        <f>'Std. Curve(1-79)'!C38</f>
        <v>0.25779655974745141</v>
      </c>
      <c r="AA39" s="37" t="s">
        <v>82</v>
      </c>
      <c r="AB39" s="93">
        <f>VLOOKUP(AA39,$AK$3:$AR$5,8)</f>
        <v>2660000</v>
      </c>
      <c r="AC39" s="94">
        <f>Z39*'DNA extraction'!O39*'DNA extraction'!F39/'DNA extraction'!E39/1000</f>
        <v>1.9830504595957801</v>
      </c>
      <c r="AD39" s="94">
        <f>AC39*FWDW!H39</f>
        <v>1.5060023553751765</v>
      </c>
      <c r="AE39" s="93">
        <f t="shared" si="5"/>
        <v>5274914.2225247752</v>
      </c>
      <c r="AF39" s="95" t="e">
        <f>STDEV(W39:Y39)</f>
        <v>#DIV/0!</v>
      </c>
      <c r="AG39" s="95" t="e">
        <f>AF39/Z39</f>
        <v>#DIV/0!</v>
      </c>
    </row>
    <row r="40" spans="1:33" x14ac:dyDescent="0.3">
      <c r="A40" s="54" t="s">
        <v>425</v>
      </c>
      <c r="B40" s="87">
        <f>Meta!B40</f>
        <v>38</v>
      </c>
      <c r="C40" s="87" t="s">
        <v>464</v>
      </c>
      <c r="D40" s="93">
        <v>3815983.0105325095</v>
      </c>
      <c r="E40" t="s">
        <v>76</v>
      </c>
      <c r="F40" t="s">
        <v>235</v>
      </c>
      <c r="G40" t="s">
        <v>229</v>
      </c>
      <c r="H40" t="s">
        <v>232</v>
      </c>
      <c r="I40" t="s">
        <v>233</v>
      </c>
      <c r="J40" t="s">
        <v>234</v>
      </c>
      <c r="K40">
        <v>0.64</v>
      </c>
      <c r="L40">
        <v>0.6</v>
      </c>
      <c r="M40">
        <v>0.62</v>
      </c>
      <c r="N40" s="43">
        <f t="shared" si="2"/>
        <v>0.62</v>
      </c>
      <c r="P40" s="90"/>
      <c r="R40" t="s">
        <v>214</v>
      </c>
      <c r="S40">
        <v>24.84</v>
      </c>
      <c r="T40">
        <v>24.41</v>
      </c>
      <c r="U40">
        <v>24.69</v>
      </c>
      <c r="V40" s="91">
        <f t="shared" si="3"/>
        <v>24.646666666666665</v>
      </c>
      <c r="Z40" s="92">
        <f>'Std. Curve(1-79)'!C39</f>
        <v>0.25046857584870502</v>
      </c>
      <c r="AA40" s="37" t="s">
        <v>82</v>
      </c>
      <c r="AB40" s="93">
        <f>VLOOKUP(AA40,$AK$3:$AR$5,8)</f>
        <v>2660000</v>
      </c>
      <c r="AC40" s="94">
        <f>Z40*'DNA extraction'!O40*'DNA extraction'!F40/'DNA extraction'!E40/1000</f>
        <v>1.8712631740657828</v>
      </c>
      <c r="AD40" s="94">
        <f>AC40*FWDW!H40</f>
        <v>1.43458007914756</v>
      </c>
      <c r="AE40" s="93">
        <f t="shared" si="5"/>
        <v>4977560.0430149818</v>
      </c>
      <c r="AF40" s="95" t="e">
        <f>STDEV(W40:Y40)</f>
        <v>#DIV/0!</v>
      </c>
      <c r="AG40" s="95" t="e">
        <f>AF40/Z40</f>
        <v>#DIV/0!</v>
      </c>
    </row>
    <row r="41" spans="1:33" x14ac:dyDescent="0.3">
      <c r="A41" s="54" t="s">
        <v>425</v>
      </c>
      <c r="B41" s="87">
        <f>Meta!B41</f>
        <v>39</v>
      </c>
      <c r="C41" s="87" t="s">
        <v>465</v>
      </c>
      <c r="D41" s="93">
        <v>3185762.5285977488</v>
      </c>
      <c r="E41" t="s">
        <v>76</v>
      </c>
      <c r="F41" t="s">
        <v>235</v>
      </c>
      <c r="G41" t="s">
        <v>229</v>
      </c>
      <c r="H41" t="s">
        <v>232</v>
      </c>
      <c r="I41" t="s">
        <v>233</v>
      </c>
      <c r="J41" t="s">
        <v>234</v>
      </c>
      <c r="K41">
        <v>0.59</v>
      </c>
      <c r="L41">
        <v>0.59</v>
      </c>
      <c r="M41">
        <v>0.6</v>
      </c>
      <c r="N41" s="43">
        <f t="shared" si="2"/>
        <v>0.59333333333333327</v>
      </c>
      <c r="P41" s="90"/>
      <c r="R41" t="s">
        <v>215</v>
      </c>
      <c r="S41">
        <v>25.06</v>
      </c>
      <c r="T41">
        <v>24.84</v>
      </c>
      <c r="U41">
        <v>24.97</v>
      </c>
      <c r="V41" s="91">
        <f t="shared" si="3"/>
        <v>24.956666666666667</v>
      </c>
      <c r="Z41" s="92">
        <f>'Std. Curve(1-79)'!C40</f>
        <v>0.20680401211157104</v>
      </c>
      <c r="AA41" s="37" t="s">
        <v>82</v>
      </c>
      <c r="AB41" s="93">
        <f>VLOOKUP(AA41,$AK$3:$AR$5,8)</f>
        <v>2660000</v>
      </c>
      <c r="AC41" s="94">
        <f>Z41*'DNA extraction'!O41*'DNA extraction'!F41/'DNA extraction'!E41/1000</f>
        <v>1.5908000931659307</v>
      </c>
      <c r="AD41" s="94">
        <f>AC41*FWDW!H41</f>
        <v>1.1976550859390034</v>
      </c>
      <c r="AE41" s="93">
        <f t="shared" si="5"/>
        <v>4231528.2478213757</v>
      </c>
      <c r="AF41" s="95" t="e">
        <f>STDEV(W41:Y41)</f>
        <v>#DIV/0!</v>
      </c>
      <c r="AG41" s="95" t="e">
        <f>AF41/Z41</f>
        <v>#DIV/0!</v>
      </c>
    </row>
    <row r="42" spans="1:33" x14ac:dyDescent="0.3">
      <c r="A42" s="54" t="s">
        <v>425</v>
      </c>
      <c r="B42" s="87">
        <f>Meta!B42</f>
        <v>40</v>
      </c>
      <c r="C42" s="87" t="s">
        <v>466</v>
      </c>
      <c r="D42" s="93">
        <v>4787044.3500249851</v>
      </c>
      <c r="E42" t="s">
        <v>76</v>
      </c>
      <c r="F42" t="s">
        <v>235</v>
      </c>
      <c r="G42" t="s">
        <v>229</v>
      </c>
      <c r="H42" t="s">
        <v>232</v>
      </c>
      <c r="I42" t="s">
        <v>233</v>
      </c>
      <c r="J42" t="s">
        <v>234</v>
      </c>
      <c r="K42">
        <v>0.59</v>
      </c>
      <c r="L42">
        <v>0.56000000000000005</v>
      </c>
      <c r="M42">
        <v>0.6</v>
      </c>
      <c r="N42" s="43">
        <f t="shared" si="2"/>
        <v>0.58333333333333337</v>
      </c>
      <c r="P42" s="90"/>
      <c r="R42" t="s">
        <v>216</v>
      </c>
      <c r="S42">
        <v>24.18</v>
      </c>
      <c r="T42">
        <v>24.37</v>
      </c>
      <c r="U42">
        <v>24.82</v>
      </c>
      <c r="V42" s="91">
        <f t="shared" si="3"/>
        <v>24.456666666666667</v>
      </c>
      <c r="Z42" s="92">
        <f>'Std. Curve(1-79)'!C41</f>
        <v>0.2816717505566666</v>
      </c>
      <c r="AA42" s="37" t="s">
        <v>82</v>
      </c>
      <c r="AB42" s="93">
        <f>VLOOKUP(AA42,$AK$3:$AR$5,8)</f>
        <v>2660000</v>
      </c>
      <c r="AC42" s="94">
        <f>Z42*'DNA extraction'!O42*'DNA extraction'!F42/'DNA extraction'!E42/1000</f>
        <v>2.2240169803131984</v>
      </c>
      <c r="AD42" s="94">
        <f>AC42*FWDW!H42</f>
        <v>1.7996407330920996</v>
      </c>
      <c r="AE42" s="93">
        <f t="shared" si="5"/>
        <v>5915885.1676331079</v>
      </c>
      <c r="AF42" s="95" t="e">
        <f>STDEV(W42:Y42)</f>
        <v>#DIV/0!</v>
      </c>
      <c r="AG42" s="95" t="e">
        <f>AF42/Z42</f>
        <v>#DIV/0!</v>
      </c>
    </row>
    <row r="43" spans="1:33" x14ac:dyDescent="0.3">
      <c r="A43" s="54" t="s">
        <v>425</v>
      </c>
      <c r="B43" s="87">
        <f>Meta!B43</f>
        <v>41</v>
      </c>
      <c r="C43" s="87" t="s">
        <v>467</v>
      </c>
      <c r="D43" s="93">
        <v>5408951.6148134228</v>
      </c>
      <c r="E43" t="s">
        <v>76</v>
      </c>
      <c r="F43" t="s">
        <v>235</v>
      </c>
      <c r="G43" t="s">
        <v>229</v>
      </c>
      <c r="H43" t="s">
        <v>232</v>
      </c>
      <c r="I43" t="s">
        <v>233</v>
      </c>
      <c r="J43" t="s">
        <v>234</v>
      </c>
      <c r="K43">
        <v>0.6</v>
      </c>
      <c r="L43">
        <v>0.56000000000000005</v>
      </c>
      <c r="M43">
        <v>0.59</v>
      </c>
      <c r="N43" s="43">
        <f t="shared" si="2"/>
        <v>0.58333333333333337</v>
      </c>
      <c r="P43" s="90"/>
      <c r="R43" t="s">
        <v>217</v>
      </c>
      <c r="S43">
        <v>24.23</v>
      </c>
      <c r="T43">
        <v>24.08</v>
      </c>
      <c r="U43">
        <v>24.16</v>
      </c>
      <c r="V43" s="91">
        <f t="shared" si="3"/>
        <v>24.156666666666666</v>
      </c>
      <c r="Z43" s="92">
        <f>'Std. Curve(1-79)'!C42</f>
        <v>0.33904230547990916</v>
      </c>
      <c r="AA43" s="37" t="s">
        <v>82</v>
      </c>
      <c r="AB43" s="93">
        <f>VLOOKUP(AA43,$AK$3:$AR$5,8)</f>
        <v>2660000</v>
      </c>
      <c r="AC43" s="94">
        <f>Z43*'DNA extraction'!O43*'DNA extraction'!F43/'DNA extraction'!E43/1000</f>
        <v>2.5940497741385546</v>
      </c>
      <c r="AD43" s="94">
        <f>AC43*FWDW!H43</f>
        <v>2.0334404566967756</v>
      </c>
      <c r="AE43" s="93">
        <f t="shared" si="5"/>
        <v>6900172.399208555</v>
      </c>
      <c r="AF43" s="95" t="e">
        <f>STDEV(W43:Y43)</f>
        <v>#DIV/0!</v>
      </c>
      <c r="AG43" s="95" t="e">
        <f>AF43/Z43</f>
        <v>#DIV/0!</v>
      </c>
    </row>
    <row r="44" spans="1:33" x14ac:dyDescent="0.3">
      <c r="A44" s="54" t="s">
        <v>425</v>
      </c>
      <c r="B44" s="87">
        <f>Meta!B44</f>
        <v>42</v>
      </c>
      <c r="C44" s="87" t="s">
        <v>468</v>
      </c>
      <c r="D44" s="93">
        <v>3713549.9658542452</v>
      </c>
      <c r="E44" t="s">
        <v>76</v>
      </c>
      <c r="F44" t="s">
        <v>235</v>
      </c>
      <c r="G44" t="s">
        <v>229</v>
      </c>
      <c r="H44" t="s">
        <v>232</v>
      </c>
      <c r="I44" t="s">
        <v>233</v>
      </c>
      <c r="J44" t="s">
        <v>234</v>
      </c>
      <c r="K44">
        <v>0.56999999999999995</v>
      </c>
      <c r="L44">
        <v>0.55000000000000004</v>
      </c>
      <c r="M44">
        <v>0.57999999999999996</v>
      </c>
      <c r="N44" s="43">
        <f t="shared" si="2"/>
        <v>0.56666666666666676</v>
      </c>
      <c r="P44" s="90"/>
      <c r="R44" t="s">
        <v>218</v>
      </c>
      <c r="S44">
        <v>24.82</v>
      </c>
      <c r="T44">
        <v>24.59</v>
      </c>
      <c r="U44">
        <v>24.91</v>
      </c>
      <c r="V44" s="91">
        <f t="shared" si="3"/>
        <v>24.77333333333333</v>
      </c>
      <c r="Z44" s="92">
        <f>'Std. Curve(1-79)'!C43</f>
        <v>0.23161137353263256</v>
      </c>
      <c r="AA44" s="37" t="s">
        <v>82</v>
      </c>
      <c r="AB44" s="93">
        <f>VLOOKUP(AA44,$AK$3:$AR$5,8)</f>
        <v>2660000</v>
      </c>
      <c r="AC44" s="94">
        <f>Z44*'DNA extraction'!O44*'DNA extraction'!F44/'DNA extraction'!E44/1000</f>
        <v>1.7754800577434462</v>
      </c>
      <c r="AD44" s="94">
        <f>AC44*FWDW!H44</f>
        <v>1.3960714157346787</v>
      </c>
      <c r="AE44" s="93">
        <f t="shared" si="5"/>
        <v>4722776.953597567</v>
      </c>
      <c r="AF44" s="95" t="e">
        <f>STDEV(W44:Y44)</f>
        <v>#DIV/0!</v>
      </c>
      <c r="AG44" s="95" t="e">
        <f>AF44/Z44</f>
        <v>#DIV/0!</v>
      </c>
    </row>
    <row r="45" spans="1:33" x14ac:dyDescent="0.3">
      <c r="A45" s="54" t="s">
        <v>425</v>
      </c>
      <c r="B45" s="87">
        <f>Meta!B45</f>
        <v>43</v>
      </c>
      <c r="C45" s="87" t="s">
        <v>469</v>
      </c>
      <c r="D45" s="93">
        <v>6789989.5411738893</v>
      </c>
      <c r="E45" t="s">
        <v>76</v>
      </c>
      <c r="F45" t="s">
        <v>235</v>
      </c>
      <c r="G45" t="s">
        <v>229</v>
      </c>
      <c r="H45" t="s">
        <v>232</v>
      </c>
      <c r="I45" t="s">
        <v>233</v>
      </c>
      <c r="J45" t="s">
        <v>234</v>
      </c>
      <c r="K45">
        <v>0.56999999999999995</v>
      </c>
      <c r="L45">
        <v>0.54</v>
      </c>
      <c r="M45">
        <v>0.62</v>
      </c>
      <c r="N45" s="43">
        <f t="shared" si="2"/>
        <v>0.57666666666666666</v>
      </c>
      <c r="P45" s="90"/>
      <c r="R45" t="s">
        <v>219</v>
      </c>
      <c r="S45">
        <v>23.9</v>
      </c>
      <c r="T45">
        <v>23.61</v>
      </c>
      <c r="U45">
        <v>23.73</v>
      </c>
      <c r="V45" s="91">
        <f t="shared" si="3"/>
        <v>23.746666666666666</v>
      </c>
      <c r="Z45" s="92">
        <f>'Std. Curve(1-79)'!C44</f>
        <v>0.436802429729789</v>
      </c>
      <c r="AA45" s="37" t="s">
        <v>82</v>
      </c>
      <c r="AB45" s="93">
        <f>VLOOKUP(AA45,$AK$3:$AR$5,8)</f>
        <v>2660000</v>
      </c>
      <c r="AC45" s="94">
        <f>Z45*'DNA extraction'!O45*'DNA extraction'!F45/'DNA extraction'!E45/1000</f>
        <v>3.4339813658002276</v>
      </c>
      <c r="AD45" s="94">
        <f>AC45*FWDW!H45</f>
        <v>2.5526276470578533</v>
      </c>
      <c r="AE45" s="93">
        <f t="shared" si="5"/>
        <v>9134390.4330286048</v>
      </c>
      <c r="AF45" s="95" t="e">
        <f>STDEV(W45:Y45)</f>
        <v>#DIV/0!</v>
      </c>
      <c r="AG45" s="95" t="e">
        <f>AF45/Z45</f>
        <v>#DIV/0!</v>
      </c>
    </row>
    <row r="46" spans="1:33" x14ac:dyDescent="0.3">
      <c r="A46" s="54" t="s">
        <v>425</v>
      </c>
      <c r="B46" s="87">
        <f>Meta!B46</f>
        <v>44</v>
      </c>
      <c r="C46" s="87" t="s">
        <v>470</v>
      </c>
      <c r="D46" s="93">
        <v>5776225.2982441755</v>
      </c>
      <c r="E46" t="s">
        <v>76</v>
      </c>
      <c r="F46" t="s">
        <v>235</v>
      </c>
      <c r="G46" t="s">
        <v>229</v>
      </c>
      <c r="H46" t="s">
        <v>232</v>
      </c>
      <c r="I46" t="s">
        <v>233</v>
      </c>
      <c r="J46" t="s">
        <v>234</v>
      </c>
      <c r="K46">
        <v>0.57999999999999996</v>
      </c>
      <c r="L46">
        <v>0.56000000000000005</v>
      </c>
      <c r="M46">
        <v>0.59</v>
      </c>
      <c r="N46" s="43">
        <f t="shared" si="2"/>
        <v>0.57666666666666666</v>
      </c>
      <c r="P46" s="90"/>
      <c r="R46" t="s">
        <v>220</v>
      </c>
      <c r="S46">
        <v>24.44</v>
      </c>
      <c r="T46">
        <v>23.83</v>
      </c>
      <c r="U46">
        <v>24.2</v>
      </c>
      <c r="V46" s="91">
        <f t="shared" si="3"/>
        <v>24.156666666666666</v>
      </c>
      <c r="Z46" s="92">
        <f>'Std. Curve(1-79)'!C45</f>
        <v>0.33904230547990916</v>
      </c>
      <c r="AA46" s="37" t="s">
        <v>82</v>
      </c>
      <c r="AB46" s="93">
        <f>VLOOKUP(AA46,$AK$3:$AR$5,8)</f>
        <v>2660000</v>
      </c>
      <c r="AC46" s="94">
        <f>Z46*'DNA extraction'!O46*'DNA extraction'!F46/'DNA extraction'!E46/1000</f>
        <v>2.6780592849913836</v>
      </c>
      <c r="AD46" s="94">
        <f>AC46*FWDW!H46</f>
        <v>2.1715132700166073</v>
      </c>
      <c r="AE46" s="93">
        <f t="shared" si="5"/>
        <v>7123637.6980770798</v>
      </c>
      <c r="AF46" s="95" t="e">
        <f>STDEV(W46:Y46)</f>
        <v>#DIV/0!</v>
      </c>
      <c r="AG46" s="95" t="e">
        <f>AF46/Z46</f>
        <v>#DIV/0!</v>
      </c>
    </row>
    <row r="47" spans="1:33" x14ac:dyDescent="0.3">
      <c r="A47" s="54" t="s">
        <v>425</v>
      </c>
      <c r="B47" s="87">
        <f>Meta!B47</f>
        <v>45</v>
      </c>
      <c r="C47" s="87" t="s">
        <v>471</v>
      </c>
      <c r="D47" s="93">
        <v>4218220.6914844811</v>
      </c>
      <c r="E47" t="s">
        <v>76</v>
      </c>
      <c r="F47" t="s">
        <v>235</v>
      </c>
      <c r="G47" t="s">
        <v>229</v>
      </c>
      <c r="H47" t="s">
        <v>232</v>
      </c>
      <c r="I47" t="s">
        <v>233</v>
      </c>
      <c r="J47" t="s">
        <v>234</v>
      </c>
      <c r="K47">
        <v>0.48</v>
      </c>
      <c r="L47">
        <v>0.56000000000000005</v>
      </c>
      <c r="M47">
        <v>0.61</v>
      </c>
      <c r="N47" s="43">
        <f t="shared" si="2"/>
        <v>0.54999999999999993</v>
      </c>
      <c r="P47" s="90"/>
      <c r="R47" t="s">
        <v>221</v>
      </c>
      <c r="S47">
        <v>24.87</v>
      </c>
      <c r="T47">
        <v>24.4</v>
      </c>
      <c r="U47">
        <v>24.48</v>
      </c>
      <c r="V47" s="91">
        <f t="shared" si="3"/>
        <v>24.583333333333332</v>
      </c>
      <c r="Z47" s="92">
        <f>'Std. Curve(1-79)'!C46</f>
        <v>0.2604653330690781</v>
      </c>
      <c r="AA47" s="37" t="s">
        <v>82</v>
      </c>
      <c r="AB47" s="93">
        <f>VLOOKUP(AA47,$AK$3:$AR$5,8)</f>
        <v>2660000</v>
      </c>
      <c r="AC47" s="94">
        <f>Z47*'DNA extraction'!O47*'DNA extraction'!F47/'DNA extraction'!E47/1000</f>
        <v>2.0043503891425787</v>
      </c>
      <c r="AD47" s="94">
        <f>AC47*FWDW!H47</f>
        <v>1.5857972524377748</v>
      </c>
      <c r="AE47" s="93">
        <f t="shared" si="5"/>
        <v>5331572.0351192597</v>
      </c>
      <c r="AF47" s="95" t="e">
        <f>STDEV(W47:Y47)</f>
        <v>#DIV/0!</v>
      </c>
      <c r="AG47" s="95" t="e">
        <f>AF47/Z47</f>
        <v>#DIV/0!</v>
      </c>
    </row>
    <row r="48" spans="1:33" x14ac:dyDescent="0.3">
      <c r="A48" s="54" t="s">
        <v>425</v>
      </c>
      <c r="B48" s="87">
        <f>Meta!B48</f>
        <v>46</v>
      </c>
      <c r="C48" s="87" t="s">
        <v>472</v>
      </c>
      <c r="D48" s="93">
        <v>11485538.931364873</v>
      </c>
      <c r="E48" t="s">
        <v>76</v>
      </c>
      <c r="F48" t="s">
        <v>235</v>
      </c>
      <c r="G48" t="s">
        <v>229</v>
      </c>
      <c r="H48" t="s">
        <v>232</v>
      </c>
      <c r="I48" t="s">
        <v>233</v>
      </c>
      <c r="J48" t="s">
        <v>234</v>
      </c>
      <c r="K48">
        <v>0.63</v>
      </c>
      <c r="L48">
        <v>0.54</v>
      </c>
      <c r="M48">
        <v>0.56000000000000005</v>
      </c>
      <c r="N48" s="43">
        <f t="shared" si="2"/>
        <v>0.57666666666666666</v>
      </c>
      <c r="P48" s="90"/>
      <c r="R48" t="s">
        <v>222</v>
      </c>
      <c r="S48">
        <v>22.97</v>
      </c>
      <c r="T48">
        <v>22.79</v>
      </c>
      <c r="U48">
        <v>22.71</v>
      </c>
      <c r="V48" s="91">
        <f t="shared" si="3"/>
        <v>22.823333333333334</v>
      </c>
      <c r="Z48" s="92">
        <f>'Std. Curve(1-79)'!C47</f>
        <v>0.77282076041855663</v>
      </c>
      <c r="AA48" s="37" t="s">
        <v>82</v>
      </c>
      <c r="AB48" s="93">
        <f>VLOOKUP(AA48,$AK$3:$AR$5,8)</f>
        <v>2660000</v>
      </c>
      <c r="AC48" s="94">
        <f>Z48*'DNA extraction'!O48*'DNA extraction'!F48/'DNA extraction'!E48/1000</f>
        <v>5.8524858797315922</v>
      </c>
      <c r="AD48" s="94">
        <f>AC48*FWDW!H48</f>
        <v>4.3178717787085992</v>
      </c>
      <c r="AE48" s="93">
        <f t="shared" si="5"/>
        <v>15567612.440086035</v>
      </c>
      <c r="AF48" s="95" t="e">
        <f>STDEV(W48:Y48)</f>
        <v>#DIV/0!</v>
      </c>
      <c r="AG48" s="95" t="e">
        <f>AF48/Z48</f>
        <v>#DIV/0!</v>
      </c>
    </row>
    <row r="49" spans="1:33" x14ac:dyDescent="0.3">
      <c r="A49" s="54" t="s">
        <v>425</v>
      </c>
      <c r="B49" s="87">
        <f>Meta!B49</f>
        <v>47</v>
      </c>
      <c r="C49" s="87" t="s">
        <v>473</v>
      </c>
      <c r="D49" s="93">
        <v>2427092.1862339345</v>
      </c>
      <c r="E49" t="s">
        <v>76</v>
      </c>
      <c r="F49" t="s">
        <v>235</v>
      </c>
      <c r="G49" t="s">
        <v>229</v>
      </c>
      <c r="H49" t="s">
        <v>232</v>
      </c>
      <c r="I49" t="s">
        <v>233</v>
      </c>
      <c r="J49" t="s">
        <v>234</v>
      </c>
      <c r="K49">
        <v>0.56000000000000005</v>
      </c>
      <c r="L49">
        <v>0.53</v>
      </c>
      <c r="M49">
        <v>0.57999999999999996</v>
      </c>
      <c r="N49" s="43">
        <f t="shared" si="2"/>
        <v>0.55666666666666664</v>
      </c>
      <c r="P49" s="90"/>
      <c r="R49" t="s">
        <v>223</v>
      </c>
      <c r="S49">
        <v>25.8</v>
      </c>
      <c r="T49">
        <v>25.2</v>
      </c>
      <c r="U49">
        <v>25.27</v>
      </c>
      <c r="V49" s="91">
        <f t="shared" si="3"/>
        <v>25.423333333333332</v>
      </c>
      <c r="Z49" s="92">
        <f>'Std. Curve(1-79)'!C48</f>
        <v>0.15499591398782531</v>
      </c>
      <c r="AA49" s="37" t="s">
        <v>82</v>
      </c>
      <c r="AB49" s="93">
        <f>VLOOKUP(AA49,$AK$3:$AR$5,8)</f>
        <v>2660000</v>
      </c>
      <c r="AC49" s="94">
        <f>Z49*'DNA extraction'!O49*'DNA extraction'!F49/'DNA extraction'!E49/1000</f>
        <v>1.1809212494310497</v>
      </c>
      <c r="AD49" s="94">
        <f>AC49*FWDW!H49</f>
        <v>0.91244067151651675</v>
      </c>
      <c r="AE49" s="93">
        <f t="shared" si="5"/>
        <v>3141250.5234865923</v>
      </c>
      <c r="AF49" s="95" t="e">
        <f>STDEV(W49:Y49)</f>
        <v>#DIV/0!</v>
      </c>
      <c r="AG49" s="95" t="e">
        <f>AF49/Z49</f>
        <v>#DIV/0!</v>
      </c>
    </row>
    <row r="50" spans="1:33" x14ac:dyDescent="0.3">
      <c r="A50" s="54" t="s">
        <v>425</v>
      </c>
      <c r="B50" s="87">
        <f>Meta!B50</f>
        <v>48</v>
      </c>
      <c r="C50" s="87" t="s">
        <v>474</v>
      </c>
      <c r="D50" s="93">
        <v>1635556.7259320731</v>
      </c>
      <c r="E50" t="s">
        <v>76</v>
      </c>
      <c r="F50" t="s">
        <v>235</v>
      </c>
      <c r="G50" t="s">
        <v>229</v>
      </c>
      <c r="H50" t="s">
        <v>232</v>
      </c>
      <c r="I50" t="s">
        <v>233</v>
      </c>
      <c r="J50" t="s">
        <v>234</v>
      </c>
      <c r="K50">
        <v>0.56000000000000005</v>
      </c>
      <c r="L50">
        <v>0.54</v>
      </c>
      <c r="M50">
        <v>0.56999999999999995</v>
      </c>
      <c r="N50" s="43">
        <f t="shared" si="2"/>
        <v>0.55666666666666664</v>
      </c>
      <c r="P50" s="90"/>
      <c r="R50" t="s">
        <v>224</v>
      </c>
      <c r="S50">
        <v>26.25</v>
      </c>
      <c r="T50">
        <v>26.26</v>
      </c>
      <c r="U50">
        <v>25.95</v>
      </c>
      <c r="V50" s="91">
        <f t="shared" si="3"/>
        <v>26.153333333333336</v>
      </c>
      <c r="Z50" s="92">
        <f>'Std. Curve(1-79)'!C49</f>
        <v>9.8721358606180712E-2</v>
      </c>
      <c r="AA50" s="37" t="s">
        <v>82</v>
      </c>
      <c r="AB50" s="93">
        <f>VLOOKUP(AA50,$AK$3:$AR$5,8)</f>
        <v>2660000</v>
      </c>
      <c r="AC50" s="94">
        <f>Z50*'DNA extraction'!O50*'DNA extraction'!F50/'DNA extraction'!E50/1000</f>
        <v>0.77095945807247734</v>
      </c>
      <c r="AD50" s="94">
        <f>AC50*FWDW!H50</f>
        <v>0.61487094959852373</v>
      </c>
      <c r="AE50" s="93">
        <f t="shared" si="5"/>
        <v>2050752.1584727897</v>
      </c>
      <c r="AF50" s="95" t="e">
        <f>STDEV(W50:Y50)</f>
        <v>#DIV/0!</v>
      </c>
      <c r="AG50" s="95" t="e">
        <f>AF50/Z50</f>
        <v>#DIV/0!</v>
      </c>
    </row>
    <row r="51" spans="1:33" x14ac:dyDescent="0.3">
      <c r="A51" s="54" t="s">
        <v>425</v>
      </c>
      <c r="B51" s="87">
        <f>Meta!B51</f>
        <v>49</v>
      </c>
      <c r="C51" s="87" t="s">
        <v>475</v>
      </c>
      <c r="D51" s="93">
        <v>5732116.0470631896</v>
      </c>
      <c r="E51" t="s">
        <v>76</v>
      </c>
      <c r="F51" t="s">
        <v>235</v>
      </c>
      <c r="G51" t="s">
        <v>229</v>
      </c>
      <c r="H51" t="s">
        <v>232</v>
      </c>
      <c r="I51" t="s">
        <v>233</v>
      </c>
      <c r="J51" t="s">
        <v>234</v>
      </c>
      <c r="K51">
        <v>0.61</v>
      </c>
      <c r="L51">
        <v>0.57999999999999996</v>
      </c>
      <c r="M51">
        <v>0.6</v>
      </c>
      <c r="N51" s="43">
        <f t="shared" si="2"/>
        <v>0.59666666666666668</v>
      </c>
      <c r="P51" s="90"/>
      <c r="R51" t="s">
        <v>236</v>
      </c>
      <c r="S51">
        <v>24.21</v>
      </c>
      <c r="T51">
        <v>24.01</v>
      </c>
      <c r="U51">
        <v>24.15</v>
      </c>
      <c r="V51" s="91">
        <f t="shared" si="3"/>
        <v>24.123333333333335</v>
      </c>
      <c r="Z51" s="92">
        <f>'Std. Curve(1-79)'!C50</f>
        <v>0.34609833878514984</v>
      </c>
      <c r="AA51" s="37" t="s">
        <v>82</v>
      </c>
      <c r="AB51" s="93">
        <f>VLOOKUP(AA51,$AK$3:$AR$5,8)</f>
        <v>2660000</v>
      </c>
      <c r="AC51" s="94">
        <f>Z51*'DNA extraction'!O51*'DNA extraction'!F51/'DNA extraction'!E51/1000</f>
        <v>2.6829328587996106</v>
      </c>
      <c r="AD51" s="94">
        <f>AC51*FWDW!H51</f>
        <v>2.1549308447605977</v>
      </c>
      <c r="AE51" s="93">
        <f t="shared" si="5"/>
        <v>7136601.4044069638</v>
      </c>
      <c r="AF51" s="95" t="e">
        <f>STDEV(W51:Y51)</f>
        <v>#DIV/0!</v>
      </c>
      <c r="AG51" s="95" t="e">
        <f>AF51/Z51</f>
        <v>#DIV/0!</v>
      </c>
    </row>
    <row r="52" spans="1:33" x14ac:dyDescent="0.3">
      <c r="A52" s="54" t="s">
        <v>425</v>
      </c>
      <c r="B52" s="87">
        <f>Meta!B52</f>
        <v>50</v>
      </c>
      <c r="C52" s="87" t="s">
        <v>476</v>
      </c>
      <c r="D52" s="93">
        <v>5667247.951459812</v>
      </c>
      <c r="E52" t="s">
        <v>76</v>
      </c>
      <c r="F52" t="s">
        <v>235</v>
      </c>
      <c r="G52" t="s">
        <v>229</v>
      </c>
      <c r="H52" t="s">
        <v>232</v>
      </c>
      <c r="I52" t="s">
        <v>233</v>
      </c>
      <c r="J52" t="s">
        <v>234</v>
      </c>
      <c r="K52">
        <v>0.59</v>
      </c>
      <c r="L52">
        <v>0.56999999999999995</v>
      </c>
      <c r="M52">
        <v>0.62</v>
      </c>
      <c r="N52" s="43">
        <f t="shared" si="2"/>
        <v>0.59333333333333327</v>
      </c>
      <c r="P52" s="90"/>
      <c r="R52" t="s">
        <v>237</v>
      </c>
      <c r="S52">
        <v>24.36</v>
      </c>
      <c r="T52">
        <v>24.02</v>
      </c>
      <c r="U52">
        <v>24.04</v>
      </c>
      <c r="V52" s="91">
        <f t="shared" si="3"/>
        <v>24.139999999999997</v>
      </c>
      <c r="Z52" s="92">
        <f>'Std. Curve(1-79)'!C51</f>
        <v>0.34255215472170664</v>
      </c>
      <c r="AA52" s="37" t="s">
        <v>82</v>
      </c>
      <c r="AB52" s="93">
        <f>VLOOKUP(AA52,$AK$3:$AR$5,8)</f>
        <v>2660000</v>
      </c>
      <c r="AC52" s="94">
        <f>Z52*'DNA extraction'!O52*'DNA extraction'!F52/'DNA extraction'!E52/1000</f>
        <v>2.7004505693473129</v>
      </c>
      <c r="AD52" s="94">
        <f>AC52*FWDW!H52</f>
        <v>2.1305443426540647</v>
      </c>
      <c r="AE52" s="93">
        <f t="shared" si="5"/>
        <v>7183198.5144638522</v>
      </c>
      <c r="AF52" s="95" t="e">
        <f>STDEV(W52:Y52)</f>
        <v>#DIV/0!</v>
      </c>
      <c r="AG52" s="95" t="e">
        <f>AF52/Z52</f>
        <v>#DIV/0!</v>
      </c>
    </row>
    <row r="53" spans="1:33" x14ac:dyDescent="0.3">
      <c r="A53" s="54" t="s">
        <v>425</v>
      </c>
      <c r="B53" s="87">
        <f>Meta!B53</f>
        <v>51</v>
      </c>
      <c r="C53" s="87" t="s">
        <v>477</v>
      </c>
      <c r="D53" s="93">
        <v>4658609.986655225</v>
      </c>
      <c r="E53" t="s">
        <v>76</v>
      </c>
      <c r="F53" t="s">
        <v>235</v>
      </c>
      <c r="G53" t="s">
        <v>229</v>
      </c>
      <c r="H53" t="s">
        <v>232</v>
      </c>
      <c r="I53" t="s">
        <v>233</v>
      </c>
      <c r="J53" t="s">
        <v>234</v>
      </c>
      <c r="K53">
        <v>0.56999999999999995</v>
      </c>
      <c r="L53">
        <v>0.49</v>
      </c>
      <c r="M53">
        <v>0.51</v>
      </c>
      <c r="N53" s="43">
        <f t="shared" si="2"/>
        <v>0.52333333333333332</v>
      </c>
      <c r="P53" s="90"/>
      <c r="R53" t="s">
        <v>238</v>
      </c>
      <c r="S53">
        <v>24.07</v>
      </c>
      <c r="T53">
        <v>24.64</v>
      </c>
      <c r="U53">
        <v>24.64</v>
      </c>
      <c r="V53" s="91">
        <f t="shared" si="3"/>
        <v>24.45</v>
      </c>
      <c r="Z53" s="92">
        <f>'Std. Curve(1-79)'!C52</f>
        <v>0.28283452211068588</v>
      </c>
      <c r="AA53" s="37" t="s">
        <v>82</v>
      </c>
      <c r="AB53" s="93">
        <f>VLOOKUP(AA53,$AK$3:$AR$5,8)</f>
        <v>2660000</v>
      </c>
      <c r="AC53" s="94">
        <f>Z53*'DNA extraction'!O53*'DNA extraction'!F53/'DNA extraction'!E53/1000</f>
        <v>2.1483822416307325</v>
      </c>
      <c r="AD53" s="94">
        <f>AC53*FWDW!H53</f>
        <v>1.7513571378403103</v>
      </c>
      <c r="AE53" s="93">
        <f t="shared" si="5"/>
        <v>5714696.7627377482</v>
      </c>
      <c r="AF53" s="95" t="e">
        <f>STDEV(W53:Y53)</f>
        <v>#DIV/0!</v>
      </c>
      <c r="AG53" s="95" t="e">
        <f>AF53/Z53</f>
        <v>#DIV/0!</v>
      </c>
    </row>
    <row r="54" spans="1:33" x14ac:dyDescent="0.3">
      <c r="A54" s="54" t="s">
        <v>425</v>
      </c>
      <c r="B54" s="87">
        <f>Meta!B54</f>
        <v>52</v>
      </c>
      <c r="C54" s="87" t="s">
        <v>478</v>
      </c>
      <c r="D54" s="93">
        <v>6162001.8571217051</v>
      </c>
      <c r="E54" t="s">
        <v>76</v>
      </c>
      <c r="F54" t="s">
        <v>235</v>
      </c>
      <c r="G54" t="s">
        <v>229</v>
      </c>
      <c r="H54" t="s">
        <v>232</v>
      </c>
      <c r="I54" t="s">
        <v>233</v>
      </c>
      <c r="J54" t="s">
        <v>234</v>
      </c>
      <c r="K54">
        <v>0.56999999999999995</v>
      </c>
      <c r="L54">
        <v>0.56000000000000005</v>
      </c>
      <c r="M54">
        <v>0.59</v>
      </c>
      <c r="N54" s="43">
        <f t="shared" si="2"/>
        <v>0.57333333333333325</v>
      </c>
      <c r="P54" s="90"/>
      <c r="R54" t="s">
        <v>239</v>
      </c>
      <c r="S54">
        <v>23.94</v>
      </c>
      <c r="T54">
        <v>24.03</v>
      </c>
      <c r="U54">
        <v>23.94</v>
      </c>
      <c r="V54" s="91">
        <f t="shared" si="3"/>
        <v>23.97</v>
      </c>
      <c r="Z54" s="92">
        <f>'Std. Curve(1-79)'!C53</f>
        <v>0.38049537028919045</v>
      </c>
      <c r="AA54" s="37" t="s">
        <v>82</v>
      </c>
      <c r="AB54" s="93">
        <f>VLOOKUP(AA54,$AK$3:$AR$5,8)</f>
        <v>2660000</v>
      </c>
      <c r="AC54" s="94">
        <f>Z54*'DNA extraction'!O54*'DNA extraction'!F54/'DNA extraction'!E54/1000</f>
        <v>2.963359581691515</v>
      </c>
      <c r="AD54" s="94">
        <f>AC54*FWDW!H54</f>
        <v>2.3165420515495132</v>
      </c>
      <c r="AE54" s="93">
        <f t="shared" si="5"/>
        <v>7882536.4872994302</v>
      </c>
      <c r="AF54" s="95" t="e">
        <f>STDEV(W54:Y54)</f>
        <v>#DIV/0!</v>
      </c>
      <c r="AG54" s="95" t="e">
        <f>AF54/Z54</f>
        <v>#DIV/0!</v>
      </c>
    </row>
    <row r="55" spans="1:33" x14ac:dyDescent="0.3">
      <c r="A55" s="54" t="s">
        <v>425</v>
      </c>
      <c r="B55" s="87">
        <f>Meta!B55</f>
        <v>53</v>
      </c>
      <c r="C55" s="87" t="s">
        <v>479</v>
      </c>
      <c r="D55" s="93">
        <v>5126718.6131935464</v>
      </c>
      <c r="E55" t="s">
        <v>76</v>
      </c>
      <c r="F55" t="s">
        <v>235</v>
      </c>
      <c r="G55" t="s">
        <v>229</v>
      </c>
      <c r="H55" t="s">
        <v>232</v>
      </c>
      <c r="I55" t="s">
        <v>233</v>
      </c>
      <c r="J55" t="s">
        <v>234</v>
      </c>
      <c r="K55">
        <v>0.61</v>
      </c>
      <c r="L55">
        <v>0.56999999999999995</v>
      </c>
      <c r="M55">
        <v>0.59</v>
      </c>
      <c r="N55" s="43">
        <f t="shared" si="2"/>
        <v>0.59</v>
      </c>
      <c r="P55" s="90"/>
      <c r="R55" t="s">
        <v>240</v>
      </c>
      <c r="S55">
        <v>24.67</v>
      </c>
      <c r="T55">
        <v>24.29</v>
      </c>
      <c r="U55">
        <v>24.04</v>
      </c>
      <c r="V55" s="91">
        <f t="shared" si="3"/>
        <v>24.333333333333332</v>
      </c>
      <c r="Z55" s="92">
        <f>'Std. Curve(1-79)'!C54</f>
        <v>0.30397795919864207</v>
      </c>
      <c r="AA55" s="37" t="s">
        <v>82</v>
      </c>
      <c r="AB55" s="93">
        <f>VLOOKUP(AA55,$AK$3:$AR$5,8)</f>
        <v>2660000</v>
      </c>
      <c r="AC55" s="94">
        <f>Z55*'DNA extraction'!O55*'DNA extraction'!F55/'DNA extraction'!E55/1000</f>
        <v>2.4221351330569085</v>
      </c>
      <c r="AD55" s="94">
        <f>AC55*FWDW!H55</f>
        <v>1.9273378245088522</v>
      </c>
      <c r="AE55" s="93">
        <f t="shared" si="5"/>
        <v>6442879.4539313763</v>
      </c>
      <c r="AF55" s="95" t="e">
        <f>STDEV(W55:Y55)</f>
        <v>#DIV/0!</v>
      </c>
      <c r="AG55" s="95" t="e">
        <f>AF55/Z55</f>
        <v>#DIV/0!</v>
      </c>
    </row>
    <row r="56" spans="1:33" x14ac:dyDescent="0.3">
      <c r="A56" s="54" t="s">
        <v>425</v>
      </c>
      <c r="B56" s="87">
        <f>Meta!B56</f>
        <v>54</v>
      </c>
      <c r="C56" s="87" t="s">
        <v>480</v>
      </c>
      <c r="D56" s="93">
        <v>8335639.9578478653</v>
      </c>
      <c r="E56" t="s">
        <v>76</v>
      </c>
      <c r="F56" t="s">
        <v>235</v>
      </c>
      <c r="G56" t="s">
        <v>229</v>
      </c>
      <c r="H56" t="s">
        <v>232</v>
      </c>
      <c r="I56" t="s">
        <v>233</v>
      </c>
      <c r="J56" t="s">
        <v>234</v>
      </c>
      <c r="K56">
        <v>0.57999999999999996</v>
      </c>
      <c r="L56">
        <v>0.53</v>
      </c>
      <c r="M56">
        <v>0.56999999999999995</v>
      </c>
      <c r="N56" s="43">
        <f t="shared" si="2"/>
        <v>0.55999999999999994</v>
      </c>
      <c r="P56" s="90"/>
      <c r="R56" t="s">
        <v>241</v>
      </c>
      <c r="S56">
        <v>23.76</v>
      </c>
      <c r="T56">
        <v>23.53</v>
      </c>
      <c r="U56">
        <v>23.2</v>
      </c>
      <c r="V56" s="91">
        <f t="shared" si="3"/>
        <v>23.49666666666667</v>
      </c>
      <c r="Z56" s="92">
        <f>'Std. Curve(1-79)'!C55</f>
        <v>0.50977344891826859</v>
      </c>
      <c r="AA56" s="37" t="s">
        <v>82</v>
      </c>
      <c r="AB56" s="93">
        <f>VLOOKUP(AA56,$AK$3:$AR$5,8)</f>
        <v>2660000</v>
      </c>
      <c r="AC56" s="94">
        <f>Z56*'DNA extraction'!O56*'DNA extraction'!F56/'DNA extraction'!E56/1000</f>
        <v>3.8589965853010493</v>
      </c>
      <c r="AD56" s="94">
        <f>AC56*FWDW!H56</f>
        <v>3.1336992322736337</v>
      </c>
      <c r="AE56" s="93">
        <f t="shared" si="5"/>
        <v>10264930.916900791</v>
      </c>
      <c r="AF56" s="95" t="e">
        <f>STDEV(W56:Y56)</f>
        <v>#DIV/0!</v>
      </c>
      <c r="AG56" s="95" t="e">
        <f>AF56/Z56</f>
        <v>#DIV/0!</v>
      </c>
    </row>
    <row r="57" spans="1:33" x14ac:dyDescent="0.3">
      <c r="A57" s="54" t="s">
        <v>425</v>
      </c>
      <c r="B57" s="87">
        <f>Meta!B57</f>
        <v>55</v>
      </c>
      <c r="C57" s="87" t="s">
        <v>481</v>
      </c>
      <c r="D57" s="93">
        <v>3953725.3413417488</v>
      </c>
      <c r="E57" t="s">
        <v>76</v>
      </c>
      <c r="F57" t="s">
        <v>235</v>
      </c>
      <c r="G57" t="s">
        <v>229</v>
      </c>
      <c r="H57" t="s">
        <v>232</v>
      </c>
      <c r="I57" t="s">
        <v>233</v>
      </c>
      <c r="J57" t="s">
        <v>234</v>
      </c>
      <c r="K57">
        <v>0.57999999999999996</v>
      </c>
      <c r="L57">
        <v>0.48</v>
      </c>
      <c r="M57">
        <v>0.57999999999999996</v>
      </c>
      <c r="N57" s="43">
        <f t="shared" si="2"/>
        <v>0.54666666666666675</v>
      </c>
      <c r="P57" s="90"/>
      <c r="R57" t="s">
        <v>242</v>
      </c>
      <c r="S57">
        <v>24.78</v>
      </c>
      <c r="T57">
        <v>24.67</v>
      </c>
      <c r="U57">
        <v>25.09</v>
      </c>
      <c r="V57" s="91">
        <f t="shared" si="3"/>
        <v>24.846666666666668</v>
      </c>
      <c r="Z57" s="92">
        <f>'Std. Curve(1-79)'!C56</f>
        <v>0.22134999335443176</v>
      </c>
      <c r="AA57" s="37" t="s">
        <v>82</v>
      </c>
      <c r="AB57" s="93">
        <f>VLOOKUP(AA57,$AK$3:$AR$5,8)</f>
        <v>2660000</v>
      </c>
      <c r="AC57" s="94">
        <f>Z57*'DNA extraction'!O57*'DNA extraction'!F57/'DNA extraction'!E57/1000</f>
        <v>1.7595388978889646</v>
      </c>
      <c r="AD57" s="94">
        <f>AC57*FWDW!H57</f>
        <v>1.4863629102788529</v>
      </c>
      <c r="AE57" s="93">
        <f t="shared" si="5"/>
        <v>4680373.4683846459</v>
      </c>
      <c r="AF57" s="95" t="e">
        <f>STDEV(W57:Y57)</f>
        <v>#DIV/0!</v>
      </c>
      <c r="AG57" s="95" t="e">
        <f>AF57/Z57</f>
        <v>#DIV/0!</v>
      </c>
    </row>
    <row r="58" spans="1:33" x14ac:dyDescent="0.3">
      <c r="A58" s="54" t="s">
        <v>425</v>
      </c>
      <c r="B58" s="87">
        <f>Meta!B58</f>
        <v>56</v>
      </c>
      <c r="C58" s="87" t="s">
        <v>482</v>
      </c>
      <c r="D58" s="93">
        <v>4382785.8500143168</v>
      </c>
      <c r="E58" t="s">
        <v>76</v>
      </c>
      <c r="F58" t="s">
        <v>235</v>
      </c>
      <c r="G58" t="s">
        <v>229</v>
      </c>
      <c r="H58" t="s">
        <v>232</v>
      </c>
      <c r="I58" t="s">
        <v>233</v>
      </c>
      <c r="J58" t="s">
        <v>234</v>
      </c>
      <c r="K58">
        <v>0.57999999999999996</v>
      </c>
      <c r="L58">
        <v>0.56999999999999995</v>
      </c>
      <c r="M58">
        <v>0.57999999999999996</v>
      </c>
      <c r="N58" s="43">
        <f t="shared" si="2"/>
        <v>0.57666666666666666</v>
      </c>
      <c r="P58" s="90"/>
      <c r="R58" t="s">
        <v>243</v>
      </c>
      <c r="S58">
        <v>24.51</v>
      </c>
      <c r="T58">
        <v>24.76</v>
      </c>
      <c r="U58">
        <v>24.46</v>
      </c>
      <c r="V58" s="91">
        <f t="shared" si="3"/>
        <v>24.576666666666668</v>
      </c>
      <c r="Z58" s="92">
        <f>'Std. Curve(1-79)'!C57</f>
        <v>0.26154056223033478</v>
      </c>
      <c r="AA58" s="37" t="s">
        <v>82</v>
      </c>
      <c r="AB58" s="93">
        <f>VLOOKUP(AA58,$AK$3:$AR$5,8)</f>
        <v>2660000</v>
      </c>
      <c r="AC58" s="94">
        <f>Z58*'DNA extraction'!O58*'DNA extraction'!F58/'DNA extraction'!E58/1000</f>
        <v>2.0165039493472223</v>
      </c>
      <c r="AD58" s="94">
        <f>AC58*FWDW!H58</f>
        <v>1.6476638533888408</v>
      </c>
      <c r="AE58" s="93">
        <f t="shared" si="5"/>
        <v>5363900.5052636117</v>
      </c>
      <c r="AF58" s="95" t="e">
        <f>STDEV(W58:Y58)</f>
        <v>#DIV/0!</v>
      </c>
      <c r="AG58" s="95" t="e">
        <f>AF58/Z58</f>
        <v>#DIV/0!</v>
      </c>
    </row>
    <row r="59" spans="1:33" x14ac:dyDescent="0.3">
      <c r="A59" s="54" t="s">
        <v>425</v>
      </c>
      <c r="B59" s="87">
        <f>Meta!B59</f>
        <v>57</v>
      </c>
      <c r="C59" s="87" t="s">
        <v>483</v>
      </c>
      <c r="D59" s="93">
        <v>2887545.9962254832</v>
      </c>
      <c r="E59" t="s">
        <v>76</v>
      </c>
      <c r="F59" t="s">
        <v>235</v>
      </c>
      <c r="G59" t="s">
        <v>229</v>
      </c>
      <c r="H59" t="s">
        <v>232</v>
      </c>
      <c r="I59" t="s">
        <v>233</v>
      </c>
      <c r="J59" t="s">
        <v>234</v>
      </c>
      <c r="K59">
        <v>0.59</v>
      </c>
      <c r="L59">
        <v>0.48</v>
      </c>
      <c r="M59">
        <v>0.59</v>
      </c>
      <c r="N59" s="43">
        <f t="shared" si="2"/>
        <v>0.55333333333333323</v>
      </c>
      <c r="P59" s="90"/>
      <c r="R59" t="s">
        <v>244</v>
      </c>
      <c r="S59">
        <v>25.26</v>
      </c>
      <c r="T59">
        <v>24.87</v>
      </c>
      <c r="U59">
        <v>25.41</v>
      </c>
      <c r="V59" s="91">
        <f t="shared" si="3"/>
        <v>25.180000000000003</v>
      </c>
      <c r="Z59" s="92">
        <f>'Std. Curve(1-79)'!C58</f>
        <v>0.18014544748379618</v>
      </c>
      <c r="AA59" s="37" t="s">
        <v>82</v>
      </c>
      <c r="AB59" s="93">
        <f>VLOOKUP(AA59,$AK$3:$AR$5,8)</f>
        <v>2660000</v>
      </c>
      <c r="AC59" s="94">
        <f>Z59*'DNA extraction'!O59*'DNA extraction'!F59/'DNA extraction'!E59/1000</f>
        <v>1.3905476455715648</v>
      </c>
      <c r="AD59" s="94">
        <f>AC59*FWDW!H59</f>
        <v>1.0855436076035652</v>
      </c>
      <c r="AE59" s="93">
        <f t="shared" si="5"/>
        <v>3698856.7372203623</v>
      </c>
      <c r="AF59" s="95" t="e">
        <f>STDEV(W59:Y59)</f>
        <v>#DIV/0!</v>
      </c>
      <c r="AG59" s="95" t="e">
        <f>AF59/Z59</f>
        <v>#DIV/0!</v>
      </c>
    </row>
    <row r="60" spans="1:33" x14ac:dyDescent="0.3">
      <c r="A60" s="54" t="s">
        <v>425</v>
      </c>
      <c r="B60" s="87">
        <f>Meta!B60</f>
        <v>58</v>
      </c>
      <c r="C60" s="87" t="s">
        <v>484</v>
      </c>
      <c r="D60" s="93">
        <v>5081017.2935067499</v>
      </c>
      <c r="E60" t="s">
        <v>76</v>
      </c>
      <c r="F60" t="s">
        <v>235</v>
      </c>
      <c r="G60" t="s">
        <v>229</v>
      </c>
      <c r="H60" t="s">
        <v>232</v>
      </c>
      <c r="I60" t="s">
        <v>233</v>
      </c>
      <c r="J60" t="s">
        <v>234</v>
      </c>
      <c r="K60">
        <v>0.56000000000000005</v>
      </c>
      <c r="L60">
        <v>0.56000000000000005</v>
      </c>
      <c r="M60">
        <v>0.57999999999999996</v>
      </c>
      <c r="N60" s="43">
        <f t="shared" si="2"/>
        <v>0.56666666666666676</v>
      </c>
      <c r="P60" s="90"/>
      <c r="R60" t="s">
        <v>245</v>
      </c>
      <c r="S60">
        <v>24.41</v>
      </c>
      <c r="T60">
        <v>24.24</v>
      </c>
      <c r="U60">
        <v>24.5</v>
      </c>
      <c r="V60" s="91">
        <f t="shared" si="3"/>
        <v>24.383333333333336</v>
      </c>
      <c r="Z60" s="92">
        <f>'Std. Curve(1-79)'!C59</f>
        <v>0.29472953688915959</v>
      </c>
      <c r="AA60" s="37" t="s">
        <v>82</v>
      </c>
      <c r="AB60" s="93">
        <f>VLOOKUP(AA60,$AK$3:$AR$5,8)</f>
        <v>2660000</v>
      </c>
      <c r="AC60" s="94">
        <f>Z60*'DNA extraction'!O60*'DNA extraction'!F60/'DNA extraction'!E60/1000</f>
        <v>2.3400519006681986</v>
      </c>
      <c r="AD60" s="94">
        <f>AC60*FWDW!H60</f>
        <v>1.9101568772581767</v>
      </c>
      <c r="AE60" s="93">
        <f t="shared" si="5"/>
        <v>6224538.0557774082</v>
      </c>
      <c r="AF60" s="95" t="e">
        <f>STDEV(W60:Y60)</f>
        <v>#DIV/0!</v>
      </c>
      <c r="AG60" s="95" t="e">
        <f>AF60/Z60</f>
        <v>#DIV/0!</v>
      </c>
    </row>
    <row r="61" spans="1:33" x14ac:dyDescent="0.3">
      <c r="A61" s="54" t="s">
        <v>425</v>
      </c>
      <c r="B61" s="87">
        <f>Meta!B61</f>
        <v>59</v>
      </c>
      <c r="C61" s="87" t="s">
        <v>485</v>
      </c>
      <c r="D61" s="93">
        <v>13896404.260273974</v>
      </c>
      <c r="E61" t="s">
        <v>76</v>
      </c>
      <c r="F61" t="s">
        <v>235</v>
      </c>
      <c r="G61" t="s">
        <v>229</v>
      </c>
      <c r="H61" t="s">
        <v>232</v>
      </c>
      <c r="I61" t="s">
        <v>233</v>
      </c>
      <c r="J61" t="s">
        <v>234</v>
      </c>
      <c r="K61">
        <v>0.56000000000000005</v>
      </c>
      <c r="L61">
        <v>0.56000000000000005</v>
      </c>
      <c r="M61">
        <v>0.61</v>
      </c>
      <c r="N61" s="43">
        <f t="shared" si="2"/>
        <v>0.57666666666666666</v>
      </c>
      <c r="P61" s="90"/>
      <c r="R61" t="s">
        <v>246</v>
      </c>
      <c r="S61">
        <v>22.81</v>
      </c>
      <c r="T61">
        <v>22.69</v>
      </c>
      <c r="U61">
        <v>22.6</v>
      </c>
      <c r="V61" s="91">
        <f t="shared" si="3"/>
        <v>22.7</v>
      </c>
      <c r="Z61" s="92">
        <f>'Std. Curve(1-79)'!C60</f>
        <v>0.83402214497585669</v>
      </c>
      <c r="AA61" s="37" t="s">
        <v>82</v>
      </c>
      <c r="AB61" s="93">
        <f>VLOOKUP(AA61,$AK$3:$AR$5,8)</f>
        <v>2660000</v>
      </c>
      <c r="AC61" s="94">
        <f>Z61*'DNA extraction'!O61*'DNA extraction'!F61/'DNA extraction'!E61/1000</f>
        <v>6.4155549613527425</v>
      </c>
      <c r="AD61" s="94">
        <f>AC61*FWDW!H61</f>
        <v>5.2242121279225469</v>
      </c>
      <c r="AE61" s="93">
        <f t="shared" si="5"/>
        <v>17065376.197198294</v>
      </c>
      <c r="AF61" s="95" t="e">
        <f>STDEV(W61:Y61)</f>
        <v>#DIV/0!</v>
      </c>
      <c r="AG61" s="95" t="e">
        <f>AF61/Z61</f>
        <v>#DIV/0!</v>
      </c>
    </row>
    <row r="62" spans="1:33" x14ac:dyDescent="0.3">
      <c r="A62" s="54" t="s">
        <v>425</v>
      </c>
      <c r="B62" s="87">
        <f>Meta!B62</f>
        <v>60</v>
      </c>
      <c r="C62" s="87" t="s">
        <v>486</v>
      </c>
      <c r="D62" s="93">
        <v>6480861.9323931597</v>
      </c>
      <c r="E62" t="s">
        <v>76</v>
      </c>
      <c r="F62" t="s">
        <v>235</v>
      </c>
      <c r="G62" t="s">
        <v>229</v>
      </c>
      <c r="H62" t="s">
        <v>232</v>
      </c>
      <c r="I62" t="s">
        <v>233</v>
      </c>
      <c r="J62" t="s">
        <v>234</v>
      </c>
      <c r="K62">
        <v>0.57999999999999996</v>
      </c>
      <c r="L62">
        <v>0.56999999999999995</v>
      </c>
      <c r="M62">
        <v>0.57999999999999996</v>
      </c>
      <c r="N62" s="43">
        <f t="shared" si="2"/>
        <v>0.57666666666666666</v>
      </c>
      <c r="P62" s="90"/>
      <c r="R62" t="s">
        <v>247</v>
      </c>
      <c r="S62">
        <v>23.97</v>
      </c>
      <c r="T62">
        <v>24</v>
      </c>
      <c r="U62">
        <v>23.88</v>
      </c>
      <c r="V62" s="91">
        <f t="shared" si="3"/>
        <v>23.95</v>
      </c>
      <c r="Z62" s="92">
        <f>'Std. Curve(1-79)'!C61</f>
        <v>0.38522702798335923</v>
      </c>
      <c r="AA62" s="37" t="s">
        <v>82</v>
      </c>
      <c r="AB62" s="93">
        <f>VLOOKUP(AA62,$AK$3:$AR$5,8)</f>
        <v>2660000</v>
      </c>
      <c r="AC62" s="94">
        <f>Z62*'DNA extraction'!O62*'DNA extraction'!F62/'DNA extraction'!E62/1000</f>
        <v>2.9885727539438265</v>
      </c>
      <c r="AD62" s="94">
        <f>AC62*FWDW!H62</f>
        <v>2.4364142602981804</v>
      </c>
      <c r="AE62" s="93">
        <f t="shared" si="5"/>
        <v>7949603.5254905783</v>
      </c>
      <c r="AF62" s="95" t="e">
        <f>STDEV(W62:Y62)</f>
        <v>#DIV/0!</v>
      </c>
      <c r="AG62" s="95" t="e">
        <f>AF62/Z62</f>
        <v>#DIV/0!</v>
      </c>
    </row>
    <row r="63" spans="1:33" x14ac:dyDescent="0.3">
      <c r="A63" s="54" t="s">
        <v>425</v>
      </c>
      <c r="B63" s="87">
        <f>Meta!B63</f>
        <v>61</v>
      </c>
      <c r="C63" s="87" t="s">
        <v>487</v>
      </c>
      <c r="D63" s="93">
        <v>5177373.7885369444</v>
      </c>
      <c r="E63" t="s">
        <v>76</v>
      </c>
      <c r="F63" t="s">
        <v>235</v>
      </c>
      <c r="G63" t="s">
        <v>229</v>
      </c>
      <c r="H63" t="s">
        <v>232</v>
      </c>
      <c r="I63" t="s">
        <v>233</v>
      </c>
      <c r="J63" t="s">
        <v>234</v>
      </c>
      <c r="K63">
        <v>0.61</v>
      </c>
      <c r="L63">
        <v>0.6</v>
      </c>
      <c r="M63">
        <v>0.56999999999999995</v>
      </c>
      <c r="N63" s="43">
        <f t="shared" si="2"/>
        <v>0.59333333333333327</v>
      </c>
      <c r="P63" s="90"/>
      <c r="R63" t="s">
        <v>248</v>
      </c>
      <c r="S63">
        <v>24.7</v>
      </c>
      <c r="T63">
        <v>24.42</v>
      </c>
      <c r="U63">
        <v>24.04</v>
      </c>
      <c r="V63" s="91">
        <f t="shared" si="3"/>
        <v>24.386666666666667</v>
      </c>
      <c r="Z63" s="92">
        <f>'Std. Curve(1-79)'!C62</f>
        <v>0.29412307613986949</v>
      </c>
      <c r="AA63" s="37" t="s">
        <v>82</v>
      </c>
      <c r="AB63" s="93">
        <f>VLOOKUP(AA63,$AK$3:$AR$5,8)</f>
        <v>2660000</v>
      </c>
      <c r="AC63" s="94">
        <f>Z63*'DNA extraction'!O63*'DNA extraction'!F63/'DNA extraction'!E63/1000</f>
        <v>2.3511037261380454</v>
      </c>
      <c r="AD63" s="94">
        <f>AC63*FWDW!H63</f>
        <v>1.9463811235101294</v>
      </c>
      <c r="AE63" s="93">
        <f t="shared" si="5"/>
        <v>6253935.9115272006</v>
      </c>
      <c r="AF63" s="95" t="e">
        <f>STDEV(W63:Y63)</f>
        <v>#DIV/0!</v>
      </c>
      <c r="AG63" s="95" t="e">
        <f>AF63/Z63</f>
        <v>#DIV/0!</v>
      </c>
    </row>
    <row r="64" spans="1:33" x14ac:dyDescent="0.3">
      <c r="A64" s="54" t="s">
        <v>425</v>
      </c>
      <c r="B64" s="87">
        <f>Meta!B64</f>
        <v>62</v>
      </c>
      <c r="C64" s="87" t="s">
        <v>488</v>
      </c>
      <c r="D64" s="93">
        <v>3221285.8123122258</v>
      </c>
      <c r="E64" t="s">
        <v>76</v>
      </c>
      <c r="F64" t="s">
        <v>235</v>
      </c>
      <c r="G64" t="s">
        <v>229</v>
      </c>
      <c r="H64" t="s">
        <v>232</v>
      </c>
      <c r="I64" t="s">
        <v>233</v>
      </c>
      <c r="J64" t="s">
        <v>234</v>
      </c>
      <c r="K64">
        <v>0.63</v>
      </c>
      <c r="L64">
        <v>0.51</v>
      </c>
      <c r="M64">
        <v>0.65</v>
      </c>
      <c r="N64" s="43">
        <f t="shared" si="2"/>
        <v>0.59666666666666668</v>
      </c>
      <c r="P64" s="90"/>
      <c r="R64" t="s">
        <v>249</v>
      </c>
      <c r="S64">
        <v>25.05</v>
      </c>
      <c r="T64">
        <v>25.03</v>
      </c>
      <c r="U64">
        <v>25.29</v>
      </c>
      <c r="V64" s="91">
        <f t="shared" si="3"/>
        <v>25.123333333333335</v>
      </c>
      <c r="Z64" s="92">
        <f>'Std. Curve(1-79)'!C63</f>
        <v>0.18656529067804356</v>
      </c>
      <c r="AA64" s="37" t="s">
        <v>82</v>
      </c>
      <c r="AB64" s="93">
        <f>VLOOKUP(AA64,$AK$3:$AR$5,8)</f>
        <v>2660000</v>
      </c>
      <c r="AC64" s="94">
        <f>Z64*'DNA extraction'!O64*'DNA extraction'!F64/'DNA extraction'!E64/1000</f>
        <v>1.43622240706731</v>
      </c>
      <c r="AD64" s="94">
        <f>AC64*FWDW!H64</f>
        <v>1.2110097038767766</v>
      </c>
      <c r="AE64" s="93">
        <f t="shared" si="5"/>
        <v>3820351.6027990445</v>
      </c>
      <c r="AF64" s="95" t="e">
        <f>STDEV(W64:Y64)</f>
        <v>#DIV/0!</v>
      </c>
      <c r="AG64" s="95" t="e">
        <f>AF64/Z64</f>
        <v>#DIV/0!</v>
      </c>
    </row>
    <row r="65" spans="1:33" x14ac:dyDescent="0.3">
      <c r="A65" s="54" t="s">
        <v>425</v>
      </c>
      <c r="B65" s="87">
        <f>Meta!B65</f>
        <v>63</v>
      </c>
      <c r="C65" s="87" t="s">
        <v>489</v>
      </c>
      <c r="D65" s="93">
        <v>3611980.0937543004</v>
      </c>
      <c r="E65" t="s">
        <v>76</v>
      </c>
      <c r="F65" t="s">
        <v>235</v>
      </c>
      <c r="G65" t="s">
        <v>229</v>
      </c>
      <c r="H65" t="s">
        <v>232</v>
      </c>
      <c r="I65" t="s">
        <v>233</v>
      </c>
      <c r="J65" t="s">
        <v>234</v>
      </c>
      <c r="K65">
        <v>0.57999999999999996</v>
      </c>
      <c r="L65">
        <v>0.57999999999999996</v>
      </c>
      <c r="M65">
        <v>0.6</v>
      </c>
      <c r="N65" s="43">
        <f t="shared" si="2"/>
        <v>0.58666666666666656</v>
      </c>
      <c r="P65" s="90"/>
      <c r="R65" t="s">
        <v>250</v>
      </c>
      <c r="S65">
        <v>25.12</v>
      </c>
      <c r="T65">
        <v>24.69</v>
      </c>
      <c r="U65">
        <v>24.78</v>
      </c>
      <c r="V65" s="91">
        <f t="shared" si="3"/>
        <v>24.863333333333333</v>
      </c>
      <c r="Z65" s="92">
        <f>'Std. Curve(1-79)'!C64</f>
        <v>0.21908200263933034</v>
      </c>
      <c r="AA65" s="37" t="s">
        <v>82</v>
      </c>
      <c r="AB65" s="93">
        <f>VLOOKUP(AA65,$AK$3:$AR$5,8)</f>
        <v>2660000</v>
      </c>
      <c r="AC65" s="94">
        <f>Z65*'DNA extraction'!O65*'DNA extraction'!F65/'DNA extraction'!E65/1000</f>
        <v>1.6590837004114376</v>
      </c>
      <c r="AD65" s="94">
        <f>AC65*FWDW!H65</f>
        <v>1.3578872532910904</v>
      </c>
      <c r="AE65" s="93">
        <f t="shared" si="5"/>
        <v>4413162.6430944242</v>
      </c>
      <c r="AF65" s="95" t="e">
        <f>STDEV(W65:Y65)</f>
        <v>#DIV/0!</v>
      </c>
      <c r="AG65" s="95" t="e">
        <f>AF65/Z65</f>
        <v>#DIV/0!</v>
      </c>
    </row>
    <row r="66" spans="1:33" x14ac:dyDescent="0.3">
      <c r="A66" s="54" t="s">
        <v>425</v>
      </c>
      <c r="B66" s="87">
        <f>Meta!B66</f>
        <v>64</v>
      </c>
      <c r="C66" s="87" t="s">
        <v>490</v>
      </c>
      <c r="D66" s="93">
        <v>2846145.5345758209</v>
      </c>
      <c r="E66" t="s">
        <v>76</v>
      </c>
      <c r="F66" t="s">
        <v>235</v>
      </c>
      <c r="G66" t="s">
        <v>229</v>
      </c>
      <c r="H66" t="s">
        <v>232</v>
      </c>
      <c r="I66" t="s">
        <v>233</v>
      </c>
      <c r="J66" t="s">
        <v>234</v>
      </c>
      <c r="K66">
        <v>0.59</v>
      </c>
      <c r="L66">
        <v>0.59</v>
      </c>
      <c r="M66">
        <v>0.61</v>
      </c>
      <c r="N66" s="43">
        <f t="shared" si="2"/>
        <v>0.59666666666666668</v>
      </c>
      <c r="P66" s="90"/>
      <c r="R66" t="s">
        <v>251</v>
      </c>
      <c r="S66">
        <v>25.3</v>
      </c>
      <c r="T66">
        <v>25.16</v>
      </c>
      <c r="U66">
        <v>25.56</v>
      </c>
      <c r="V66" s="91">
        <f t="shared" si="3"/>
        <v>25.34</v>
      </c>
      <c r="Z66" s="92">
        <f>'Std. Curve(1-79)'!C65</f>
        <v>0.16318652895373206</v>
      </c>
      <c r="AA66" s="37" t="s">
        <v>82</v>
      </c>
      <c r="AB66" s="93">
        <f>VLOOKUP(AA66,$AK$3:$AR$5,8)</f>
        <v>2660000</v>
      </c>
      <c r="AC66" s="94">
        <f>Z66*'DNA extraction'!O66*'DNA extraction'!F66/'DNA extraction'!E66/1000</f>
        <v>1.2096851664472357</v>
      </c>
      <c r="AD66" s="94">
        <f>AC66*FWDW!H66</f>
        <v>1.0699795242766243</v>
      </c>
      <c r="AE66" s="93">
        <f t="shared" si="5"/>
        <v>3217762.5427496471</v>
      </c>
      <c r="AF66" s="95" t="e">
        <f>STDEV(W66:Y66)</f>
        <v>#DIV/0!</v>
      </c>
      <c r="AG66" s="95" t="e">
        <f>AF66/Z66</f>
        <v>#DIV/0!</v>
      </c>
    </row>
    <row r="67" spans="1:33" x14ac:dyDescent="0.3">
      <c r="A67" s="54" t="s">
        <v>425</v>
      </c>
      <c r="B67" s="87">
        <f>Meta!B67</f>
        <v>65</v>
      </c>
      <c r="C67" s="87" t="s">
        <v>491</v>
      </c>
      <c r="D67" s="93">
        <v>489099.88734118664</v>
      </c>
      <c r="E67" t="s">
        <v>76</v>
      </c>
      <c r="F67" t="s">
        <v>235</v>
      </c>
      <c r="G67" t="s">
        <v>229</v>
      </c>
      <c r="H67" t="s">
        <v>232</v>
      </c>
      <c r="I67" t="s">
        <v>233</v>
      </c>
      <c r="J67" t="s">
        <v>234</v>
      </c>
      <c r="K67">
        <v>0.56000000000000005</v>
      </c>
      <c r="L67">
        <v>0.56999999999999995</v>
      </c>
      <c r="M67">
        <v>0.56999999999999995</v>
      </c>
      <c r="N67" s="43">
        <f t="shared" si="2"/>
        <v>0.56666666666666654</v>
      </c>
      <c r="P67" s="90"/>
      <c r="R67" t="s">
        <v>252</v>
      </c>
      <c r="S67">
        <v>28.16</v>
      </c>
      <c r="T67">
        <v>27.87</v>
      </c>
      <c r="U67">
        <v>28.47</v>
      </c>
      <c r="V67" s="91">
        <f t="shared" si="3"/>
        <v>28.166666666666668</v>
      </c>
      <c r="Z67" s="92">
        <f>'Std. Curve(1-79)'!C66</f>
        <v>2.8450869482832052E-2</v>
      </c>
      <c r="AA67" s="37" t="s">
        <v>82</v>
      </c>
      <c r="AB67" s="93">
        <f>VLOOKUP(AA67,$AK$3:$AR$5,8)</f>
        <v>2660000</v>
      </c>
      <c r="AC67" s="94">
        <f>Z67*'DNA extraction'!O67*'DNA extraction'!F67/'DNA extraction'!E67/1000</f>
        <v>0.21255785941600339</v>
      </c>
      <c r="AD67" s="94">
        <f>AC67*FWDW!H67</f>
        <v>0.18387213809819047</v>
      </c>
      <c r="AE67" s="93">
        <f t="shared" si="5"/>
        <v>565403.906046569</v>
      </c>
      <c r="AF67" s="95" t="e">
        <f>STDEV(W67:Y67)</f>
        <v>#DIV/0!</v>
      </c>
      <c r="AG67" s="95" t="e">
        <f>AF67/Z67</f>
        <v>#DIV/0!</v>
      </c>
    </row>
    <row r="68" spans="1:33" x14ac:dyDescent="0.3">
      <c r="A68" s="54" t="s">
        <v>425</v>
      </c>
      <c r="B68" s="87">
        <f>Meta!B68</f>
        <v>66</v>
      </c>
      <c r="C68" s="87" t="s">
        <v>492</v>
      </c>
      <c r="D68" s="93">
        <v>323268.65586849593</v>
      </c>
      <c r="E68" t="s">
        <v>76</v>
      </c>
      <c r="F68" t="s">
        <v>235</v>
      </c>
      <c r="G68" t="s">
        <v>229</v>
      </c>
      <c r="H68" t="s">
        <v>232</v>
      </c>
      <c r="I68" t="s">
        <v>233</v>
      </c>
      <c r="J68" t="s">
        <v>234</v>
      </c>
      <c r="K68">
        <v>0.55000000000000004</v>
      </c>
      <c r="L68">
        <v>0.53</v>
      </c>
      <c r="M68">
        <v>0.56000000000000005</v>
      </c>
      <c r="N68" s="43">
        <f t="shared" ref="N68:N131" si="6">AVERAGE(K68:M68)</f>
        <v>0.54666666666666675</v>
      </c>
      <c r="P68" s="90"/>
      <c r="R68" t="s">
        <v>253</v>
      </c>
      <c r="S68">
        <v>28.58</v>
      </c>
      <c r="T68">
        <v>29.41</v>
      </c>
      <c r="U68">
        <v>28.98</v>
      </c>
      <c r="V68" s="91">
        <f t="shared" ref="V68:V131" si="7">AVERAGE(S68:U68)</f>
        <v>28.99</v>
      </c>
      <c r="Z68" s="92">
        <f>'Std. Curve(1-79)'!C67</f>
        <v>1.7105614301292042E-2</v>
      </c>
      <c r="AA68" s="37" t="s">
        <v>82</v>
      </c>
      <c r="AB68" s="93">
        <f>VLOOKUP(AA68,$AK$3:$AR$5,8)</f>
        <v>2660000</v>
      </c>
      <c r="AC68" s="94">
        <f>Z68*'DNA extraction'!O68*'DNA extraction'!F68/'DNA extraction'!E68/1000</f>
        <v>0.13673552598954469</v>
      </c>
      <c r="AD68" s="94">
        <f>AC68*FWDW!H68</f>
        <v>0.12152956987537442</v>
      </c>
      <c r="AE68" s="93">
        <f t="shared" si="5"/>
        <v>363716.49913218891</v>
      </c>
      <c r="AF68" s="95" t="e">
        <f>STDEV(W68:Y68)</f>
        <v>#DIV/0!</v>
      </c>
      <c r="AG68" s="95" t="e">
        <f>AF68/Z68</f>
        <v>#DIV/0!</v>
      </c>
    </row>
    <row r="69" spans="1:33" x14ac:dyDescent="0.3">
      <c r="A69" s="54" t="s">
        <v>425</v>
      </c>
      <c r="B69" s="87">
        <f>Meta!B69</f>
        <v>67</v>
      </c>
      <c r="C69" s="87" t="s">
        <v>493</v>
      </c>
      <c r="D69" s="93">
        <v>2701056.9507753942</v>
      </c>
      <c r="E69" t="s">
        <v>76</v>
      </c>
      <c r="F69" t="s">
        <v>235</v>
      </c>
      <c r="G69" t="s">
        <v>229</v>
      </c>
      <c r="H69" t="s">
        <v>232</v>
      </c>
      <c r="I69" t="s">
        <v>233</v>
      </c>
      <c r="J69" t="s">
        <v>234</v>
      </c>
      <c r="K69">
        <v>0.57999999999999996</v>
      </c>
      <c r="L69">
        <v>0.57999999999999996</v>
      </c>
      <c r="M69">
        <v>0.6</v>
      </c>
      <c r="N69" s="43">
        <f t="shared" si="6"/>
        <v>0.58666666666666656</v>
      </c>
      <c r="P69" s="90"/>
      <c r="R69" t="s">
        <v>254</v>
      </c>
      <c r="S69">
        <v>25.79</v>
      </c>
      <c r="T69">
        <v>25.51</v>
      </c>
      <c r="U69">
        <v>25.08</v>
      </c>
      <c r="V69" s="91">
        <f t="shared" si="7"/>
        <v>25.459999999999997</v>
      </c>
      <c r="Z69" s="92">
        <f>'Std. Curve(1-79)'!C68</f>
        <v>0.15152352497766597</v>
      </c>
      <c r="AA69" s="37" t="s">
        <v>82</v>
      </c>
      <c r="AB69" s="93">
        <f>VLOOKUP(AA69,$AK$3:$AR$5,8)</f>
        <v>2660000</v>
      </c>
      <c r="AC69" s="94">
        <f>Z69*'DNA extraction'!O69*'DNA extraction'!F69/'DNA extraction'!E69/1000</f>
        <v>1.1619902222213649</v>
      </c>
      <c r="AD69" s="94">
        <f>AC69*FWDW!H69</f>
        <v>1.0154349439005241</v>
      </c>
      <c r="AE69" s="93">
        <f t="shared" si="5"/>
        <v>3090893.9911088306</v>
      </c>
      <c r="AF69" s="95" t="e">
        <f>STDEV(W69:Y69)</f>
        <v>#DIV/0!</v>
      </c>
      <c r="AG69" s="95" t="e">
        <f>AF69/Z69</f>
        <v>#DIV/0!</v>
      </c>
    </row>
    <row r="70" spans="1:33" x14ac:dyDescent="0.3">
      <c r="A70" s="54" t="s">
        <v>425</v>
      </c>
      <c r="B70" s="87">
        <f>Meta!B70</f>
        <v>68</v>
      </c>
      <c r="C70" s="87" t="s">
        <v>494</v>
      </c>
      <c r="D70" s="93">
        <v>2805564.0543312011</v>
      </c>
      <c r="E70" t="s">
        <v>76</v>
      </c>
      <c r="F70" t="s">
        <v>235</v>
      </c>
      <c r="G70" t="s">
        <v>229</v>
      </c>
      <c r="H70" t="s">
        <v>232</v>
      </c>
      <c r="I70" t="s">
        <v>233</v>
      </c>
      <c r="J70" t="s">
        <v>234</v>
      </c>
      <c r="K70">
        <v>0.57999999999999996</v>
      </c>
      <c r="L70">
        <v>0.6</v>
      </c>
      <c r="M70">
        <v>0.6</v>
      </c>
      <c r="N70" s="43">
        <f t="shared" si="6"/>
        <v>0.59333333333333327</v>
      </c>
      <c r="P70" s="90"/>
      <c r="R70" t="s">
        <v>255</v>
      </c>
      <c r="S70">
        <v>25.13</v>
      </c>
      <c r="T70">
        <v>25.26</v>
      </c>
      <c r="U70">
        <v>25.55</v>
      </c>
      <c r="V70" s="91">
        <f t="shared" si="7"/>
        <v>25.313333333333333</v>
      </c>
      <c r="Z70" s="92">
        <f>'Std. Curve(1-79)'!C69</f>
        <v>0.16589786716835975</v>
      </c>
      <c r="AA70" s="37" t="s">
        <v>82</v>
      </c>
      <c r="AB70" s="93">
        <f>VLOOKUP(AA70,$AK$3:$AR$5,8)</f>
        <v>2660000</v>
      </c>
      <c r="AC70" s="94">
        <f>Z70*'DNA extraction'!O70*'DNA extraction'!F70/'DNA extraction'!E70/1000</f>
        <v>1.2702746337546689</v>
      </c>
      <c r="AD70" s="94">
        <f>AC70*FWDW!H70</f>
        <v>1.0547233286959403</v>
      </c>
      <c r="AE70" s="93">
        <f t="shared" si="5"/>
        <v>3378930.5257874192</v>
      </c>
      <c r="AF70" s="95" t="e">
        <f>STDEV(W70:Y70)</f>
        <v>#DIV/0!</v>
      </c>
      <c r="AG70" s="95" t="e">
        <f>AF70/Z70</f>
        <v>#DIV/0!</v>
      </c>
    </row>
    <row r="71" spans="1:33" x14ac:dyDescent="0.3">
      <c r="A71" s="54" t="s">
        <v>425</v>
      </c>
      <c r="B71" s="87">
        <f>Meta!B71</f>
        <v>69</v>
      </c>
      <c r="C71" s="87" t="s">
        <v>495</v>
      </c>
      <c r="D71" s="93">
        <v>1955029.4975299842</v>
      </c>
      <c r="E71" t="s">
        <v>76</v>
      </c>
      <c r="F71" t="s">
        <v>235</v>
      </c>
      <c r="G71" t="s">
        <v>229</v>
      </c>
      <c r="H71" t="s">
        <v>232</v>
      </c>
      <c r="I71" t="s">
        <v>233</v>
      </c>
      <c r="J71" t="s">
        <v>234</v>
      </c>
      <c r="K71">
        <v>0.6</v>
      </c>
      <c r="L71">
        <v>0.55000000000000004</v>
      </c>
      <c r="M71">
        <v>0.61</v>
      </c>
      <c r="N71" s="43">
        <f t="shared" si="6"/>
        <v>0.58666666666666656</v>
      </c>
      <c r="P71" s="90"/>
      <c r="R71" t="s">
        <v>256</v>
      </c>
      <c r="S71">
        <v>26.05</v>
      </c>
      <c r="T71">
        <v>25.84</v>
      </c>
      <c r="U71">
        <v>25.96</v>
      </c>
      <c r="V71" s="91">
        <f t="shared" si="7"/>
        <v>25.95</v>
      </c>
      <c r="Z71" s="92">
        <f>'Std. Curve(1-79)'!C70</f>
        <v>0.11193848347335683</v>
      </c>
      <c r="AA71" s="37" t="s">
        <v>82</v>
      </c>
      <c r="AB71" s="93">
        <f>VLOOKUP(AA71,$AK$3:$AR$5,8)</f>
        <v>2660000</v>
      </c>
      <c r="AC71" s="94">
        <f>Z71*'DNA extraction'!O71*'DNA extraction'!F71/'DNA extraction'!E71/1000</f>
        <v>0.87383671720028755</v>
      </c>
      <c r="AD71" s="94">
        <f>AC71*FWDW!H71</f>
        <v>0.73497349531202416</v>
      </c>
      <c r="AE71" s="93">
        <f t="shared" si="5"/>
        <v>2324405.6677527647</v>
      </c>
      <c r="AF71" s="95" t="e">
        <f>STDEV(W71:Y71)</f>
        <v>#DIV/0!</v>
      </c>
      <c r="AG71" s="95" t="e">
        <f>AF71/Z71</f>
        <v>#DIV/0!</v>
      </c>
    </row>
    <row r="72" spans="1:33" x14ac:dyDescent="0.3">
      <c r="A72" s="54" t="s">
        <v>425</v>
      </c>
      <c r="B72" s="87">
        <f>Meta!B72</f>
        <v>70</v>
      </c>
      <c r="C72" s="87" t="s">
        <v>496</v>
      </c>
      <c r="D72" s="93">
        <v>2002688.2429229545</v>
      </c>
      <c r="E72" t="s">
        <v>76</v>
      </c>
      <c r="F72" t="s">
        <v>235</v>
      </c>
      <c r="G72" t="s">
        <v>229</v>
      </c>
      <c r="H72" t="s">
        <v>232</v>
      </c>
      <c r="I72" t="s">
        <v>233</v>
      </c>
      <c r="J72" t="s">
        <v>234</v>
      </c>
      <c r="K72">
        <v>0.56000000000000005</v>
      </c>
      <c r="L72">
        <v>0.55000000000000004</v>
      </c>
      <c r="M72">
        <v>0.59</v>
      </c>
      <c r="N72" s="43">
        <f t="shared" si="6"/>
        <v>0.56666666666666676</v>
      </c>
      <c r="P72" s="90"/>
      <c r="R72" t="s">
        <v>257</v>
      </c>
      <c r="S72">
        <v>26.18</v>
      </c>
      <c r="T72">
        <v>25.61</v>
      </c>
      <c r="U72">
        <v>26.12</v>
      </c>
      <c r="V72" s="91">
        <f t="shared" si="7"/>
        <v>25.97</v>
      </c>
      <c r="Z72" s="92">
        <f>'Std. Curve(1-79)'!C71</f>
        <v>0.1105635680387545</v>
      </c>
      <c r="AA72" s="37" t="s">
        <v>82</v>
      </c>
      <c r="AB72" s="93">
        <f>VLOOKUP(AA72,$AK$3:$AR$5,8)</f>
        <v>2660000</v>
      </c>
      <c r="AC72" s="94">
        <f>Z72*'DNA extraction'!O72*'DNA extraction'!F72/'DNA extraction'!E72/1000</f>
        <v>0.86377787530276939</v>
      </c>
      <c r="AD72" s="94">
        <f>AC72*FWDW!H72</f>
        <v>0.75289031688832875</v>
      </c>
      <c r="AE72" s="93">
        <f t="shared" si="5"/>
        <v>2297649.1483053667</v>
      </c>
      <c r="AF72" s="95" t="e">
        <f>STDEV(W72:Y72)</f>
        <v>#DIV/0!</v>
      </c>
      <c r="AG72" s="95" t="e">
        <f>AF72/Z72</f>
        <v>#DIV/0!</v>
      </c>
    </row>
    <row r="73" spans="1:33" x14ac:dyDescent="0.3">
      <c r="A73" s="54" t="s">
        <v>425</v>
      </c>
      <c r="B73" s="87">
        <f>Meta!B73</f>
        <v>71</v>
      </c>
      <c r="C73" s="87" t="s">
        <v>497</v>
      </c>
      <c r="D73" s="93">
        <v>2318494.3064782815</v>
      </c>
      <c r="E73" t="s">
        <v>76</v>
      </c>
      <c r="F73" t="s">
        <v>235</v>
      </c>
      <c r="G73" t="s">
        <v>229</v>
      </c>
      <c r="H73" t="s">
        <v>232</v>
      </c>
      <c r="I73" t="s">
        <v>233</v>
      </c>
      <c r="J73" t="s">
        <v>234</v>
      </c>
      <c r="K73">
        <v>0.57999999999999996</v>
      </c>
      <c r="L73">
        <v>0.55000000000000004</v>
      </c>
      <c r="M73">
        <v>0.59</v>
      </c>
      <c r="N73" s="43">
        <f t="shared" si="6"/>
        <v>0.57333333333333325</v>
      </c>
      <c r="P73" s="90"/>
      <c r="R73" t="s">
        <v>258</v>
      </c>
      <c r="S73">
        <v>25.81</v>
      </c>
      <c r="T73">
        <v>25.43</v>
      </c>
      <c r="U73">
        <v>25.45</v>
      </c>
      <c r="V73" s="91">
        <f t="shared" si="7"/>
        <v>25.563333333333333</v>
      </c>
      <c r="Z73" s="92">
        <f>'Std. Curve(1-79)'!C72</f>
        <v>0.14215058006629822</v>
      </c>
      <c r="AA73" s="37" t="s">
        <v>82</v>
      </c>
      <c r="AB73" s="93">
        <f>VLOOKUP(AA73,$AK$3:$AR$5,8)</f>
        <v>2660000</v>
      </c>
      <c r="AC73" s="94">
        <f>Z73*'DNA extraction'!O73*'DNA extraction'!F73/'DNA extraction'!E73/1000</f>
        <v>1.1118543610973659</v>
      </c>
      <c r="AD73" s="94">
        <f>AC73*FWDW!H73</f>
        <v>0.87161440093168485</v>
      </c>
      <c r="AE73" s="93">
        <f t="shared" si="5"/>
        <v>2957532.6005189931</v>
      </c>
      <c r="AF73" s="95" t="e">
        <f>STDEV(W73:Y73)</f>
        <v>#DIV/0!</v>
      </c>
      <c r="AG73" s="95" t="e">
        <f>AF73/Z73</f>
        <v>#DIV/0!</v>
      </c>
    </row>
    <row r="74" spans="1:33" x14ac:dyDescent="0.3">
      <c r="A74" s="54" t="s">
        <v>425</v>
      </c>
      <c r="B74" s="87">
        <f>Meta!B74</f>
        <v>72</v>
      </c>
      <c r="C74" s="87" t="s">
        <v>498</v>
      </c>
      <c r="D74" s="93">
        <v>3088486.5532976217</v>
      </c>
      <c r="E74" t="s">
        <v>76</v>
      </c>
      <c r="F74" t="s">
        <v>235</v>
      </c>
      <c r="G74" t="s">
        <v>229</v>
      </c>
      <c r="H74" t="s">
        <v>232</v>
      </c>
      <c r="I74" t="s">
        <v>233</v>
      </c>
      <c r="J74" t="s">
        <v>234</v>
      </c>
      <c r="K74">
        <v>0.56000000000000005</v>
      </c>
      <c r="L74">
        <v>0.56999999999999995</v>
      </c>
      <c r="M74">
        <v>0.63</v>
      </c>
      <c r="N74" s="43">
        <f t="shared" si="6"/>
        <v>0.58666666666666656</v>
      </c>
      <c r="P74" s="90"/>
      <c r="R74" t="s">
        <v>259</v>
      </c>
      <c r="S74">
        <v>25.32</v>
      </c>
      <c r="T74">
        <v>25</v>
      </c>
      <c r="U74">
        <v>25.5</v>
      </c>
      <c r="V74" s="91">
        <f t="shared" si="7"/>
        <v>25.27333333333333</v>
      </c>
      <c r="Z74" s="92">
        <f>'Std. Curve(1-79)'!C73</f>
        <v>0.17004957438067228</v>
      </c>
      <c r="AA74" s="37" t="s">
        <v>82</v>
      </c>
      <c r="AB74" s="93">
        <f>VLOOKUP(AA74,$AK$3:$AR$5,8)</f>
        <v>2660000</v>
      </c>
      <c r="AC74" s="94">
        <f>Z74*'DNA extraction'!O74*'DNA extraction'!F74/'DNA extraction'!E74/1000</f>
        <v>1.3060643193600021</v>
      </c>
      <c r="AD74" s="94">
        <f>AC74*FWDW!H74</f>
        <v>1.1610851704126397</v>
      </c>
      <c r="AE74" s="93">
        <f t="shared" si="5"/>
        <v>3474131.0894976058</v>
      </c>
      <c r="AF74" s="95" t="e">
        <f>STDEV(W74:Y74)</f>
        <v>#DIV/0!</v>
      </c>
      <c r="AG74" s="95" t="e">
        <f>AF74/Z74</f>
        <v>#DIV/0!</v>
      </c>
    </row>
    <row r="75" spans="1:33" x14ac:dyDescent="0.3">
      <c r="A75" s="54" t="s">
        <v>425</v>
      </c>
      <c r="B75" s="87">
        <f>Meta!B75</f>
        <v>73</v>
      </c>
      <c r="C75" s="87" t="s">
        <v>499</v>
      </c>
      <c r="D75" s="93">
        <v>1701246.3472803759</v>
      </c>
      <c r="E75" t="s">
        <v>76</v>
      </c>
      <c r="F75" t="s">
        <v>235</v>
      </c>
      <c r="G75" t="s">
        <v>229</v>
      </c>
      <c r="H75" t="s">
        <v>232</v>
      </c>
      <c r="I75" t="s">
        <v>233</v>
      </c>
      <c r="J75" t="s">
        <v>234</v>
      </c>
      <c r="K75">
        <v>0.61</v>
      </c>
      <c r="L75">
        <v>0.57999999999999996</v>
      </c>
      <c r="M75">
        <v>0.64</v>
      </c>
      <c r="N75" s="43">
        <f t="shared" si="6"/>
        <v>0.61</v>
      </c>
      <c r="P75" s="90"/>
      <c r="R75" t="s">
        <v>260</v>
      </c>
      <c r="S75">
        <v>26.29</v>
      </c>
      <c r="T75">
        <v>26.08</v>
      </c>
      <c r="U75">
        <v>26.08</v>
      </c>
      <c r="V75" s="91">
        <f t="shared" si="7"/>
        <v>26.149999999999995</v>
      </c>
      <c r="Z75" s="92">
        <f>'Std. Curve(1-79)'!C74</f>
        <v>9.8924914987737617E-2</v>
      </c>
      <c r="AA75" s="37" t="s">
        <v>82</v>
      </c>
      <c r="AB75" s="93">
        <f>VLOOKUP(AA75,$AK$3:$AR$5,8)</f>
        <v>2660000</v>
      </c>
      <c r="AC75" s="94">
        <f>Z75*'DNA extraction'!O75*'DNA extraction'!F75/'DNA extraction'!E75/1000</f>
        <v>0.74688497536985732</v>
      </c>
      <c r="AD75" s="94">
        <f>AC75*FWDW!H75</f>
        <v>0.63956629597006609</v>
      </c>
      <c r="AE75" s="93">
        <f t="shared" si="5"/>
        <v>1986714.0344838204</v>
      </c>
      <c r="AF75" s="95" t="e">
        <f>STDEV(W75:Y75)</f>
        <v>#DIV/0!</v>
      </c>
      <c r="AG75" s="95" t="e">
        <f>AF75/Z75</f>
        <v>#DIV/0!</v>
      </c>
    </row>
    <row r="76" spans="1:33" x14ac:dyDescent="0.3">
      <c r="A76" s="54" t="s">
        <v>425</v>
      </c>
      <c r="B76" s="87">
        <f>Meta!B76</f>
        <v>74</v>
      </c>
      <c r="C76" s="87" t="s">
        <v>500</v>
      </c>
      <c r="D76" s="93">
        <v>2920367.8066492169</v>
      </c>
      <c r="E76" t="s">
        <v>76</v>
      </c>
      <c r="F76" t="s">
        <v>235</v>
      </c>
      <c r="G76" t="s">
        <v>229</v>
      </c>
      <c r="H76" t="s">
        <v>232</v>
      </c>
      <c r="I76" t="s">
        <v>233</v>
      </c>
      <c r="J76" t="s">
        <v>234</v>
      </c>
      <c r="K76">
        <v>0.59</v>
      </c>
      <c r="L76">
        <v>0.59</v>
      </c>
      <c r="M76">
        <v>0.62</v>
      </c>
      <c r="N76" s="43">
        <f t="shared" si="6"/>
        <v>0.6</v>
      </c>
      <c r="P76" s="90"/>
      <c r="R76" t="s">
        <v>261</v>
      </c>
      <c r="S76">
        <v>25.2</v>
      </c>
      <c r="T76">
        <v>25.25</v>
      </c>
      <c r="U76">
        <v>25.48</v>
      </c>
      <c r="V76" s="91">
        <f t="shared" si="7"/>
        <v>25.310000000000002</v>
      </c>
      <c r="Z76" s="92">
        <f>'Std. Curve(1-79)'!C75</f>
        <v>0.16623993670655776</v>
      </c>
      <c r="AA76" s="37" t="s">
        <v>82</v>
      </c>
      <c r="AB76" s="93">
        <f>VLOOKUP(AA76,$AK$3:$AR$5,8)</f>
        <v>2660000</v>
      </c>
      <c r="AC76" s="94">
        <f>Z76*'DNA extraction'!O76*'DNA extraction'!F76/'DNA extraction'!E76/1000</f>
        <v>1.283706074954114</v>
      </c>
      <c r="AD76" s="94">
        <f>AC76*FWDW!H76</f>
        <v>1.0978826340786529</v>
      </c>
      <c r="AE76" s="93">
        <f t="shared" si="5"/>
        <v>3414658.1593779433</v>
      </c>
      <c r="AF76" s="95" t="e">
        <f>STDEV(W76:Y76)</f>
        <v>#DIV/0!</v>
      </c>
      <c r="AG76" s="95" t="e">
        <f>AF76/Z76</f>
        <v>#DIV/0!</v>
      </c>
    </row>
    <row r="77" spans="1:33" x14ac:dyDescent="0.3">
      <c r="A77" s="54" t="s">
        <v>425</v>
      </c>
      <c r="B77" s="87">
        <f>Meta!B77</f>
        <v>75</v>
      </c>
      <c r="C77" s="87" t="s">
        <v>501</v>
      </c>
      <c r="D77" s="93">
        <v>2450871.4847781397</v>
      </c>
      <c r="E77" t="s">
        <v>76</v>
      </c>
      <c r="F77" t="s">
        <v>235</v>
      </c>
      <c r="G77" t="s">
        <v>229</v>
      </c>
      <c r="H77" t="s">
        <v>232</v>
      </c>
      <c r="I77" t="s">
        <v>233</v>
      </c>
      <c r="J77" t="s">
        <v>234</v>
      </c>
      <c r="K77">
        <v>0.61</v>
      </c>
      <c r="L77">
        <v>0.56000000000000005</v>
      </c>
      <c r="M77">
        <v>0.57999999999999996</v>
      </c>
      <c r="N77" s="43">
        <f t="shared" si="6"/>
        <v>0.58333333333333337</v>
      </c>
      <c r="P77" s="90"/>
      <c r="R77" t="s">
        <v>262</v>
      </c>
      <c r="S77">
        <v>25.81</v>
      </c>
      <c r="T77">
        <v>25.71</v>
      </c>
      <c r="U77">
        <v>25.41</v>
      </c>
      <c r="V77" s="91">
        <f t="shared" si="7"/>
        <v>25.643333333333331</v>
      </c>
      <c r="Z77" s="92">
        <f>'Std. Curve(1-79)'!C76</f>
        <v>0.13529418878151181</v>
      </c>
      <c r="AA77" s="37" t="s">
        <v>82</v>
      </c>
      <c r="AB77" s="93">
        <f>VLOOKUP(AA77,$AK$3:$AR$5,8)</f>
        <v>2660000</v>
      </c>
      <c r="AC77" s="94">
        <f>Z77*'DNA extraction'!O77*'DNA extraction'!F77/'DNA extraction'!E77/1000</f>
        <v>1.0508286507301887</v>
      </c>
      <c r="AD77" s="94">
        <f>AC77*FWDW!H77</f>
        <v>0.92138025743539087</v>
      </c>
      <c r="AE77" s="93">
        <f t="shared" si="5"/>
        <v>2795204.2109423019</v>
      </c>
      <c r="AF77" s="95" t="e">
        <f>STDEV(W77:Y77)</f>
        <v>#DIV/0!</v>
      </c>
      <c r="AG77" s="95" t="e">
        <f>AF77/Z77</f>
        <v>#DIV/0!</v>
      </c>
    </row>
    <row r="78" spans="1:33" x14ac:dyDescent="0.3">
      <c r="A78" s="54" t="s">
        <v>425</v>
      </c>
      <c r="B78" s="87">
        <f>Meta!B78</f>
        <v>76</v>
      </c>
      <c r="C78" s="87" t="s">
        <v>502</v>
      </c>
      <c r="D78" s="93">
        <v>912910.60371771047</v>
      </c>
      <c r="E78" t="s">
        <v>76</v>
      </c>
      <c r="F78" t="s">
        <v>235</v>
      </c>
      <c r="G78" t="s">
        <v>229</v>
      </c>
      <c r="H78" t="s">
        <v>232</v>
      </c>
      <c r="I78" t="s">
        <v>233</v>
      </c>
      <c r="J78" t="s">
        <v>234</v>
      </c>
      <c r="K78">
        <v>0.56999999999999995</v>
      </c>
      <c r="L78">
        <v>0.54</v>
      </c>
      <c r="M78">
        <v>0.57999999999999996</v>
      </c>
      <c r="N78" s="43">
        <f t="shared" si="6"/>
        <v>0.56333333333333335</v>
      </c>
      <c r="P78" s="90"/>
      <c r="R78" t="s">
        <v>263</v>
      </c>
      <c r="S78">
        <v>27.43</v>
      </c>
      <c r="T78">
        <v>26.85</v>
      </c>
      <c r="U78">
        <v>27.33</v>
      </c>
      <c r="V78" s="91">
        <f t="shared" si="7"/>
        <v>27.203333333333333</v>
      </c>
      <c r="Z78" s="92">
        <f>'Std. Curve(1-79)'!C77</f>
        <v>5.1596949313024734E-2</v>
      </c>
      <c r="AA78" s="37" t="s">
        <v>82</v>
      </c>
      <c r="AB78" s="93">
        <f>VLOOKUP(AA78,$AK$3:$AR$5,8)</f>
        <v>2660000</v>
      </c>
      <c r="AC78" s="94">
        <f>Z78*'DNA extraction'!O78*'DNA extraction'!F78/'DNA extraction'!E78/1000</f>
        <v>0.39477390446078597</v>
      </c>
      <c r="AD78" s="94">
        <f>AC78*FWDW!H78</f>
        <v>0.34319947508184606</v>
      </c>
      <c r="AE78" s="93">
        <f t="shared" ref="AE78:AE141" si="8">AC78*AB78</f>
        <v>1050098.5858656906</v>
      </c>
      <c r="AF78" s="95" t="e">
        <f>STDEV(W78:Y78)</f>
        <v>#DIV/0!</v>
      </c>
      <c r="AG78" s="95" t="e">
        <f>AF78/Z78</f>
        <v>#DIV/0!</v>
      </c>
    </row>
    <row r="79" spans="1:33" x14ac:dyDescent="0.3">
      <c r="A79" s="54" t="s">
        <v>425</v>
      </c>
      <c r="B79" s="87">
        <f>Meta!B79</f>
        <v>77</v>
      </c>
      <c r="C79" s="87" t="s">
        <v>503</v>
      </c>
      <c r="D79" s="93">
        <v>506152.14502805326</v>
      </c>
      <c r="E79" t="s">
        <v>76</v>
      </c>
      <c r="F79" t="s">
        <v>235</v>
      </c>
      <c r="G79" t="s">
        <v>229</v>
      </c>
      <c r="H79" t="s">
        <v>232</v>
      </c>
      <c r="I79" t="s">
        <v>233</v>
      </c>
      <c r="J79" t="s">
        <v>234</v>
      </c>
      <c r="K79">
        <v>0.57999999999999996</v>
      </c>
      <c r="L79">
        <v>0.56000000000000005</v>
      </c>
      <c r="M79">
        <v>0.57999999999999996</v>
      </c>
      <c r="N79" s="43">
        <f t="shared" si="6"/>
        <v>0.57333333333333336</v>
      </c>
      <c r="P79" s="90"/>
      <c r="R79" t="s">
        <v>264</v>
      </c>
      <c r="S79">
        <v>28.19</v>
      </c>
      <c r="T79">
        <v>27.7</v>
      </c>
      <c r="U79">
        <v>28.45</v>
      </c>
      <c r="V79" s="91">
        <f t="shared" si="7"/>
        <v>28.113333333333333</v>
      </c>
      <c r="Z79" s="92">
        <f>'Std. Curve(1-79)'!C78</f>
        <v>2.9404143858149615E-2</v>
      </c>
      <c r="AA79" s="37" t="s">
        <v>82</v>
      </c>
      <c r="AB79" s="93">
        <f>VLOOKUP(AA79,$AK$3:$AR$5,8)</f>
        <v>2660000</v>
      </c>
      <c r="AC79" s="94">
        <f>Z79*'DNA extraction'!O79*'DNA extraction'!F79/'DNA extraction'!E79/1000</f>
        <v>0.2260118667036865</v>
      </c>
      <c r="AD79" s="94">
        <f>AC79*FWDW!H79</f>
        <v>0.19028276128874183</v>
      </c>
      <c r="AE79" s="93">
        <f t="shared" si="8"/>
        <v>601191.56543180614</v>
      </c>
      <c r="AF79" s="95" t="e">
        <f>STDEV(W79:Y79)</f>
        <v>#DIV/0!</v>
      </c>
      <c r="AG79" s="95" t="e">
        <f>AF79/Z79</f>
        <v>#DIV/0!</v>
      </c>
    </row>
    <row r="80" spans="1:33" x14ac:dyDescent="0.3">
      <c r="A80" s="54" t="s">
        <v>425</v>
      </c>
      <c r="B80" s="87">
        <f>Meta!B80</f>
        <v>78</v>
      </c>
      <c r="C80" s="87" t="s">
        <v>504</v>
      </c>
      <c r="D80" s="93">
        <v>1283934.3149424985</v>
      </c>
      <c r="E80" t="s">
        <v>76</v>
      </c>
      <c r="F80" t="s">
        <v>235</v>
      </c>
      <c r="G80" t="s">
        <v>229</v>
      </c>
      <c r="H80" t="s">
        <v>232</v>
      </c>
      <c r="I80" t="s">
        <v>233</v>
      </c>
      <c r="J80" t="s">
        <v>234</v>
      </c>
      <c r="K80">
        <v>0.55000000000000004</v>
      </c>
      <c r="L80">
        <v>0.56999999999999995</v>
      </c>
      <c r="M80">
        <v>0.56000000000000005</v>
      </c>
      <c r="N80" s="43">
        <f t="shared" si="6"/>
        <v>0.56000000000000005</v>
      </c>
      <c r="P80" s="90"/>
      <c r="R80" t="s">
        <v>265</v>
      </c>
      <c r="S80">
        <v>26.87</v>
      </c>
      <c r="T80">
        <v>26.54</v>
      </c>
      <c r="U80">
        <v>26.39</v>
      </c>
      <c r="V80" s="91">
        <f t="shared" si="7"/>
        <v>26.599999999999998</v>
      </c>
      <c r="Z80" s="92">
        <f>'Std. Curve(1-79)'!C79</f>
        <v>7.4909998122003205E-2</v>
      </c>
      <c r="AA80" s="37" t="s">
        <v>82</v>
      </c>
      <c r="AB80" s="93">
        <f>VLOOKUP(AA80,$AK$3:$AR$5,8)</f>
        <v>2660000</v>
      </c>
      <c r="AC80" s="94">
        <f>Z80*'DNA extraction'!O80*'DNA extraction'!F80/'DNA extraction'!E80/1000</f>
        <v>0.58937842739577662</v>
      </c>
      <c r="AD80" s="94">
        <f>AC80*FWDW!H80</f>
        <v>0.48268207328665352</v>
      </c>
      <c r="AE80" s="93">
        <f t="shared" si="8"/>
        <v>1567746.6168727658</v>
      </c>
      <c r="AF80" s="95" t="e">
        <f>STDEV(W80:Y80)</f>
        <v>#DIV/0!</v>
      </c>
      <c r="AG80" s="95" t="e">
        <f>AF80/Z80</f>
        <v>#DIV/0!</v>
      </c>
    </row>
    <row r="81" spans="1:33" x14ac:dyDescent="0.3">
      <c r="A81" s="54" t="s">
        <v>425</v>
      </c>
      <c r="B81" s="87">
        <f>Meta!B81</f>
        <v>79</v>
      </c>
      <c r="C81" s="87" t="s">
        <v>505</v>
      </c>
      <c r="D81" s="93">
        <v>2677509.5994168688</v>
      </c>
      <c r="E81" t="s">
        <v>76</v>
      </c>
      <c r="F81" t="s">
        <v>235</v>
      </c>
      <c r="G81" t="s">
        <v>229</v>
      </c>
      <c r="H81" t="s">
        <v>232</v>
      </c>
      <c r="I81" t="s">
        <v>233</v>
      </c>
      <c r="J81" t="s">
        <v>234</v>
      </c>
      <c r="K81">
        <v>0.55000000000000004</v>
      </c>
      <c r="L81">
        <v>0.56999999999999995</v>
      </c>
      <c r="M81">
        <v>0.55000000000000004</v>
      </c>
      <c r="N81" s="43">
        <f t="shared" si="6"/>
        <v>0.55666666666666675</v>
      </c>
      <c r="P81" s="90"/>
      <c r="R81" t="s">
        <v>266</v>
      </c>
      <c r="S81">
        <v>25.33</v>
      </c>
      <c r="T81">
        <v>25.38</v>
      </c>
      <c r="U81">
        <v>25.53</v>
      </c>
      <c r="V81" s="91">
        <f t="shared" si="7"/>
        <v>25.41333333333333</v>
      </c>
      <c r="Z81" s="92">
        <f>'Std. Curve(1-79)'!C80</f>
        <v>0.15595666373591252</v>
      </c>
      <c r="AA81" s="37" t="s">
        <v>82</v>
      </c>
      <c r="AB81" s="93">
        <f>VLOOKUP(AA81,$AK$3:$AR$5,8)</f>
        <v>2660000</v>
      </c>
      <c r="AC81" s="94">
        <f>Z81*'DNA extraction'!O81*'DNA extraction'!F81/'DNA extraction'!E81/1000</f>
        <v>1.2511565482223228</v>
      </c>
      <c r="AD81" s="94">
        <f>AC81*FWDW!H81</f>
        <v>1.0065825561717552</v>
      </c>
      <c r="AE81" s="93">
        <f t="shared" si="8"/>
        <v>3328076.4182713786</v>
      </c>
      <c r="AF81" s="95" t="e">
        <f>STDEV(W81:Y81)</f>
        <v>#DIV/0!</v>
      </c>
      <c r="AG81" s="95" t="e">
        <f>AF81/Z81</f>
        <v>#DIV/0!</v>
      </c>
    </row>
    <row r="82" spans="1:33" x14ac:dyDescent="0.3">
      <c r="A82" s="54" t="s">
        <v>425</v>
      </c>
      <c r="B82" s="87" t="str">
        <f>Meta!B82</f>
        <v>PlateA_H2O_1</v>
      </c>
      <c r="C82" s="87" t="s">
        <v>506</v>
      </c>
      <c r="D82" s="93" t="e">
        <v>#DIV/0!</v>
      </c>
      <c r="E82" t="s">
        <v>271</v>
      </c>
      <c r="F82" t="s">
        <v>235</v>
      </c>
      <c r="G82" t="s">
        <v>229</v>
      </c>
      <c r="H82" t="s">
        <v>232</v>
      </c>
      <c r="I82" t="s">
        <v>233</v>
      </c>
      <c r="J82" t="s">
        <v>234</v>
      </c>
      <c r="K82">
        <v>0.19</v>
      </c>
      <c r="L82">
        <v>0.01</v>
      </c>
      <c r="M82">
        <v>0.1</v>
      </c>
      <c r="N82" s="43">
        <f t="shared" si="6"/>
        <v>0.10000000000000002</v>
      </c>
      <c r="P82" s="90"/>
      <c r="R82" t="s">
        <v>378</v>
      </c>
      <c r="S82">
        <v>34.04</v>
      </c>
      <c r="T82" t="s">
        <v>267</v>
      </c>
      <c r="U82" t="s">
        <v>267</v>
      </c>
      <c r="V82" s="91">
        <f t="shared" si="7"/>
        <v>34.04</v>
      </c>
      <c r="W82" s="89"/>
      <c r="X82"/>
      <c r="Y82"/>
      <c r="Z82" s="92">
        <f>'Std. Curve(1-79)'!C81</f>
        <v>7.5487825243853075E-4</v>
      </c>
      <c r="AA82" s="37" t="s">
        <v>82</v>
      </c>
      <c r="AB82" s="93">
        <f>VLOOKUP(AA82,$AK$3:$AR$5,8)</f>
        <v>2660000</v>
      </c>
      <c r="AC82" s="94" t="e">
        <f>Z82*'DNA extraction'!O82*'DNA extraction'!F82/'DNA extraction'!E82/1000</f>
        <v>#DIV/0!</v>
      </c>
      <c r="AD82" s="94" t="e">
        <f>AC82*FWDW!H82</f>
        <v>#DIV/0!</v>
      </c>
      <c r="AE82" s="93" t="e">
        <f t="shared" si="8"/>
        <v>#DIV/0!</v>
      </c>
      <c r="AF82" s="95" t="e">
        <f>STDEV(W82:Y82)</f>
        <v>#DIV/0!</v>
      </c>
      <c r="AG82" s="95" t="e">
        <f>AF82/Z82</f>
        <v>#DIV/0!</v>
      </c>
    </row>
    <row r="83" spans="1:33" x14ac:dyDescent="0.3">
      <c r="A83" s="54" t="s">
        <v>425</v>
      </c>
      <c r="B83" s="87" t="str">
        <f>Meta!B83</f>
        <v>PlateA_H2O_2</v>
      </c>
      <c r="C83" s="87" t="s">
        <v>507</v>
      </c>
      <c r="D83" s="93" t="e">
        <v>#DIV/0!</v>
      </c>
      <c r="E83" t="s">
        <v>76</v>
      </c>
      <c r="F83" t="s">
        <v>235</v>
      </c>
      <c r="G83" t="s">
        <v>229</v>
      </c>
      <c r="H83" t="s">
        <v>232</v>
      </c>
      <c r="I83" t="s">
        <v>233</v>
      </c>
      <c r="J83" t="s">
        <v>234</v>
      </c>
      <c r="K83">
        <v>0.01</v>
      </c>
      <c r="L83">
        <v>7.0000000000000007E-2</v>
      </c>
      <c r="M83">
        <v>0.4</v>
      </c>
      <c r="N83" s="43">
        <f t="shared" si="6"/>
        <v>0.16</v>
      </c>
      <c r="P83" s="90"/>
      <c r="R83" t="s">
        <v>377</v>
      </c>
      <c r="S83" t="s">
        <v>268</v>
      </c>
      <c r="T83" t="s">
        <v>267</v>
      </c>
      <c r="U83" t="s">
        <v>267</v>
      </c>
      <c r="V83" s="91"/>
      <c r="W83"/>
      <c r="X83"/>
      <c r="Y83"/>
      <c r="Z83" s="92">
        <f>'Std. Curve(1-79)'!C82</f>
        <v>1030733.2648803553</v>
      </c>
      <c r="AA83" s="37" t="s">
        <v>82</v>
      </c>
      <c r="AB83" s="93">
        <f>VLOOKUP(AA83,$AK$3:$AR$5,8)</f>
        <v>2660000</v>
      </c>
      <c r="AC83" s="94" t="e">
        <f>Z83*'DNA extraction'!O83*'DNA extraction'!F83/'DNA extraction'!E83/1000</f>
        <v>#DIV/0!</v>
      </c>
      <c r="AD83" s="94" t="e">
        <f>AC83*FWDW!H83</f>
        <v>#DIV/0!</v>
      </c>
      <c r="AE83" s="93" t="e">
        <f t="shared" si="8"/>
        <v>#DIV/0!</v>
      </c>
      <c r="AF83" s="95" t="e">
        <f>STDEV(W83:Y83)</f>
        <v>#DIV/0!</v>
      </c>
      <c r="AG83" s="95" t="e">
        <f>AF83/Z83</f>
        <v>#DIV/0!</v>
      </c>
    </row>
    <row r="84" spans="1:33" x14ac:dyDescent="0.3">
      <c r="A84" s="54" t="s">
        <v>425</v>
      </c>
      <c r="B84" s="87" t="str">
        <f>Meta!B84</f>
        <v>PlateA_Cal</v>
      </c>
      <c r="C84" s="87" t="s">
        <v>508</v>
      </c>
      <c r="D84" s="93" t="e">
        <v>#DIV/0!</v>
      </c>
      <c r="E84" t="s">
        <v>76</v>
      </c>
      <c r="F84" t="s">
        <v>235</v>
      </c>
      <c r="G84" t="s">
        <v>229</v>
      </c>
      <c r="H84" t="s">
        <v>232</v>
      </c>
      <c r="I84" t="s">
        <v>233</v>
      </c>
      <c r="J84" t="s">
        <v>234</v>
      </c>
      <c r="K84">
        <v>0.57999999999999996</v>
      </c>
      <c r="L84">
        <v>0.56000000000000005</v>
      </c>
      <c r="M84">
        <v>0.61</v>
      </c>
      <c r="N84" s="43">
        <f t="shared" si="6"/>
        <v>0.58333333333333337</v>
      </c>
      <c r="P84" s="90"/>
      <c r="R84" t="s">
        <v>376</v>
      </c>
      <c r="S84">
        <v>22.03</v>
      </c>
      <c r="T84">
        <v>21.88</v>
      </c>
      <c r="U84">
        <v>21.62</v>
      </c>
      <c r="V84" s="91">
        <f t="shared" si="7"/>
        <v>21.843333333333334</v>
      </c>
      <c r="Z84" s="92">
        <f>'Std. Curve(1-79)'!C83</f>
        <v>1.4160548389688994</v>
      </c>
      <c r="AA84" s="37" t="s">
        <v>82</v>
      </c>
      <c r="AB84" s="93">
        <f>VLOOKUP(AA84,$AK$3:$AR$5,8)</f>
        <v>2660000</v>
      </c>
      <c r="AC84" s="94" t="e">
        <f>Z84*'DNA extraction'!O84*'DNA extraction'!F84/'DNA extraction'!E84/1000</f>
        <v>#DIV/0!</v>
      </c>
      <c r="AD84" s="94" t="e">
        <f>AC84*FWDW!H84</f>
        <v>#DIV/0!</v>
      </c>
      <c r="AE84" s="93" t="e">
        <f t="shared" si="8"/>
        <v>#DIV/0!</v>
      </c>
      <c r="AF84" s="95" t="e">
        <f>STDEV(W84:Y84)</f>
        <v>#DIV/0!</v>
      </c>
      <c r="AG84" s="95" t="e">
        <f>AF84/Z84</f>
        <v>#DIV/0!</v>
      </c>
    </row>
    <row r="85" spans="1:33" x14ac:dyDescent="0.3">
      <c r="A85" s="54" t="s">
        <v>425</v>
      </c>
      <c r="B85" s="87" t="str">
        <f>Meta!B85</f>
        <v>PlateA_Zymo</v>
      </c>
      <c r="C85" s="87" t="s">
        <v>509</v>
      </c>
      <c r="D85" s="93" t="e">
        <v>#DIV/0!</v>
      </c>
      <c r="E85" t="s">
        <v>76</v>
      </c>
      <c r="F85" t="s">
        <v>235</v>
      </c>
      <c r="G85" t="s">
        <v>229</v>
      </c>
      <c r="H85" t="s">
        <v>232</v>
      </c>
      <c r="I85" t="s">
        <v>233</v>
      </c>
      <c r="J85" t="s">
        <v>234</v>
      </c>
      <c r="K85">
        <v>0.6</v>
      </c>
      <c r="L85">
        <v>0.55000000000000004</v>
      </c>
      <c r="M85">
        <v>0.59</v>
      </c>
      <c r="N85" s="43">
        <f t="shared" si="6"/>
        <v>0.57999999999999996</v>
      </c>
      <c r="P85" s="90"/>
      <c r="R85" t="s">
        <v>375</v>
      </c>
      <c r="S85">
        <v>16.54</v>
      </c>
      <c r="T85">
        <v>16.45</v>
      </c>
      <c r="U85">
        <v>16.32</v>
      </c>
      <c r="V85" s="91">
        <f t="shared" si="7"/>
        <v>16.436666666666664</v>
      </c>
      <c r="Z85" s="92">
        <f>'Std. Curve(1-79)'!C84</f>
        <v>40</v>
      </c>
      <c r="AA85" s="37" t="s">
        <v>82</v>
      </c>
      <c r="AB85" s="93">
        <f>VLOOKUP(AA85,$AK$3:$AR$5,8)</f>
        <v>2660000</v>
      </c>
      <c r="AC85" s="94" t="e">
        <f>Z85*'DNA extraction'!O85*'DNA extraction'!F85/'DNA extraction'!E85/1000</f>
        <v>#DIV/0!</v>
      </c>
      <c r="AD85" s="94" t="e">
        <f>AC85*FWDW!H85</f>
        <v>#DIV/0!</v>
      </c>
      <c r="AE85" s="93" t="e">
        <f t="shared" si="8"/>
        <v>#DIV/0!</v>
      </c>
      <c r="AF85" s="95" t="e">
        <f>STDEV(W85:Y85)</f>
        <v>#DIV/0!</v>
      </c>
      <c r="AG85" s="95" t="e">
        <f>AF85/Z85</f>
        <v>#DIV/0!</v>
      </c>
    </row>
    <row r="86" spans="1:33" x14ac:dyDescent="0.3">
      <c r="A86" s="54" t="s">
        <v>425</v>
      </c>
      <c r="B86" s="87">
        <f>Meta!B86</f>
        <v>80</v>
      </c>
      <c r="C86" s="87" t="s">
        <v>510</v>
      </c>
      <c r="D86" s="93">
        <v>2413811.5107456059</v>
      </c>
      <c r="E86" t="s">
        <v>76</v>
      </c>
      <c r="F86" t="s">
        <v>383</v>
      </c>
      <c r="G86" t="s">
        <v>229</v>
      </c>
      <c r="H86" t="s">
        <v>232</v>
      </c>
      <c r="I86" t="s">
        <v>233</v>
      </c>
      <c r="J86" t="s">
        <v>234</v>
      </c>
      <c r="K86">
        <v>0.49</v>
      </c>
      <c r="L86">
        <v>0.59</v>
      </c>
      <c r="M86">
        <v>0.48</v>
      </c>
      <c r="N86" s="43">
        <f t="shared" si="6"/>
        <v>0.52</v>
      </c>
      <c r="P86" s="90"/>
      <c r="R86" t="s">
        <v>177</v>
      </c>
      <c r="S86">
        <v>24.72</v>
      </c>
      <c r="T86">
        <v>24.78</v>
      </c>
      <c r="U86">
        <v>24.64</v>
      </c>
      <c r="V86" s="91">
        <f t="shared" si="7"/>
        <v>24.713333333333335</v>
      </c>
      <c r="Z86" s="92">
        <f>'Std. Curve(80-158)'!C2</f>
        <v>0.13932355663662419</v>
      </c>
      <c r="AA86" s="37" t="s">
        <v>82</v>
      </c>
      <c r="AB86" s="93">
        <f>VLOOKUP(AA86,$AK$3:$AR$5,8)</f>
        <v>2660000</v>
      </c>
      <c r="AC86" s="94">
        <f>Z86*'DNA extraction'!O86*'DNA extraction'!F86/'DNA extraction'!E86/1000</f>
        <v>1.0867672124541667</v>
      </c>
      <c r="AD86" s="94">
        <f>AC86*FWDW!H86</f>
        <v>0.90744793637052856</v>
      </c>
      <c r="AE86" s="93">
        <f t="shared" si="8"/>
        <v>2890800.7851280835</v>
      </c>
      <c r="AF86" s="95" t="e">
        <f>STDEV(W86:Y86)</f>
        <v>#DIV/0!</v>
      </c>
      <c r="AG86" s="95" t="e">
        <f>AF86/Z86</f>
        <v>#DIV/0!</v>
      </c>
    </row>
    <row r="87" spans="1:33" x14ac:dyDescent="0.3">
      <c r="A87" s="54" t="s">
        <v>425</v>
      </c>
      <c r="B87" s="87">
        <f>Meta!B87</f>
        <v>81</v>
      </c>
      <c r="C87" s="87" t="s">
        <v>511</v>
      </c>
      <c r="D87" s="93">
        <v>1866715.9448081641</v>
      </c>
      <c r="E87" t="s">
        <v>76</v>
      </c>
      <c r="F87" t="s">
        <v>383</v>
      </c>
      <c r="G87" t="s">
        <v>229</v>
      </c>
      <c r="H87" t="s">
        <v>232</v>
      </c>
      <c r="I87" t="s">
        <v>233</v>
      </c>
      <c r="J87" t="s">
        <v>234</v>
      </c>
      <c r="K87">
        <v>0.55000000000000004</v>
      </c>
      <c r="L87">
        <v>0.57999999999999996</v>
      </c>
      <c r="M87">
        <v>0.56000000000000005</v>
      </c>
      <c r="N87" s="43">
        <f t="shared" si="6"/>
        <v>0.56333333333333335</v>
      </c>
      <c r="P87" s="90"/>
      <c r="R87" t="s">
        <v>178</v>
      </c>
      <c r="S87">
        <v>25.09</v>
      </c>
      <c r="T87">
        <v>25.17</v>
      </c>
      <c r="U87">
        <v>25.12</v>
      </c>
      <c r="V87" s="91">
        <f t="shared" si="7"/>
        <v>25.126666666666669</v>
      </c>
      <c r="Z87" s="92">
        <f>'Std. Curve(80-158)'!C3</f>
        <v>0.10592779963152774</v>
      </c>
      <c r="AA87" s="37" t="s">
        <v>82</v>
      </c>
      <c r="AB87" s="93">
        <f>VLOOKUP(AA87,$AK$3:$AR$5,8)</f>
        <v>2660000</v>
      </c>
      <c r="AC87" s="94">
        <f>Z87*'DNA extraction'!O87*'DNA extraction'!F87/'DNA extraction'!E87/1000</f>
        <v>0.84539345276558453</v>
      </c>
      <c r="AD87" s="94">
        <f>AC87*FWDW!H87</f>
        <v>0.7017729115820166</v>
      </c>
      <c r="AE87" s="93">
        <f t="shared" si="8"/>
        <v>2248746.5843564547</v>
      </c>
      <c r="AF87" s="95" t="e">
        <f>STDEV(W87:Y87)</f>
        <v>#DIV/0!</v>
      </c>
      <c r="AG87" s="95" t="e">
        <f>AF87/Z87</f>
        <v>#DIV/0!</v>
      </c>
    </row>
    <row r="88" spans="1:33" x14ac:dyDescent="0.3">
      <c r="A88" s="54" t="s">
        <v>425</v>
      </c>
      <c r="B88" s="87">
        <f>Meta!B88</f>
        <v>82</v>
      </c>
      <c r="C88" s="87" t="s">
        <v>512</v>
      </c>
      <c r="D88" s="93">
        <v>2063160.9422565955</v>
      </c>
      <c r="E88" t="s">
        <v>76</v>
      </c>
      <c r="F88" t="s">
        <v>383</v>
      </c>
      <c r="G88" t="s">
        <v>229</v>
      </c>
      <c r="H88" t="s">
        <v>232</v>
      </c>
      <c r="I88" t="s">
        <v>233</v>
      </c>
      <c r="J88" t="s">
        <v>234</v>
      </c>
      <c r="K88">
        <v>0.55000000000000004</v>
      </c>
      <c r="L88">
        <v>0.55000000000000004</v>
      </c>
      <c r="M88">
        <v>0.54</v>
      </c>
      <c r="N88" s="43">
        <f t="shared" si="6"/>
        <v>0.54666666666666675</v>
      </c>
      <c r="P88" s="90"/>
      <c r="R88" t="s">
        <v>179</v>
      </c>
      <c r="S88">
        <v>24.82</v>
      </c>
      <c r="T88">
        <v>25.05</v>
      </c>
      <c r="U88">
        <v>24.92</v>
      </c>
      <c r="V88" s="91">
        <f t="shared" si="7"/>
        <v>24.930000000000003</v>
      </c>
      <c r="Z88" s="92">
        <f>'Std. Curve(80-158)'!C4</f>
        <v>0.12068071269386976</v>
      </c>
      <c r="AA88" s="37" t="s">
        <v>82</v>
      </c>
      <c r="AB88" s="93">
        <f>VLOOKUP(AA88,$AK$3:$AR$5,8)</f>
        <v>2660000</v>
      </c>
      <c r="AC88" s="94">
        <f>Z88*'DNA extraction'!O88*'DNA extraction'!F88/'DNA extraction'!E88/1000</f>
        <v>0.94429352655610155</v>
      </c>
      <c r="AD88" s="94">
        <f>AC88*FWDW!H88</f>
        <v>0.77562441438217877</v>
      </c>
      <c r="AE88" s="93">
        <f t="shared" si="8"/>
        <v>2511820.7806392303</v>
      </c>
      <c r="AF88" s="95" t="e">
        <f>STDEV(W88:Y88)</f>
        <v>#DIV/0!</v>
      </c>
      <c r="AG88" s="95" t="e">
        <f>AF88/Z88</f>
        <v>#DIV/0!</v>
      </c>
    </row>
    <row r="89" spans="1:33" x14ac:dyDescent="0.3">
      <c r="A89" s="54" t="s">
        <v>425</v>
      </c>
      <c r="B89" s="87">
        <f>Meta!B89</f>
        <v>83</v>
      </c>
      <c r="C89" s="87" t="s">
        <v>513</v>
      </c>
      <c r="D89" s="93">
        <v>2018255.1887134104</v>
      </c>
      <c r="E89" t="s">
        <v>76</v>
      </c>
      <c r="F89" t="s">
        <v>383</v>
      </c>
      <c r="G89" t="s">
        <v>229</v>
      </c>
      <c r="H89" t="s">
        <v>232</v>
      </c>
      <c r="I89" t="s">
        <v>233</v>
      </c>
      <c r="J89" t="s">
        <v>234</v>
      </c>
      <c r="K89">
        <v>0.56999999999999995</v>
      </c>
      <c r="L89">
        <v>0.56000000000000005</v>
      </c>
      <c r="M89">
        <v>0.55000000000000004</v>
      </c>
      <c r="N89" s="43">
        <f t="shared" si="6"/>
        <v>0.55999999999999994</v>
      </c>
      <c r="P89" s="90"/>
      <c r="R89" t="s">
        <v>180</v>
      </c>
      <c r="S89">
        <v>25</v>
      </c>
      <c r="T89">
        <v>24.98</v>
      </c>
      <c r="U89">
        <v>25.04</v>
      </c>
      <c r="V89" s="91">
        <f t="shared" si="7"/>
        <v>25.006666666666671</v>
      </c>
      <c r="Z89" s="92">
        <f>'Std. Curve(80-158)'!C5</f>
        <v>0.11469977799225747</v>
      </c>
      <c r="AA89" s="37" t="s">
        <v>82</v>
      </c>
      <c r="AB89" s="93">
        <f>VLOOKUP(AA89,$AK$3:$AR$5,8)</f>
        <v>2660000</v>
      </c>
      <c r="AC89" s="94">
        <f>Z89*'DNA extraction'!O89*'DNA extraction'!F89/'DNA extraction'!E89/1000</f>
        <v>0.91540126091187146</v>
      </c>
      <c r="AD89" s="94">
        <f>AC89*FWDW!H89</f>
        <v>0.75874255214789865</v>
      </c>
      <c r="AE89" s="93">
        <f t="shared" si="8"/>
        <v>2434967.3540255781</v>
      </c>
      <c r="AF89" s="95" t="e">
        <f>STDEV(W89:Y89)</f>
        <v>#DIV/0!</v>
      </c>
      <c r="AG89" s="95" t="e">
        <f>AF89/Z89</f>
        <v>#DIV/0!</v>
      </c>
    </row>
    <row r="90" spans="1:33" x14ac:dyDescent="0.3">
      <c r="A90" s="54" t="s">
        <v>425</v>
      </c>
      <c r="B90" s="87">
        <f>Meta!B90</f>
        <v>84</v>
      </c>
      <c r="C90" s="87" t="s">
        <v>514</v>
      </c>
      <c r="D90" s="93">
        <v>1393414.2540557501</v>
      </c>
      <c r="E90" t="s">
        <v>76</v>
      </c>
      <c r="F90" t="s">
        <v>383</v>
      </c>
      <c r="G90" t="s">
        <v>229</v>
      </c>
      <c r="H90" t="s">
        <v>232</v>
      </c>
      <c r="I90" t="s">
        <v>233</v>
      </c>
      <c r="J90" t="s">
        <v>234</v>
      </c>
      <c r="K90">
        <v>0.56999999999999995</v>
      </c>
      <c r="L90">
        <v>0.56000000000000005</v>
      </c>
      <c r="M90">
        <v>0.56999999999999995</v>
      </c>
      <c r="N90" s="43">
        <f t="shared" si="6"/>
        <v>0.56666666666666654</v>
      </c>
      <c r="P90" s="90"/>
      <c r="R90" t="s">
        <v>181</v>
      </c>
      <c r="S90">
        <v>25.58</v>
      </c>
      <c r="T90">
        <v>25.46</v>
      </c>
      <c r="U90">
        <v>25.46</v>
      </c>
      <c r="V90" s="91">
        <f t="shared" si="7"/>
        <v>25.5</v>
      </c>
      <c r="Z90" s="92">
        <f>'Std. Curve(80-158)'!C6</f>
        <v>8.2701405739908071E-2</v>
      </c>
      <c r="AA90" s="37" t="s">
        <v>82</v>
      </c>
      <c r="AB90" s="93">
        <f>VLOOKUP(AA90,$AK$3:$AR$5,8)</f>
        <v>2660000</v>
      </c>
      <c r="AC90" s="94">
        <f>Z90*'DNA extraction'!O90*'DNA extraction'!F90/'DNA extraction'!E90/1000</f>
        <v>0.64084777791482428</v>
      </c>
      <c r="AD90" s="94">
        <f>AC90*FWDW!H90</f>
        <v>0.52383994513374066</v>
      </c>
      <c r="AE90" s="93">
        <f t="shared" si="8"/>
        <v>1704655.0892534326</v>
      </c>
      <c r="AF90" s="95" t="e">
        <f>STDEV(W90:Y90)</f>
        <v>#DIV/0!</v>
      </c>
      <c r="AG90" s="95" t="e">
        <f>AF90/Z90</f>
        <v>#DIV/0!</v>
      </c>
    </row>
    <row r="91" spans="1:33" x14ac:dyDescent="0.3">
      <c r="A91" s="54" t="s">
        <v>425</v>
      </c>
      <c r="B91" s="87">
        <f>Meta!B91</f>
        <v>85</v>
      </c>
      <c r="C91" s="87" t="s">
        <v>515</v>
      </c>
      <c r="D91" s="93">
        <v>4214282.2787528941</v>
      </c>
      <c r="E91" t="s">
        <v>76</v>
      </c>
      <c r="F91" t="s">
        <v>383</v>
      </c>
      <c r="G91" t="s">
        <v>229</v>
      </c>
      <c r="H91" t="s">
        <v>232</v>
      </c>
      <c r="I91" t="s">
        <v>233</v>
      </c>
      <c r="J91" t="s">
        <v>234</v>
      </c>
      <c r="K91">
        <v>0.56000000000000005</v>
      </c>
      <c r="L91">
        <v>0.57999999999999996</v>
      </c>
      <c r="M91">
        <v>0.57999999999999996</v>
      </c>
      <c r="N91" s="43">
        <f t="shared" si="6"/>
        <v>0.57333333333333336</v>
      </c>
      <c r="P91" s="90"/>
      <c r="R91" t="s">
        <v>182</v>
      </c>
      <c r="S91">
        <v>23.96</v>
      </c>
      <c r="T91">
        <v>23.87</v>
      </c>
      <c r="U91">
        <v>23.86</v>
      </c>
      <c r="V91" s="91">
        <f t="shared" si="7"/>
        <v>23.896666666666665</v>
      </c>
      <c r="Z91" s="92">
        <f>'Std. Curve(80-158)'!C7</f>
        <v>0.23942768698560743</v>
      </c>
      <c r="AA91" s="37" t="s">
        <v>82</v>
      </c>
      <c r="AB91" s="93">
        <f>VLOOKUP(AA91,$AK$3:$AR$5,8)</f>
        <v>2660000</v>
      </c>
      <c r="AC91" s="94">
        <f>Z91*'DNA extraction'!O91*'DNA extraction'!F91/'DNA extraction'!E91/1000</f>
        <v>1.8145334367988437</v>
      </c>
      <c r="AD91" s="94">
        <f>AC91*FWDW!H91</f>
        <v>1.5843166461477045</v>
      </c>
      <c r="AE91" s="93">
        <f t="shared" si="8"/>
        <v>4826658.9418849247</v>
      </c>
      <c r="AF91" s="95" t="e">
        <f>STDEV(W91:Y91)</f>
        <v>#DIV/0!</v>
      </c>
      <c r="AG91" s="95" t="e">
        <f>AF91/Z91</f>
        <v>#DIV/0!</v>
      </c>
    </row>
    <row r="92" spans="1:33" x14ac:dyDescent="0.3">
      <c r="A92" s="54" t="s">
        <v>425</v>
      </c>
      <c r="B92" s="87">
        <f>Meta!B92</f>
        <v>86</v>
      </c>
      <c r="C92" s="87" t="s">
        <v>516</v>
      </c>
      <c r="D92" s="93">
        <v>3415669.1425687671</v>
      </c>
      <c r="E92" t="s">
        <v>76</v>
      </c>
      <c r="F92" t="s">
        <v>383</v>
      </c>
      <c r="G92" t="s">
        <v>229</v>
      </c>
      <c r="H92" t="s">
        <v>232</v>
      </c>
      <c r="I92" t="s">
        <v>233</v>
      </c>
      <c r="J92" t="s">
        <v>234</v>
      </c>
      <c r="K92">
        <v>0.56000000000000005</v>
      </c>
      <c r="L92">
        <v>0.56000000000000005</v>
      </c>
      <c r="M92">
        <v>0.55000000000000004</v>
      </c>
      <c r="N92" s="43">
        <f t="shared" si="6"/>
        <v>0.55666666666666675</v>
      </c>
      <c r="P92" s="90"/>
      <c r="R92" t="s">
        <v>183</v>
      </c>
      <c r="S92">
        <v>24.15</v>
      </c>
      <c r="T92">
        <v>24.27</v>
      </c>
      <c r="U92">
        <v>24.19</v>
      </c>
      <c r="V92" s="91">
        <f t="shared" si="7"/>
        <v>24.203333333333333</v>
      </c>
      <c r="Z92" s="92">
        <f>'Std. Curve(80-158)'!C8</f>
        <v>0.19537689981576437</v>
      </c>
      <c r="AA92" s="37" t="s">
        <v>82</v>
      </c>
      <c r="AB92" s="93">
        <f>VLOOKUP(AA92,$AK$3:$AR$5,8)</f>
        <v>2660000</v>
      </c>
      <c r="AC92" s="94">
        <f>Z92*'DNA extraction'!O92*'DNA extraction'!F92/'DNA extraction'!E92/1000</f>
        <v>1.4634973768971111</v>
      </c>
      <c r="AD92" s="94">
        <f>AC92*FWDW!H92</f>
        <v>1.2840861438228448</v>
      </c>
      <c r="AE92" s="93">
        <f t="shared" si="8"/>
        <v>3892903.0225463156</v>
      </c>
      <c r="AF92" s="95" t="e">
        <f>STDEV(W92:Y92)</f>
        <v>#DIV/0!</v>
      </c>
      <c r="AG92" s="95" t="e">
        <f>AF92/Z92</f>
        <v>#DIV/0!</v>
      </c>
    </row>
    <row r="93" spans="1:33" x14ac:dyDescent="0.3">
      <c r="A93" s="54" t="s">
        <v>425</v>
      </c>
      <c r="B93" s="87">
        <f>Meta!B93</f>
        <v>87</v>
      </c>
      <c r="C93" s="87" t="s">
        <v>517</v>
      </c>
      <c r="D93" s="93">
        <v>3709711.058258791</v>
      </c>
      <c r="E93" t="s">
        <v>76</v>
      </c>
      <c r="F93" t="s">
        <v>383</v>
      </c>
      <c r="G93" t="s">
        <v>229</v>
      </c>
      <c r="H93" t="s">
        <v>232</v>
      </c>
      <c r="I93" t="s">
        <v>233</v>
      </c>
      <c r="J93" t="s">
        <v>234</v>
      </c>
      <c r="K93">
        <v>0.54</v>
      </c>
      <c r="L93">
        <v>0.53</v>
      </c>
      <c r="M93">
        <v>0.55000000000000004</v>
      </c>
      <c r="N93" s="43">
        <f t="shared" si="6"/>
        <v>0.54</v>
      </c>
      <c r="P93" s="90"/>
      <c r="R93" t="s">
        <v>184</v>
      </c>
      <c r="S93">
        <v>23.95</v>
      </c>
      <c r="T93">
        <v>24.15</v>
      </c>
      <c r="U93">
        <v>24.07</v>
      </c>
      <c r="V93" s="91">
        <f t="shared" si="7"/>
        <v>24.056666666666661</v>
      </c>
      <c r="Z93" s="92">
        <f>'Std. Curve(80-158)'!C9</f>
        <v>0.21532983206148198</v>
      </c>
      <c r="AA93" s="37" t="s">
        <v>82</v>
      </c>
      <c r="AB93" s="93">
        <f>VLOOKUP(AA93,$AK$3:$AR$5,8)</f>
        <v>2660000</v>
      </c>
      <c r="AC93" s="94">
        <f>Z93*'DNA extraction'!O93*'DNA extraction'!F93/'DNA extraction'!E93/1000</f>
        <v>1.6288186994060663</v>
      </c>
      <c r="AD93" s="94">
        <f>AC93*FWDW!H93</f>
        <v>1.3946282173905229</v>
      </c>
      <c r="AE93" s="93">
        <f t="shared" si="8"/>
        <v>4332657.7404201366</v>
      </c>
      <c r="AF93" s="95" t="e">
        <f>STDEV(W93:Y93)</f>
        <v>#DIV/0!</v>
      </c>
      <c r="AG93" s="95" t="e">
        <f>AF93/Z93</f>
        <v>#DIV/0!</v>
      </c>
    </row>
    <row r="94" spans="1:33" x14ac:dyDescent="0.3">
      <c r="A94" s="54" t="s">
        <v>425</v>
      </c>
      <c r="B94" s="87">
        <f>Meta!B94</f>
        <v>88</v>
      </c>
      <c r="C94" s="87" t="s">
        <v>518</v>
      </c>
      <c r="D94" s="93">
        <v>1627720.6890835469</v>
      </c>
      <c r="E94" t="s">
        <v>76</v>
      </c>
      <c r="F94" t="s">
        <v>383</v>
      </c>
      <c r="G94" t="s">
        <v>229</v>
      </c>
      <c r="H94" t="s">
        <v>232</v>
      </c>
      <c r="I94" t="s">
        <v>233</v>
      </c>
      <c r="J94" t="s">
        <v>234</v>
      </c>
      <c r="K94">
        <v>0.54</v>
      </c>
      <c r="L94">
        <v>0.56000000000000005</v>
      </c>
      <c r="M94">
        <v>0.56000000000000005</v>
      </c>
      <c r="N94" s="43">
        <f t="shared" si="6"/>
        <v>0.55333333333333334</v>
      </c>
      <c r="P94" s="90"/>
      <c r="R94" t="s">
        <v>185</v>
      </c>
      <c r="S94">
        <v>25.21</v>
      </c>
      <c r="T94">
        <v>25.46</v>
      </c>
      <c r="U94">
        <v>25.42</v>
      </c>
      <c r="V94" s="91">
        <f t="shared" si="7"/>
        <v>25.363333333333333</v>
      </c>
      <c r="Z94" s="92">
        <f>'Std. Curve(80-158)'!C10</f>
        <v>9.054500431424789E-2</v>
      </c>
      <c r="AA94" s="37" t="s">
        <v>82</v>
      </c>
      <c r="AB94" s="93">
        <f>VLOOKUP(AA94,$AK$3:$AR$5,8)</f>
        <v>2660000</v>
      </c>
      <c r="AC94" s="94">
        <f>Z94*'DNA extraction'!O94*'DNA extraction'!F94/'DNA extraction'!E94/1000</f>
        <v>0.71492305025067415</v>
      </c>
      <c r="AD94" s="94">
        <f>AC94*FWDW!H94</f>
        <v>0.61192507108404015</v>
      </c>
      <c r="AE94" s="93">
        <f t="shared" si="8"/>
        <v>1901695.3136667933</v>
      </c>
      <c r="AF94" s="95" t="e">
        <f>STDEV(W94:Y94)</f>
        <v>#DIV/0!</v>
      </c>
      <c r="AG94" s="95" t="e">
        <f>AF94/Z94</f>
        <v>#DIV/0!</v>
      </c>
    </row>
    <row r="95" spans="1:33" x14ac:dyDescent="0.3">
      <c r="A95" s="54" t="s">
        <v>425</v>
      </c>
      <c r="B95" s="87">
        <f>Meta!B95</f>
        <v>89</v>
      </c>
      <c r="C95" s="87" t="s">
        <v>519</v>
      </c>
      <c r="D95" s="93">
        <v>3127891.2607956477</v>
      </c>
      <c r="E95" t="s">
        <v>76</v>
      </c>
      <c r="F95" t="s">
        <v>383</v>
      </c>
      <c r="G95" t="s">
        <v>229</v>
      </c>
      <c r="H95" t="s">
        <v>232</v>
      </c>
      <c r="I95" t="s">
        <v>233</v>
      </c>
      <c r="J95" t="s">
        <v>234</v>
      </c>
      <c r="K95">
        <v>0.56999999999999995</v>
      </c>
      <c r="L95">
        <v>0.56999999999999995</v>
      </c>
      <c r="M95">
        <v>0.56000000000000005</v>
      </c>
      <c r="N95" s="43">
        <f t="shared" si="6"/>
        <v>0.56666666666666665</v>
      </c>
      <c r="P95" s="90"/>
      <c r="R95" t="s">
        <v>186</v>
      </c>
      <c r="S95">
        <v>24.3</v>
      </c>
      <c r="T95">
        <v>24.3</v>
      </c>
      <c r="U95">
        <v>24.4</v>
      </c>
      <c r="V95" s="91">
        <f t="shared" si="7"/>
        <v>24.333333333333332</v>
      </c>
      <c r="Z95" s="92">
        <f>'Std. Curve(80-158)'!C11</f>
        <v>0.17924258653191708</v>
      </c>
      <c r="AA95" s="37" t="s">
        <v>82</v>
      </c>
      <c r="AB95" s="93">
        <f>VLOOKUP(AA95,$AK$3:$AR$5,8)</f>
        <v>2660000</v>
      </c>
      <c r="AC95" s="94">
        <f>Z95*'DNA extraction'!O95*'DNA extraction'!F95/'DNA extraction'!E95/1000</f>
        <v>1.4287970229726352</v>
      </c>
      <c r="AD95" s="94">
        <f>AC95*FWDW!H95</f>
        <v>1.1758989702239278</v>
      </c>
      <c r="AE95" s="93">
        <f t="shared" si="8"/>
        <v>3800600.0811072099</v>
      </c>
      <c r="AF95" s="95" t="e">
        <f>STDEV(W95:Y95)</f>
        <v>#DIV/0!</v>
      </c>
      <c r="AG95" s="95" t="e">
        <f>AF95/Z95</f>
        <v>#DIV/0!</v>
      </c>
    </row>
    <row r="96" spans="1:33" x14ac:dyDescent="0.3">
      <c r="A96" s="54" t="s">
        <v>425</v>
      </c>
      <c r="B96" s="87">
        <f>Meta!B96</f>
        <v>90</v>
      </c>
      <c r="C96" s="87" t="s">
        <v>520</v>
      </c>
      <c r="D96" s="93">
        <v>3054776.2903895327</v>
      </c>
      <c r="E96" t="s">
        <v>76</v>
      </c>
      <c r="F96" t="s">
        <v>383</v>
      </c>
      <c r="G96" t="s">
        <v>229</v>
      </c>
      <c r="H96" t="s">
        <v>232</v>
      </c>
      <c r="I96" t="s">
        <v>233</v>
      </c>
      <c r="J96" t="s">
        <v>234</v>
      </c>
      <c r="K96">
        <v>0.56999999999999995</v>
      </c>
      <c r="L96">
        <v>0.57999999999999996</v>
      </c>
      <c r="M96">
        <v>0.54</v>
      </c>
      <c r="N96" s="43">
        <f t="shared" si="6"/>
        <v>0.56333333333333335</v>
      </c>
      <c r="P96" s="90"/>
      <c r="R96" t="s">
        <v>187</v>
      </c>
      <c r="S96">
        <v>24.18</v>
      </c>
      <c r="T96">
        <v>24.49</v>
      </c>
      <c r="U96">
        <v>24.17</v>
      </c>
      <c r="V96" s="91">
        <f t="shared" si="7"/>
        <v>24.28</v>
      </c>
      <c r="Z96" s="92">
        <f>'Std. Curve(80-158)'!C12</f>
        <v>0.18569402295899851</v>
      </c>
      <c r="AA96" s="37" t="s">
        <v>82</v>
      </c>
      <c r="AB96" s="93">
        <f>VLOOKUP(AA96,$AK$3:$AR$5,8)</f>
        <v>2660000</v>
      </c>
      <c r="AC96" s="94">
        <f>Z96*'DNA extraction'!O96*'DNA extraction'!F96/'DNA extraction'!E96/1000</f>
        <v>1.3801116533556188</v>
      </c>
      <c r="AD96" s="94">
        <f>AC96*FWDW!H96</f>
        <v>1.1484121392441853</v>
      </c>
      <c r="AE96" s="93">
        <f t="shared" si="8"/>
        <v>3671096.997925946</v>
      </c>
      <c r="AF96" s="95" t="e">
        <f>STDEV(W96:Y96)</f>
        <v>#DIV/0!</v>
      </c>
      <c r="AG96" s="95" t="e">
        <f>AF96/Z96</f>
        <v>#DIV/0!</v>
      </c>
    </row>
    <row r="97" spans="1:33" x14ac:dyDescent="0.3">
      <c r="A97" s="54" t="s">
        <v>425</v>
      </c>
      <c r="B97" s="87">
        <f>Meta!B97</f>
        <v>91</v>
      </c>
      <c r="C97" s="87" t="s">
        <v>521</v>
      </c>
      <c r="D97" s="93">
        <v>4209896.6595209111</v>
      </c>
      <c r="E97" t="s">
        <v>76</v>
      </c>
      <c r="F97" t="s">
        <v>383</v>
      </c>
      <c r="G97" t="s">
        <v>229</v>
      </c>
      <c r="H97" t="s">
        <v>232</v>
      </c>
      <c r="I97" t="s">
        <v>233</v>
      </c>
      <c r="J97" t="s">
        <v>234</v>
      </c>
      <c r="K97">
        <v>0.57999999999999996</v>
      </c>
      <c r="L97">
        <v>0.56999999999999995</v>
      </c>
      <c r="M97">
        <v>0.55000000000000004</v>
      </c>
      <c r="N97" s="43">
        <f t="shared" si="6"/>
        <v>0.56666666666666665</v>
      </c>
      <c r="P97" s="90"/>
      <c r="R97" t="s">
        <v>188</v>
      </c>
      <c r="S97">
        <v>23.87</v>
      </c>
      <c r="T97">
        <v>23.86</v>
      </c>
      <c r="U97">
        <v>23.79</v>
      </c>
      <c r="V97" s="91">
        <f t="shared" si="7"/>
        <v>23.840000000000003</v>
      </c>
      <c r="Z97" s="92">
        <f>'Std. Curve(80-158)'!C13</f>
        <v>0.24859414054733547</v>
      </c>
      <c r="AA97" s="37" t="s">
        <v>82</v>
      </c>
      <c r="AB97" s="93">
        <f>VLOOKUP(AA97,$AK$3:$AR$5,8)</f>
        <v>2660000</v>
      </c>
      <c r="AC97" s="94">
        <f>Z97*'DNA extraction'!O97*'DNA extraction'!F97/'DNA extraction'!E97/1000</f>
        <v>1.9005668237563875</v>
      </c>
      <c r="AD97" s="94">
        <f>AC97*FWDW!H97</f>
        <v>1.5826679171131244</v>
      </c>
      <c r="AE97" s="93">
        <f t="shared" si="8"/>
        <v>5055507.7511919905</v>
      </c>
      <c r="AF97" s="95" t="e">
        <f>STDEV(W97:Y97)</f>
        <v>#DIV/0!</v>
      </c>
      <c r="AG97" s="95" t="e">
        <f>AF97/Z97</f>
        <v>#DIV/0!</v>
      </c>
    </row>
    <row r="98" spans="1:33" x14ac:dyDescent="0.3">
      <c r="A98" s="54" t="s">
        <v>425</v>
      </c>
      <c r="B98" s="87">
        <f>Meta!B98</f>
        <v>92</v>
      </c>
      <c r="C98" s="87" t="s">
        <v>522</v>
      </c>
      <c r="D98" s="93">
        <v>4406369.6182297636</v>
      </c>
      <c r="E98" t="s">
        <v>76</v>
      </c>
      <c r="F98" t="s">
        <v>383</v>
      </c>
      <c r="G98" t="s">
        <v>229</v>
      </c>
      <c r="H98" t="s">
        <v>232</v>
      </c>
      <c r="I98" t="s">
        <v>233</v>
      </c>
      <c r="J98" t="s">
        <v>234</v>
      </c>
      <c r="K98">
        <v>0.57999999999999996</v>
      </c>
      <c r="L98">
        <v>0.57999999999999996</v>
      </c>
      <c r="M98">
        <v>0.56000000000000005</v>
      </c>
      <c r="N98" s="43">
        <f t="shared" si="6"/>
        <v>0.57333333333333336</v>
      </c>
      <c r="P98" s="90"/>
      <c r="R98" t="s">
        <v>189</v>
      </c>
      <c r="S98">
        <v>24</v>
      </c>
      <c r="T98">
        <v>23.73</v>
      </c>
      <c r="U98">
        <v>23.58</v>
      </c>
      <c r="V98" s="91">
        <f t="shared" si="7"/>
        <v>23.77</v>
      </c>
      <c r="Z98" s="92">
        <f>'Std. Curve(80-158)'!C14</f>
        <v>0.26040336175648104</v>
      </c>
      <c r="AA98" s="37" t="s">
        <v>82</v>
      </c>
      <c r="AB98" s="93">
        <f>VLOOKUP(AA98,$AK$3:$AR$5,8)</f>
        <v>2660000</v>
      </c>
      <c r="AC98" s="94">
        <f>Z98*'DNA extraction'!O98*'DNA extraction'!F98/'DNA extraction'!E98/1000</f>
        <v>1.9840256133827128</v>
      </c>
      <c r="AD98" s="94">
        <f>AC98*FWDW!H98</f>
        <v>1.6565299316653246</v>
      </c>
      <c r="AE98" s="93">
        <f t="shared" si="8"/>
        <v>5277508.1315980162</v>
      </c>
      <c r="AF98" s="95" t="e">
        <f>STDEV(W98:Y98)</f>
        <v>#DIV/0!</v>
      </c>
      <c r="AG98" s="95" t="e">
        <f>AF98/Z98</f>
        <v>#DIV/0!</v>
      </c>
    </row>
    <row r="99" spans="1:33" x14ac:dyDescent="0.3">
      <c r="A99" s="54" t="s">
        <v>425</v>
      </c>
      <c r="B99" s="87">
        <f>Meta!B99</f>
        <v>93</v>
      </c>
      <c r="C99" s="87" t="s">
        <v>523</v>
      </c>
      <c r="D99" s="93">
        <v>3673423.2306029168</v>
      </c>
      <c r="E99" t="s">
        <v>76</v>
      </c>
      <c r="F99" t="s">
        <v>383</v>
      </c>
      <c r="G99" t="s">
        <v>229</v>
      </c>
      <c r="H99" t="s">
        <v>232</v>
      </c>
      <c r="I99" t="s">
        <v>233</v>
      </c>
      <c r="J99" t="s">
        <v>234</v>
      </c>
      <c r="K99">
        <v>0.6</v>
      </c>
      <c r="L99">
        <v>0.59</v>
      </c>
      <c r="M99">
        <v>0.59</v>
      </c>
      <c r="N99" s="43">
        <f t="shared" si="6"/>
        <v>0.59333333333333327</v>
      </c>
      <c r="P99" s="90"/>
      <c r="R99" t="s">
        <v>190</v>
      </c>
      <c r="S99">
        <v>24.19</v>
      </c>
      <c r="T99">
        <v>24.03</v>
      </c>
      <c r="U99">
        <v>23.92</v>
      </c>
      <c r="V99" s="91">
        <f t="shared" si="7"/>
        <v>24.046666666666667</v>
      </c>
      <c r="Z99" s="92">
        <f>'Std. Curve(80-158)'!C15</f>
        <v>0.21676221848123386</v>
      </c>
      <c r="AA99" s="37" t="s">
        <v>82</v>
      </c>
      <c r="AB99" s="93">
        <f>VLOOKUP(AA99,$AK$3:$AR$5,8)</f>
        <v>2660000</v>
      </c>
      <c r="AC99" s="94">
        <f>Z99*'DNA extraction'!O99*'DNA extraction'!F99/'DNA extraction'!E99/1000</f>
        <v>1.6790257047345767</v>
      </c>
      <c r="AD99" s="94">
        <f>AC99*FWDW!H99</f>
        <v>1.3809861769183898</v>
      </c>
      <c r="AE99" s="93">
        <f t="shared" si="8"/>
        <v>4466208.3745939741</v>
      </c>
      <c r="AF99" s="95" t="e">
        <f>STDEV(W99:Y99)</f>
        <v>#DIV/0!</v>
      </c>
      <c r="AG99" s="95" t="e">
        <f>AF99/Z99</f>
        <v>#DIV/0!</v>
      </c>
    </row>
    <row r="100" spans="1:33" x14ac:dyDescent="0.3">
      <c r="A100" s="54" t="s">
        <v>425</v>
      </c>
      <c r="B100" s="87">
        <f>Meta!B100</f>
        <v>94</v>
      </c>
      <c r="C100" s="87" t="s">
        <v>524</v>
      </c>
      <c r="D100" s="93">
        <v>5004704.2929735724</v>
      </c>
      <c r="E100" t="s">
        <v>76</v>
      </c>
      <c r="F100" t="s">
        <v>383</v>
      </c>
      <c r="G100" t="s">
        <v>229</v>
      </c>
      <c r="H100" t="s">
        <v>232</v>
      </c>
      <c r="I100" t="s">
        <v>233</v>
      </c>
      <c r="J100" t="s">
        <v>234</v>
      </c>
      <c r="K100">
        <v>0.57999999999999996</v>
      </c>
      <c r="L100">
        <v>0.6</v>
      </c>
      <c r="M100">
        <v>0.57999999999999996</v>
      </c>
      <c r="N100" s="43">
        <f t="shared" si="6"/>
        <v>0.58666666666666656</v>
      </c>
      <c r="P100" s="90"/>
      <c r="R100" t="s">
        <v>191</v>
      </c>
      <c r="S100">
        <v>23.58</v>
      </c>
      <c r="T100">
        <v>23.58</v>
      </c>
      <c r="U100">
        <v>23.61</v>
      </c>
      <c r="V100" s="91">
        <f t="shared" si="7"/>
        <v>23.59</v>
      </c>
      <c r="Z100" s="92">
        <f>'Std. Curve(80-158)'!C16</f>
        <v>0.29341041519921057</v>
      </c>
      <c r="AA100" s="37" t="s">
        <v>82</v>
      </c>
      <c r="AB100" s="93">
        <f>VLOOKUP(AA100,$AK$3:$AR$5,8)</f>
        <v>2660000</v>
      </c>
      <c r="AC100" s="94">
        <f>Z100*'DNA extraction'!O100*'DNA extraction'!F100/'DNA extraction'!E100/1000</f>
        <v>2.2587406866759863</v>
      </c>
      <c r="AD100" s="94">
        <f>AC100*FWDW!H100</f>
        <v>1.8814677793133729</v>
      </c>
      <c r="AE100" s="93">
        <f t="shared" si="8"/>
        <v>6008250.2265581237</v>
      </c>
      <c r="AF100" s="95" t="e">
        <f>STDEV(W100:Y100)</f>
        <v>#DIV/0!</v>
      </c>
      <c r="AG100" s="95" t="e">
        <f>AF100/Z100</f>
        <v>#DIV/0!</v>
      </c>
    </row>
    <row r="101" spans="1:33" x14ac:dyDescent="0.3">
      <c r="A101" s="54" t="s">
        <v>425</v>
      </c>
      <c r="B101" s="87">
        <f>Meta!B101</f>
        <v>95</v>
      </c>
      <c r="C101" s="87" t="s">
        <v>525</v>
      </c>
      <c r="D101" s="93">
        <v>3799033.1918729772</v>
      </c>
      <c r="E101" t="s">
        <v>76</v>
      </c>
      <c r="F101" t="s">
        <v>383</v>
      </c>
      <c r="G101" t="s">
        <v>229</v>
      </c>
      <c r="H101" t="s">
        <v>232</v>
      </c>
      <c r="I101" t="s">
        <v>233</v>
      </c>
      <c r="J101" t="s">
        <v>234</v>
      </c>
      <c r="K101">
        <v>0.6</v>
      </c>
      <c r="L101">
        <v>0.57999999999999996</v>
      </c>
      <c r="M101">
        <v>0.6</v>
      </c>
      <c r="N101" s="43">
        <f t="shared" si="6"/>
        <v>0.59333333333333327</v>
      </c>
      <c r="P101" s="90"/>
      <c r="R101" t="s">
        <v>192</v>
      </c>
      <c r="S101">
        <v>24.08</v>
      </c>
      <c r="T101">
        <v>23.92</v>
      </c>
      <c r="U101">
        <v>23.99</v>
      </c>
      <c r="V101" s="91">
        <f t="shared" si="7"/>
        <v>23.996666666666666</v>
      </c>
      <c r="Z101" s="92">
        <f>'Std. Curve(80-158)'!C17</f>
        <v>0.22406834933140304</v>
      </c>
      <c r="AA101" s="37" t="s">
        <v>82</v>
      </c>
      <c r="AB101" s="93">
        <f>VLOOKUP(AA101,$AK$3:$AR$5,8)</f>
        <v>2660000</v>
      </c>
      <c r="AC101" s="94">
        <f>Z101*'DNA extraction'!O101*'DNA extraction'!F101/'DNA extraction'!E101/1000</f>
        <v>1.6878971701047307</v>
      </c>
      <c r="AD101" s="94">
        <f>AC101*FWDW!H101</f>
        <v>1.4282079668695402</v>
      </c>
      <c r="AE101" s="93">
        <f t="shared" si="8"/>
        <v>4489806.4724785835</v>
      </c>
      <c r="AF101" s="95" t="e">
        <f>STDEV(W101:Y101)</f>
        <v>#DIV/0!</v>
      </c>
      <c r="AG101" s="95" t="e">
        <f>AF101/Z101</f>
        <v>#DIV/0!</v>
      </c>
    </row>
    <row r="102" spans="1:33" x14ac:dyDescent="0.3">
      <c r="A102" s="54" t="s">
        <v>425</v>
      </c>
      <c r="B102" s="87">
        <f>Meta!B102</f>
        <v>96</v>
      </c>
      <c r="C102" s="87" t="s">
        <v>526</v>
      </c>
      <c r="D102" s="93">
        <v>2341587.2021632073</v>
      </c>
      <c r="E102" t="s">
        <v>76</v>
      </c>
      <c r="F102" t="s">
        <v>383</v>
      </c>
      <c r="G102" t="s">
        <v>229</v>
      </c>
      <c r="H102" t="s">
        <v>232</v>
      </c>
      <c r="I102" t="s">
        <v>233</v>
      </c>
      <c r="J102" t="s">
        <v>234</v>
      </c>
      <c r="K102">
        <v>0.56000000000000005</v>
      </c>
      <c r="L102">
        <v>0.56999999999999995</v>
      </c>
      <c r="M102">
        <v>0.6</v>
      </c>
      <c r="N102" s="43">
        <f t="shared" si="6"/>
        <v>0.57666666666666666</v>
      </c>
      <c r="P102" s="90"/>
      <c r="R102" t="s">
        <v>193</v>
      </c>
      <c r="S102">
        <v>24.77</v>
      </c>
      <c r="T102">
        <v>24.68</v>
      </c>
      <c r="U102">
        <v>24.79</v>
      </c>
      <c r="V102" s="91">
        <f t="shared" si="7"/>
        <v>24.74666666666667</v>
      </c>
      <c r="Z102" s="92">
        <f>'Std. Curve(80-158)'!C18</f>
        <v>0.13627826657562203</v>
      </c>
      <c r="AA102" s="37" t="s">
        <v>82</v>
      </c>
      <c r="AB102" s="93">
        <f>VLOOKUP(AA102,$AK$3:$AR$5,8)</f>
        <v>2660000</v>
      </c>
      <c r="AC102" s="94">
        <f>Z102*'DNA extraction'!O102*'DNA extraction'!F102/'DNA extraction'!E102/1000</f>
        <v>1.039895204697612</v>
      </c>
      <c r="AD102" s="94">
        <f>AC102*FWDW!H102</f>
        <v>0.88029594066285999</v>
      </c>
      <c r="AE102" s="93">
        <f t="shared" si="8"/>
        <v>2766121.244495648</v>
      </c>
      <c r="AF102" s="95" t="e">
        <f>STDEV(W102:Y102)</f>
        <v>#DIV/0!</v>
      </c>
      <c r="AG102" s="95" t="e">
        <f>AF102/Z102</f>
        <v>#DIV/0!</v>
      </c>
    </row>
    <row r="103" spans="1:33" x14ac:dyDescent="0.3">
      <c r="A103" s="54" t="s">
        <v>425</v>
      </c>
      <c r="B103" s="87">
        <f>Meta!B103</f>
        <v>97</v>
      </c>
      <c r="C103" s="87" t="s">
        <v>527</v>
      </c>
      <c r="D103" s="93">
        <v>3326544.2419410534</v>
      </c>
      <c r="E103" t="s">
        <v>76</v>
      </c>
      <c r="F103" t="s">
        <v>383</v>
      </c>
      <c r="G103" t="s">
        <v>229</v>
      </c>
      <c r="H103" t="s">
        <v>232</v>
      </c>
      <c r="I103" t="s">
        <v>233</v>
      </c>
      <c r="J103" t="s">
        <v>234</v>
      </c>
      <c r="K103">
        <v>0.56999999999999995</v>
      </c>
      <c r="L103">
        <v>0.6</v>
      </c>
      <c r="M103">
        <v>0.56000000000000005</v>
      </c>
      <c r="N103" s="43">
        <f t="shared" si="6"/>
        <v>0.57666666666666666</v>
      </c>
      <c r="P103" s="90"/>
      <c r="R103" t="s">
        <v>194</v>
      </c>
      <c r="S103">
        <v>24.17</v>
      </c>
      <c r="T103">
        <v>24.42</v>
      </c>
      <c r="U103">
        <v>24.15</v>
      </c>
      <c r="V103" s="91">
        <f t="shared" si="7"/>
        <v>24.24666666666667</v>
      </c>
      <c r="Z103" s="92">
        <f>'Std. Curve(80-158)'!C19</f>
        <v>0.18984356328346905</v>
      </c>
      <c r="AA103" s="37" t="s">
        <v>82</v>
      </c>
      <c r="AB103" s="93">
        <f>VLOOKUP(AA103,$AK$3:$AR$5,8)</f>
        <v>2660000</v>
      </c>
      <c r="AC103" s="94">
        <f>Z103*'DNA extraction'!O103*'DNA extraction'!F103/'DNA extraction'!E103/1000</f>
        <v>1.4608969856365452</v>
      </c>
      <c r="AD103" s="94">
        <f>AC103*FWDW!H103</f>
        <v>1.2505805420831029</v>
      </c>
      <c r="AE103" s="93">
        <f t="shared" si="8"/>
        <v>3885985.9817932104</v>
      </c>
      <c r="AF103" s="95" t="e">
        <f>STDEV(W103:Y103)</f>
        <v>#DIV/0!</v>
      </c>
      <c r="AG103" s="95" t="e">
        <f>AF103/Z103</f>
        <v>#DIV/0!</v>
      </c>
    </row>
    <row r="104" spans="1:33" x14ac:dyDescent="0.3">
      <c r="A104" s="54" t="s">
        <v>425</v>
      </c>
      <c r="B104" s="87">
        <f>Meta!B104</f>
        <v>98</v>
      </c>
      <c r="C104" s="87" t="s">
        <v>528</v>
      </c>
      <c r="D104" s="93">
        <v>2063179.8579697949</v>
      </c>
      <c r="E104" t="s">
        <v>76</v>
      </c>
      <c r="F104" t="s">
        <v>383</v>
      </c>
      <c r="G104" t="s">
        <v>229</v>
      </c>
      <c r="H104" t="s">
        <v>232</v>
      </c>
      <c r="I104" t="s">
        <v>233</v>
      </c>
      <c r="J104" t="s">
        <v>234</v>
      </c>
      <c r="K104">
        <v>0.43</v>
      </c>
      <c r="L104">
        <v>0.5</v>
      </c>
      <c r="M104">
        <v>0.52</v>
      </c>
      <c r="N104" s="43">
        <f t="shared" si="6"/>
        <v>0.48333333333333334</v>
      </c>
      <c r="P104" s="90"/>
      <c r="R104" t="s">
        <v>195</v>
      </c>
      <c r="S104">
        <v>25.14</v>
      </c>
      <c r="T104">
        <v>24.89</v>
      </c>
      <c r="U104">
        <v>24.88</v>
      </c>
      <c r="V104" s="91">
        <f t="shared" si="7"/>
        <v>24.97</v>
      </c>
      <c r="Z104" s="92">
        <f>'Std. Curve(80-158)'!C20</f>
        <v>0.11752231133065073</v>
      </c>
      <c r="AA104" s="37" t="s">
        <v>82</v>
      </c>
      <c r="AB104" s="93">
        <f>VLOOKUP(AA104,$AK$3:$AR$5,8)</f>
        <v>2660000</v>
      </c>
      <c r="AC104" s="94">
        <f>Z104*'DNA extraction'!O104*'DNA extraction'!F104/'DNA extraction'!E104/1000</f>
        <v>0.93531485340748688</v>
      </c>
      <c r="AD104" s="94">
        <f>AC104*FWDW!H104</f>
        <v>0.77563152555255443</v>
      </c>
      <c r="AE104" s="93">
        <f t="shared" si="8"/>
        <v>2487937.510063915</v>
      </c>
      <c r="AF104" s="95" t="e">
        <f>STDEV(W104:Y104)</f>
        <v>#DIV/0!</v>
      </c>
      <c r="AG104" s="95" t="e">
        <f>AF104/Z104</f>
        <v>#DIV/0!</v>
      </c>
    </row>
    <row r="105" spans="1:33" x14ac:dyDescent="0.3">
      <c r="A105" s="54" t="s">
        <v>425</v>
      </c>
      <c r="B105" s="87">
        <f>Meta!B105</f>
        <v>99</v>
      </c>
      <c r="C105" s="87" t="s">
        <v>529</v>
      </c>
      <c r="D105" s="93">
        <v>2586351.5892894953</v>
      </c>
      <c r="E105" t="s">
        <v>76</v>
      </c>
      <c r="F105" t="s">
        <v>383</v>
      </c>
      <c r="G105" t="s">
        <v>229</v>
      </c>
      <c r="H105" t="s">
        <v>232</v>
      </c>
      <c r="I105" t="s">
        <v>233</v>
      </c>
      <c r="J105" t="s">
        <v>234</v>
      </c>
      <c r="K105">
        <v>0.55000000000000004</v>
      </c>
      <c r="L105">
        <v>0.56999999999999995</v>
      </c>
      <c r="M105">
        <v>0.47</v>
      </c>
      <c r="N105" s="43">
        <f t="shared" si="6"/>
        <v>0.53</v>
      </c>
      <c r="P105" s="90"/>
      <c r="R105" t="s">
        <v>196</v>
      </c>
      <c r="S105">
        <v>24.62</v>
      </c>
      <c r="T105">
        <v>24.5</v>
      </c>
      <c r="U105">
        <v>24.78</v>
      </c>
      <c r="V105" s="91">
        <f t="shared" si="7"/>
        <v>24.633333333333336</v>
      </c>
      <c r="Z105" s="92">
        <f>'Std. Curve(80-158)'!C21</f>
        <v>0.14691280023891543</v>
      </c>
      <c r="AA105" s="37" t="s">
        <v>82</v>
      </c>
      <c r="AB105" s="93">
        <f>VLOOKUP(AA105,$AK$3:$AR$5,8)</f>
        <v>2660000</v>
      </c>
      <c r="AC105" s="94">
        <f>Z105*'DNA extraction'!O105*'DNA extraction'!F105/'DNA extraction'!E105/1000</f>
        <v>1.1659746050707571</v>
      </c>
      <c r="AD105" s="94">
        <f>AC105*FWDW!H105</f>
        <v>0.97231262755244185</v>
      </c>
      <c r="AE105" s="93">
        <f t="shared" si="8"/>
        <v>3101492.4494882138</v>
      </c>
      <c r="AF105" s="95" t="e">
        <f>STDEV(W105:Y105)</f>
        <v>#DIV/0!</v>
      </c>
      <c r="AG105" s="95" t="e">
        <f>AF105/Z105</f>
        <v>#DIV/0!</v>
      </c>
    </row>
    <row r="106" spans="1:33" x14ac:dyDescent="0.3">
      <c r="A106" s="54" t="s">
        <v>425</v>
      </c>
      <c r="B106" s="87">
        <f>Meta!B106</f>
        <v>100</v>
      </c>
      <c r="C106" s="87" t="s">
        <v>530</v>
      </c>
      <c r="D106" s="93">
        <v>1498238.1814060879</v>
      </c>
      <c r="E106" t="s">
        <v>76</v>
      </c>
      <c r="F106" t="s">
        <v>383</v>
      </c>
      <c r="G106" t="s">
        <v>229</v>
      </c>
      <c r="H106" t="s">
        <v>232</v>
      </c>
      <c r="I106" t="s">
        <v>233</v>
      </c>
      <c r="J106" t="s">
        <v>234</v>
      </c>
      <c r="K106">
        <v>0.54</v>
      </c>
      <c r="L106">
        <v>0.55000000000000004</v>
      </c>
      <c r="M106">
        <v>0.56000000000000005</v>
      </c>
      <c r="N106" s="43">
        <f t="shared" si="6"/>
        <v>0.55000000000000004</v>
      </c>
      <c r="P106" s="90"/>
      <c r="R106" t="s">
        <v>197</v>
      </c>
      <c r="S106">
        <v>25.54</v>
      </c>
      <c r="T106">
        <v>25.38</v>
      </c>
      <c r="U106">
        <v>25.22</v>
      </c>
      <c r="V106" s="91">
        <f t="shared" si="7"/>
        <v>25.38</v>
      </c>
      <c r="Z106" s="92">
        <f>'Std. Curve(80-158)'!C22</f>
        <v>8.9549985093731715E-2</v>
      </c>
      <c r="AA106" s="37" t="s">
        <v>82</v>
      </c>
      <c r="AB106" s="93">
        <f>VLOOKUP(AA106,$AK$3:$AR$5,8)</f>
        <v>2660000</v>
      </c>
      <c r="AC106" s="94">
        <f>Z106*'DNA extraction'!O106*'DNA extraction'!F106/'DNA extraction'!E106/1000</f>
        <v>0.6830662478545515</v>
      </c>
      <c r="AD106" s="94">
        <f>AC106*FWDW!H106</f>
        <v>0.56324743661883003</v>
      </c>
      <c r="AE106" s="93">
        <f t="shared" si="8"/>
        <v>1816956.219293107</v>
      </c>
      <c r="AF106" s="95" t="e">
        <f>STDEV(W106:Y106)</f>
        <v>#DIV/0!</v>
      </c>
      <c r="AG106" s="95" t="e">
        <f>AF106/Z106</f>
        <v>#DIV/0!</v>
      </c>
    </row>
    <row r="107" spans="1:33" x14ac:dyDescent="0.3">
      <c r="A107" s="54" t="s">
        <v>425</v>
      </c>
      <c r="B107" s="87">
        <f>Meta!B107</f>
        <v>101</v>
      </c>
      <c r="C107" s="87" t="s">
        <v>531</v>
      </c>
      <c r="D107" s="93">
        <v>2081859.153248108</v>
      </c>
      <c r="E107" t="s">
        <v>76</v>
      </c>
      <c r="F107" t="s">
        <v>383</v>
      </c>
      <c r="G107" t="s">
        <v>229</v>
      </c>
      <c r="H107" t="s">
        <v>232</v>
      </c>
      <c r="I107" t="s">
        <v>233</v>
      </c>
      <c r="J107" t="s">
        <v>234</v>
      </c>
      <c r="K107">
        <v>0.57999999999999996</v>
      </c>
      <c r="L107">
        <v>0.56000000000000005</v>
      </c>
      <c r="M107">
        <v>0.55000000000000004</v>
      </c>
      <c r="N107" s="43">
        <f t="shared" si="6"/>
        <v>0.56333333333333335</v>
      </c>
      <c r="P107" s="90"/>
      <c r="R107" t="s">
        <v>198</v>
      </c>
      <c r="S107">
        <v>24.96</v>
      </c>
      <c r="T107">
        <v>24.76</v>
      </c>
      <c r="U107">
        <v>25.03</v>
      </c>
      <c r="V107" s="91">
        <f t="shared" si="7"/>
        <v>24.916666666666668</v>
      </c>
      <c r="Z107" s="92">
        <f>'Std. Curve(80-158)'!C23</f>
        <v>0.12175226435120881</v>
      </c>
      <c r="AA107" s="37" t="s">
        <v>82</v>
      </c>
      <c r="AB107" s="93">
        <f>VLOOKUP(AA107,$AK$3:$AR$5,8)</f>
        <v>2660000</v>
      </c>
      <c r="AC107" s="94">
        <f>Z107*'DNA extraction'!O107*'DNA extraction'!F107/'DNA extraction'!E107/1000</f>
        <v>0.94711990938318802</v>
      </c>
      <c r="AD107" s="94">
        <f>AC107*FWDW!H107</f>
        <v>0.78265381701056691</v>
      </c>
      <c r="AE107" s="93">
        <f t="shared" si="8"/>
        <v>2519338.95895928</v>
      </c>
      <c r="AF107" s="95" t="e">
        <f>STDEV(W107:Y107)</f>
        <v>#DIV/0!</v>
      </c>
      <c r="AG107" s="95" t="e">
        <f>AF107/Z107</f>
        <v>#DIV/0!</v>
      </c>
    </row>
    <row r="108" spans="1:33" x14ac:dyDescent="0.3">
      <c r="A108" s="54" t="s">
        <v>425</v>
      </c>
      <c r="B108" s="87">
        <f>Meta!B108</f>
        <v>102</v>
      </c>
      <c r="C108" s="87" t="s">
        <v>532</v>
      </c>
      <c r="D108" s="93">
        <v>1003705.2430294917</v>
      </c>
      <c r="E108" t="s">
        <v>76</v>
      </c>
      <c r="F108" t="s">
        <v>383</v>
      </c>
      <c r="G108" t="s">
        <v>229</v>
      </c>
      <c r="H108" t="s">
        <v>232</v>
      </c>
      <c r="I108" t="s">
        <v>233</v>
      </c>
      <c r="J108" t="s">
        <v>234</v>
      </c>
      <c r="K108">
        <v>0.55000000000000004</v>
      </c>
      <c r="L108">
        <v>0.56000000000000005</v>
      </c>
      <c r="M108">
        <v>0.54</v>
      </c>
      <c r="N108" s="43">
        <f t="shared" si="6"/>
        <v>0.55000000000000004</v>
      </c>
      <c r="P108" s="90"/>
      <c r="R108" t="s">
        <v>199</v>
      </c>
      <c r="S108">
        <v>26.21</v>
      </c>
      <c r="T108">
        <v>26.26</v>
      </c>
      <c r="U108">
        <v>25.77</v>
      </c>
      <c r="V108" s="91">
        <f t="shared" si="7"/>
        <v>26.08</v>
      </c>
      <c r="Z108" s="92">
        <f>'Std. Curve(80-158)'!C24</f>
        <v>5.6300017715047987E-2</v>
      </c>
      <c r="AA108" s="37" t="s">
        <v>82</v>
      </c>
      <c r="AB108" s="93">
        <f>VLOOKUP(AA108,$AK$3:$AR$5,8)</f>
        <v>2660000</v>
      </c>
      <c r="AC108" s="94">
        <f>Z108*'DNA extraction'!O108*'DNA extraction'!F108/'DNA extraction'!E108/1000</f>
        <v>0.45112193681929486</v>
      </c>
      <c r="AD108" s="94">
        <f>AC108*FWDW!H108</f>
        <v>0.37733279813138787</v>
      </c>
      <c r="AE108" s="93">
        <f t="shared" si="8"/>
        <v>1199984.3519393243</v>
      </c>
      <c r="AF108" s="95" t="e">
        <f>STDEV(W108:Y108)</f>
        <v>#DIV/0!</v>
      </c>
      <c r="AG108" s="95" t="e">
        <f>AF108/Z108</f>
        <v>#DIV/0!</v>
      </c>
    </row>
    <row r="109" spans="1:33" x14ac:dyDescent="0.3">
      <c r="A109" s="54" t="s">
        <v>425</v>
      </c>
      <c r="B109" s="87">
        <f>Meta!B109</f>
        <v>103</v>
      </c>
      <c r="C109" s="87" t="s">
        <v>533</v>
      </c>
      <c r="D109" s="93">
        <v>2123608.746262542</v>
      </c>
      <c r="E109" t="s">
        <v>76</v>
      </c>
      <c r="F109" t="s">
        <v>383</v>
      </c>
      <c r="G109" t="s">
        <v>229</v>
      </c>
      <c r="H109" t="s">
        <v>232</v>
      </c>
      <c r="I109" t="s">
        <v>233</v>
      </c>
      <c r="J109" t="s">
        <v>234</v>
      </c>
      <c r="K109">
        <v>0.48</v>
      </c>
      <c r="L109">
        <v>0.56000000000000005</v>
      </c>
      <c r="M109">
        <v>0.54</v>
      </c>
      <c r="N109" s="43">
        <f t="shared" si="6"/>
        <v>0.52666666666666673</v>
      </c>
      <c r="P109" s="90"/>
      <c r="R109" t="s">
        <v>200</v>
      </c>
      <c r="S109">
        <v>24.79</v>
      </c>
      <c r="T109">
        <v>24.96</v>
      </c>
      <c r="U109">
        <v>24.84</v>
      </c>
      <c r="V109" s="91">
        <f t="shared" si="7"/>
        <v>24.863333333333333</v>
      </c>
      <c r="Z109" s="92">
        <f>'Std. Curve(80-158)'!C25</f>
        <v>0.12613446507991324</v>
      </c>
      <c r="AA109" s="37" t="s">
        <v>82</v>
      </c>
      <c r="AB109" s="93">
        <f>VLOOKUP(AA109,$AK$3:$AR$5,8)</f>
        <v>2660000</v>
      </c>
      <c r="AC109" s="94">
        <f>Z109*'DNA extraction'!O109*'DNA extraction'!F109/'DNA extraction'!E109/1000</f>
        <v>0.95016546199557994</v>
      </c>
      <c r="AD109" s="94">
        <f>AC109*FWDW!H109</f>
        <v>0.79834915273027895</v>
      </c>
      <c r="AE109" s="93">
        <f t="shared" si="8"/>
        <v>2527440.1289082426</v>
      </c>
      <c r="AF109" s="95" t="e">
        <f>STDEV(W109:Y109)</f>
        <v>#DIV/0!</v>
      </c>
      <c r="AG109" s="95" t="e">
        <f>AF109/Z109</f>
        <v>#DIV/0!</v>
      </c>
    </row>
    <row r="110" spans="1:33" x14ac:dyDescent="0.3">
      <c r="A110" s="54" t="s">
        <v>425</v>
      </c>
      <c r="B110" s="87">
        <f>Meta!B110</f>
        <v>104</v>
      </c>
      <c r="C110" s="87" t="s">
        <v>534</v>
      </c>
      <c r="D110" s="93">
        <v>2072633.4451907454</v>
      </c>
      <c r="E110" t="s">
        <v>76</v>
      </c>
      <c r="F110" t="s">
        <v>383</v>
      </c>
      <c r="G110" t="s">
        <v>229</v>
      </c>
      <c r="H110" t="s">
        <v>232</v>
      </c>
      <c r="I110" t="s">
        <v>233</v>
      </c>
      <c r="J110" t="s">
        <v>234</v>
      </c>
      <c r="K110">
        <v>0.59</v>
      </c>
      <c r="L110">
        <v>0.5</v>
      </c>
      <c r="M110">
        <v>0.47</v>
      </c>
      <c r="N110" s="43">
        <f t="shared" si="6"/>
        <v>0.51999999999999991</v>
      </c>
      <c r="P110" s="90"/>
      <c r="R110" t="s">
        <v>201</v>
      </c>
      <c r="S110">
        <v>24.86</v>
      </c>
      <c r="T110">
        <v>24.73</v>
      </c>
      <c r="U110">
        <v>24.87</v>
      </c>
      <c r="V110" s="91">
        <f t="shared" si="7"/>
        <v>24.820000000000004</v>
      </c>
      <c r="Z110" s="92">
        <f>'Std. Curve(80-158)'!C26</f>
        <v>0.1298108838719792</v>
      </c>
      <c r="AA110" s="37" t="s">
        <v>82</v>
      </c>
      <c r="AB110" s="93">
        <f>VLOOKUP(AA110,$AK$3:$AR$5,8)</f>
        <v>2660000</v>
      </c>
      <c r="AC110" s="94">
        <f>Z110*'DNA extraction'!O110*'DNA extraction'!F110/'DNA extraction'!E110/1000</f>
        <v>1.0031753004016941</v>
      </c>
      <c r="AD110" s="94">
        <f>AC110*FWDW!H110</f>
        <v>0.77918550571080658</v>
      </c>
      <c r="AE110" s="93">
        <f t="shared" si="8"/>
        <v>2668446.2990685063</v>
      </c>
      <c r="AF110" s="95" t="e">
        <f>STDEV(W110:Y110)</f>
        <v>#DIV/0!</v>
      </c>
      <c r="AG110" s="95" t="e">
        <f>AF110/Z110</f>
        <v>#DIV/0!</v>
      </c>
    </row>
    <row r="111" spans="1:33" x14ac:dyDescent="0.3">
      <c r="A111" s="54" t="s">
        <v>425</v>
      </c>
      <c r="B111" s="87">
        <f>Meta!B111</f>
        <v>105</v>
      </c>
      <c r="C111" s="87" t="s">
        <v>535</v>
      </c>
      <c r="D111" s="93">
        <v>3424637.7004628666</v>
      </c>
      <c r="E111" t="s">
        <v>76</v>
      </c>
      <c r="F111" t="s">
        <v>383</v>
      </c>
      <c r="G111" t="s">
        <v>229</v>
      </c>
      <c r="H111" t="s">
        <v>232</v>
      </c>
      <c r="I111" t="s">
        <v>233</v>
      </c>
      <c r="J111" t="s">
        <v>234</v>
      </c>
      <c r="K111">
        <v>0.6</v>
      </c>
      <c r="L111">
        <v>0.57999999999999996</v>
      </c>
      <c r="M111">
        <v>0.64</v>
      </c>
      <c r="N111" s="43">
        <f t="shared" si="6"/>
        <v>0.60666666666666658</v>
      </c>
      <c r="P111" s="90"/>
      <c r="R111" t="s">
        <v>202</v>
      </c>
      <c r="S111">
        <v>24.11</v>
      </c>
      <c r="T111">
        <v>24.05</v>
      </c>
      <c r="U111">
        <v>24.26</v>
      </c>
      <c r="V111" s="91">
        <f t="shared" si="7"/>
        <v>24.14</v>
      </c>
      <c r="Z111" s="92">
        <f>'Std. Curve(80-158)'!C27</f>
        <v>0.20375549146794106</v>
      </c>
      <c r="AA111" s="37" t="s">
        <v>82</v>
      </c>
      <c r="AB111" s="93">
        <f>VLOOKUP(AA111,$AK$3:$AR$5,8)</f>
        <v>2660000</v>
      </c>
      <c r="AC111" s="94">
        <f>Z111*'DNA extraction'!O111*'DNA extraction'!F111/'DNA extraction'!E111/1000</f>
        <v>1.5794999338600082</v>
      </c>
      <c r="AD111" s="94">
        <f>AC111*FWDW!H111</f>
        <v>1.2874577821288973</v>
      </c>
      <c r="AE111" s="93">
        <f t="shared" si="8"/>
        <v>4201469.8240676215</v>
      </c>
      <c r="AF111" s="95" t="e">
        <f>STDEV(W111:Y111)</f>
        <v>#DIV/0!</v>
      </c>
      <c r="AG111" s="95" t="e">
        <f>AF111/Z111</f>
        <v>#DIV/0!</v>
      </c>
    </row>
    <row r="112" spans="1:33" x14ac:dyDescent="0.3">
      <c r="A112" s="54" t="s">
        <v>425</v>
      </c>
      <c r="B112" s="87">
        <f>Meta!B112</f>
        <v>106</v>
      </c>
      <c r="C112" s="87" t="s">
        <v>536</v>
      </c>
      <c r="D112" s="93">
        <v>1724255.9087788044</v>
      </c>
      <c r="E112" t="s">
        <v>76</v>
      </c>
      <c r="F112" t="s">
        <v>383</v>
      </c>
      <c r="G112" t="s">
        <v>229</v>
      </c>
      <c r="H112" t="s">
        <v>232</v>
      </c>
      <c r="I112" t="s">
        <v>233</v>
      </c>
      <c r="J112" t="s">
        <v>234</v>
      </c>
      <c r="K112">
        <v>0.61</v>
      </c>
      <c r="L112">
        <v>0.57999999999999996</v>
      </c>
      <c r="M112">
        <v>0.56000000000000005</v>
      </c>
      <c r="N112" s="43">
        <f t="shared" si="6"/>
        <v>0.58333333333333337</v>
      </c>
      <c r="P112" s="90"/>
      <c r="R112" t="s">
        <v>203</v>
      </c>
      <c r="S112">
        <v>25.33</v>
      </c>
      <c r="T112">
        <v>25.07</v>
      </c>
      <c r="U112">
        <v>25.14</v>
      </c>
      <c r="V112" s="91">
        <f t="shared" si="7"/>
        <v>25.179999999999996</v>
      </c>
      <c r="Z112" s="92">
        <f>'Std. Curve(80-158)'!C28</f>
        <v>0.10224762482410124</v>
      </c>
      <c r="AA112" s="37" t="s">
        <v>82</v>
      </c>
      <c r="AB112" s="93">
        <f>VLOOKUP(AA112,$AK$3:$AR$5,8)</f>
        <v>2660000</v>
      </c>
      <c r="AC112" s="94">
        <f>Z112*'DNA extraction'!O112*'DNA extraction'!F112/'DNA extraction'!E112/1000</f>
        <v>0.7895569484486582</v>
      </c>
      <c r="AD112" s="94">
        <f>AC112*FWDW!H112</f>
        <v>0.64821650705970091</v>
      </c>
      <c r="AE112" s="93">
        <f t="shared" si="8"/>
        <v>2100221.4828734309</v>
      </c>
      <c r="AF112" s="95" t="e">
        <f>STDEV(W112:Y112)</f>
        <v>#DIV/0!</v>
      </c>
      <c r="AG112" s="95" t="e">
        <f>AF112/Z112</f>
        <v>#DIV/0!</v>
      </c>
    </row>
    <row r="113" spans="1:33" x14ac:dyDescent="0.3">
      <c r="A113" s="54" t="s">
        <v>425</v>
      </c>
      <c r="B113" s="87">
        <f>Meta!B113</f>
        <v>107</v>
      </c>
      <c r="C113" s="87" t="s">
        <v>537</v>
      </c>
      <c r="D113" s="93">
        <v>3185823.4555192376</v>
      </c>
      <c r="E113" t="s">
        <v>76</v>
      </c>
      <c r="F113" t="s">
        <v>383</v>
      </c>
      <c r="G113" t="s">
        <v>229</v>
      </c>
      <c r="H113" t="s">
        <v>232</v>
      </c>
      <c r="I113" t="s">
        <v>233</v>
      </c>
      <c r="J113" t="s">
        <v>234</v>
      </c>
      <c r="K113">
        <v>0.57999999999999996</v>
      </c>
      <c r="L113">
        <v>0.55000000000000004</v>
      </c>
      <c r="M113">
        <v>0.56999999999999995</v>
      </c>
      <c r="N113" s="43">
        <f t="shared" si="6"/>
        <v>0.56666666666666654</v>
      </c>
      <c r="P113" s="90"/>
      <c r="R113" t="s">
        <v>204</v>
      </c>
      <c r="S113">
        <v>24.27</v>
      </c>
      <c r="T113">
        <v>24.1</v>
      </c>
      <c r="U113">
        <v>24.21</v>
      </c>
      <c r="V113" s="91">
        <f t="shared" si="7"/>
        <v>24.193333333333339</v>
      </c>
      <c r="Z113" s="92">
        <f>'Std. Curve(80-158)'!C29</f>
        <v>0.19667655818334875</v>
      </c>
      <c r="AA113" s="37" t="s">
        <v>82</v>
      </c>
      <c r="AB113" s="93">
        <f>VLOOKUP(AA113,$AK$3:$AR$5,8)</f>
        <v>2660000</v>
      </c>
      <c r="AC113" s="94">
        <f>Z113*'DNA extraction'!O113*'DNA extraction'!F113/'DNA extraction'!E113/1000</f>
        <v>1.5002025795831333</v>
      </c>
      <c r="AD113" s="94">
        <f>AC113*FWDW!H113</f>
        <v>1.1976779907967059</v>
      </c>
      <c r="AE113" s="93">
        <f t="shared" si="8"/>
        <v>3990538.8616911345</v>
      </c>
      <c r="AF113" s="95" t="e">
        <f>STDEV(W113:Y113)</f>
        <v>#DIV/0!</v>
      </c>
      <c r="AG113" s="95" t="e">
        <f>AF113/Z113</f>
        <v>#DIV/0!</v>
      </c>
    </row>
    <row r="114" spans="1:33" x14ac:dyDescent="0.3">
      <c r="A114" s="54" t="s">
        <v>425</v>
      </c>
      <c r="B114" s="87">
        <f>Meta!B114</f>
        <v>108</v>
      </c>
      <c r="C114" s="87" t="s">
        <v>538</v>
      </c>
      <c r="D114" s="93">
        <v>2364605.7484617024</v>
      </c>
      <c r="E114" t="s">
        <v>76</v>
      </c>
      <c r="F114" t="s">
        <v>383</v>
      </c>
      <c r="G114" t="s">
        <v>229</v>
      </c>
      <c r="H114" t="s">
        <v>232</v>
      </c>
      <c r="I114" t="s">
        <v>233</v>
      </c>
      <c r="J114" t="s">
        <v>234</v>
      </c>
      <c r="K114">
        <v>0.55000000000000004</v>
      </c>
      <c r="L114">
        <v>0.5</v>
      </c>
      <c r="M114">
        <v>0.56000000000000005</v>
      </c>
      <c r="N114" s="43">
        <f t="shared" si="6"/>
        <v>0.53666666666666674</v>
      </c>
      <c r="P114" s="90"/>
      <c r="R114" t="s">
        <v>205</v>
      </c>
      <c r="S114">
        <v>24.81</v>
      </c>
      <c r="T114">
        <v>24.74</v>
      </c>
      <c r="U114">
        <v>24.54</v>
      </c>
      <c r="V114" s="91">
        <f t="shared" si="7"/>
        <v>24.696666666666669</v>
      </c>
      <c r="Z114" s="92">
        <f>'Std. Curve(80-158)'!C30</f>
        <v>0.14087162631613381</v>
      </c>
      <c r="AA114" s="37" t="s">
        <v>82</v>
      </c>
      <c r="AB114" s="93">
        <f>VLOOKUP(AA114,$AK$3:$AR$5,8)</f>
        <v>2660000</v>
      </c>
      <c r="AC114" s="94">
        <f>Z114*'DNA extraction'!O114*'DNA extraction'!F114/'DNA extraction'!E114/1000</f>
        <v>1.0916050082614011</v>
      </c>
      <c r="AD114" s="94">
        <f>AC114*FWDW!H114</f>
        <v>0.88894952949688055</v>
      </c>
      <c r="AE114" s="93">
        <f t="shared" si="8"/>
        <v>2903669.3219753266</v>
      </c>
      <c r="AF114" s="95" t="e">
        <f>STDEV(W114:Y114)</f>
        <v>#DIV/0!</v>
      </c>
      <c r="AG114" s="95" t="e">
        <f>AF114/Z114</f>
        <v>#DIV/0!</v>
      </c>
    </row>
    <row r="115" spans="1:33" x14ac:dyDescent="0.3">
      <c r="A115" s="54" t="s">
        <v>425</v>
      </c>
      <c r="B115" s="87">
        <f>Meta!B115</f>
        <v>109</v>
      </c>
      <c r="C115" s="87" t="s">
        <v>539</v>
      </c>
      <c r="D115" s="93">
        <v>4086643.4795558676</v>
      </c>
      <c r="E115" t="s">
        <v>76</v>
      </c>
      <c r="F115" t="s">
        <v>383</v>
      </c>
      <c r="G115" t="s">
        <v>229</v>
      </c>
      <c r="H115" t="s">
        <v>232</v>
      </c>
      <c r="I115" t="s">
        <v>233</v>
      </c>
      <c r="J115" t="s">
        <v>234</v>
      </c>
      <c r="K115">
        <v>0.56999999999999995</v>
      </c>
      <c r="L115">
        <v>0.55000000000000004</v>
      </c>
      <c r="M115">
        <v>0.54</v>
      </c>
      <c r="N115" s="43">
        <f t="shared" si="6"/>
        <v>0.55333333333333334</v>
      </c>
      <c r="P115" s="90"/>
      <c r="R115" t="s">
        <v>206</v>
      </c>
      <c r="S115">
        <v>23.83</v>
      </c>
      <c r="T115">
        <v>23.94</v>
      </c>
      <c r="U115">
        <v>23.84</v>
      </c>
      <c r="V115" s="91">
        <f t="shared" si="7"/>
        <v>23.87</v>
      </c>
      <c r="Z115" s="92">
        <f>'Std. Curve(80-158)'!C31</f>
        <v>0.24369843005095049</v>
      </c>
      <c r="AA115" s="37" t="s">
        <v>82</v>
      </c>
      <c r="AB115" s="93">
        <f>VLOOKUP(AA115,$AK$3:$AR$5,8)</f>
        <v>2660000</v>
      </c>
      <c r="AC115" s="94">
        <f>Z115*'DNA extraction'!O115*'DNA extraction'!F115/'DNA extraction'!E115/1000</f>
        <v>1.9053825649018805</v>
      </c>
      <c r="AD115" s="94">
        <f>AC115*FWDW!H115</f>
        <v>1.5363321351713788</v>
      </c>
      <c r="AE115" s="93">
        <f t="shared" si="8"/>
        <v>5068317.6226390023</v>
      </c>
      <c r="AF115" s="95" t="e">
        <f>STDEV(W115:Y115)</f>
        <v>#DIV/0!</v>
      </c>
      <c r="AG115" s="95" t="e">
        <f>AF115/Z115</f>
        <v>#DIV/0!</v>
      </c>
    </row>
    <row r="116" spans="1:33" x14ac:dyDescent="0.3">
      <c r="A116" s="54" t="s">
        <v>425</v>
      </c>
      <c r="B116" s="87">
        <f>Meta!B116</f>
        <v>110</v>
      </c>
      <c r="C116" s="87" t="s">
        <v>540</v>
      </c>
      <c r="D116" s="93">
        <v>6295188.375890662</v>
      </c>
      <c r="E116" t="s">
        <v>76</v>
      </c>
      <c r="F116" t="s">
        <v>383</v>
      </c>
      <c r="G116" t="s">
        <v>229</v>
      </c>
      <c r="H116" t="s">
        <v>232</v>
      </c>
      <c r="I116" t="s">
        <v>233</v>
      </c>
      <c r="J116" t="s">
        <v>234</v>
      </c>
      <c r="K116">
        <v>0.56000000000000005</v>
      </c>
      <c r="L116">
        <v>0.55000000000000004</v>
      </c>
      <c r="M116">
        <v>0.57999999999999996</v>
      </c>
      <c r="N116" s="43">
        <f t="shared" si="6"/>
        <v>0.56333333333333335</v>
      </c>
      <c r="P116" s="90"/>
      <c r="R116" t="s">
        <v>207</v>
      </c>
      <c r="S116">
        <v>23.48</v>
      </c>
      <c r="T116">
        <v>23.47</v>
      </c>
      <c r="U116">
        <v>23.25</v>
      </c>
      <c r="V116" s="91">
        <f t="shared" si="7"/>
        <v>23.400000000000002</v>
      </c>
      <c r="Z116" s="92">
        <f>'Std. Curve(80-158)'!C32</f>
        <v>0.3328004085953481</v>
      </c>
      <c r="AA116" s="37" t="s">
        <v>82</v>
      </c>
      <c r="AB116" s="93">
        <f>VLOOKUP(AA116,$AK$3:$AR$5,8)</f>
        <v>2660000</v>
      </c>
      <c r="AC116" s="94">
        <f>Z116*'DNA extraction'!O116*'DNA extraction'!F116/'DNA extraction'!E116/1000</f>
        <v>2.5365884801474698</v>
      </c>
      <c r="AD116" s="94">
        <f>AC116*FWDW!H116</f>
        <v>2.3666121713874668</v>
      </c>
      <c r="AE116" s="93">
        <f t="shared" si="8"/>
        <v>6747325.3571922695</v>
      </c>
      <c r="AF116" s="95" t="e">
        <f>STDEV(W116:Y116)</f>
        <v>#DIV/0!</v>
      </c>
      <c r="AG116" s="95" t="e">
        <f>AF116/Z116</f>
        <v>#DIV/0!</v>
      </c>
    </row>
    <row r="117" spans="1:33" x14ac:dyDescent="0.3">
      <c r="A117" s="54" t="s">
        <v>425</v>
      </c>
      <c r="B117" s="87">
        <f>Meta!B117</f>
        <v>111</v>
      </c>
      <c r="C117" s="87" t="s">
        <v>541</v>
      </c>
      <c r="D117" s="93">
        <v>5445115.5175548997</v>
      </c>
      <c r="E117" t="s">
        <v>76</v>
      </c>
      <c r="F117" t="s">
        <v>383</v>
      </c>
      <c r="G117" t="s">
        <v>229</v>
      </c>
      <c r="H117" t="s">
        <v>232</v>
      </c>
      <c r="I117" t="s">
        <v>233</v>
      </c>
      <c r="J117" t="s">
        <v>234</v>
      </c>
      <c r="K117">
        <v>0.54</v>
      </c>
      <c r="L117">
        <v>0.56000000000000005</v>
      </c>
      <c r="M117">
        <v>0.56999999999999995</v>
      </c>
      <c r="N117" s="43">
        <f t="shared" si="6"/>
        <v>0.55666666666666664</v>
      </c>
      <c r="P117" s="90"/>
      <c r="R117" t="s">
        <v>208</v>
      </c>
      <c r="S117">
        <v>23.71</v>
      </c>
      <c r="T117">
        <v>23.92</v>
      </c>
      <c r="U117">
        <v>23.47</v>
      </c>
      <c r="V117" s="91">
        <f t="shared" si="7"/>
        <v>23.7</v>
      </c>
      <c r="Z117" s="92">
        <f>'Std. Curve(80-158)'!C33</f>
        <v>0.27277356845490447</v>
      </c>
      <c r="AA117" s="37" t="s">
        <v>82</v>
      </c>
      <c r="AB117" s="93">
        <f>VLOOKUP(AA117,$AK$3:$AR$5,8)</f>
        <v>2660000</v>
      </c>
      <c r="AC117" s="94">
        <f>Z117*'DNA extraction'!O117*'DNA extraction'!F117/'DNA extraction'!E117/1000</f>
        <v>2.1821885476392358</v>
      </c>
      <c r="AD117" s="94">
        <f>AC117*FWDW!H117</f>
        <v>2.0470359088552255</v>
      </c>
      <c r="AE117" s="93">
        <f t="shared" si="8"/>
        <v>5804621.5367203671</v>
      </c>
      <c r="AF117" s="95" t="e">
        <f>STDEV(W117:Y117)</f>
        <v>#DIV/0!</v>
      </c>
      <c r="AG117" s="95" t="e">
        <f>AF117/Z117</f>
        <v>#DIV/0!</v>
      </c>
    </row>
    <row r="118" spans="1:33" x14ac:dyDescent="0.3">
      <c r="A118" s="54" t="s">
        <v>425</v>
      </c>
      <c r="B118" s="87">
        <f>Meta!B118</f>
        <v>112</v>
      </c>
      <c r="C118" s="87" t="s">
        <v>542</v>
      </c>
      <c r="D118" s="93">
        <v>4992187.2582592154</v>
      </c>
      <c r="E118" t="s">
        <v>76</v>
      </c>
      <c r="F118" t="s">
        <v>383</v>
      </c>
      <c r="G118" t="s">
        <v>229</v>
      </c>
      <c r="H118" t="s">
        <v>232</v>
      </c>
      <c r="I118" t="s">
        <v>233</v>
      </c>
      <c r="J118" t="s">
        <v>234</v>
      </c>
      <c r="K118">
        <v>0.55000000000000004</v>
      </c>
      <c r="L118">
        <v>0.56999999999999995</v>
      </c>
      <c r="M118">
        <v>0.54</v>
      </c>
      <c r="N118" s="43">
        <f t="shared" si="6"/>
        <v>0.55333333333333334</v>
      </c>
      <c r="P118" s="90"/>
      <c r="R118" t="s">
        <v>209</v>
      </c>
      <c r="S118">
        <v>23.79</v>
      </c>
      <c r="T118">
        <v>23.86</v>
      </c>
      <c r="U118">
        <v>23.79</v>
      </c>
      <c r="V118" s="91">
        <f t="shared" si="7"/>
        <v>23.813333333333333</v>
      </c>
      <c r="Z118" s="92">
        <f>'Std. Curve(80-158)'!C34</f>
        <v>0.2530283883788802</v>
      </c>
      <c r="AA118" s="37" t="s">
        <v>82</v>
      </c>
      <c r="AB118" s="93">
        <f>VLOOKUP(AA118,$AK$3:$AR$5,8)</f>
        <v>2660000</v>
      </c>
      <c r="AC118" s="94">
        <f>Z118*'DNA extraction'!O118*'DNA extraction'!F118/'DNA extraction'!E118/1000</f>
        <v>1.9478705802839125</v>
      </c>
      <c r="AD118" s="94">
        <f>AC118*FWDW!H118</f>
        <v>1.8767621271651187</v>
      </c>
      <c r="AE118" s="93">
        <f t="shared" si="8"/>
        <v>5181335.7435552068</v>
      </c>
      <c r="AF118" s="95" t="e">
        <f>STDEV(W118:Y118)</f>
        <v>#DIV/0!</v>
      </c>
      <c r="AG118" s="95" t="e">
        <f>AF118/Z118</f>
        <v>#DIV/0!</v>
      </c>
    </row>
    <row r="119" spans="1:33" x14ac:dyDescent="0.3">
      <c r="A119" s="54" t="s">
        <v>425</v>
      </c>
      <c r="B119" s="87">
        <f>Meta!B119</f>
        <v>113</v>
      </c>
      <c r="C119" s="87" t="s">
        <v>543</v>
      </c>
      <c r="D119" s="93">
        <v>7213886.1212095395</v>
      </c>
      <c r="E119" t="s">
        <v>76</v>
      </c>
      <c r="F119" t="s">
        <v>383</v>
      </c>
      <c r="G119" t="s">
        <v>229</v>
      </c>
      <c r="H119" t="s">
        <v>232</v>
      </c>
      <c r="I119" t="s">
        <v>233</v>
      </c>
      <c r="J119" t="s">
        <v>234</v>
      </c>
      <c r="K119">
        <v>0.56000000000000005</v>
      </c>
      <c r="L119">
        <v>0.55000000000000004</v>
      </c>
      <c r="M119">
        <v>0.55000000000000004</v>
      </c>
      <c r="N119" s="43">
        <f t="shared" si="6"/>
        <v>0.55333333333333334</v>
      </c>
      <c r="P119" s="90"/>
      <c r="R119" t="s">
        <v>210</v>
      </c>
      <c r="S119">
        <v>23.15</v>
      </c>
      <c r="T119">
        <v>23.33</v>
      </c>
      <c r="U119">
        <v>23.14</v>
      </c>
      <c r="V119" s="91">
        <f t="shared" si="7"/>
        <v>23.206666666666667</v>
      </c>
      <c r="Z119" s="92">
        <f>'Std. Curve(80-158)'!C35</f>
        <v>0.37831361467215957</v>
      </c>
      <c r="AA119" s="37" t="s">
        <v>82</v>
      </c>
      <c r="AB119" s="93">
        <f>VLOOKUP(AA119,$AK$3:$AR$5,8)</f>
        <v>2660000</v>
      </c>
      <c r="AC119" s="94">
        <f>Z119*'DNA extraction'!O119*'DNA extraction'!F119/'DNA extraction'!E119/1000</f>
        <v>2.8380616254475588</v>
      </c>
      <c r="AD119" s="94">
        <f>AC119*FWDW!H119</f>
        <v>2.7119872636126088</v>
      </c>
      <c r="AE119" s="93">
        <f t="shared" si="8"/>
        <v>7549243.9236905063</v>
      </c>
      <c r="AF119" s="95" t="e">
        <f>STDEV(W119:Y119)</f>
        <v>#DIV/0!</v>
      </c>
      <c r="AG119" s="95" t="e">
        <f>AF119/Z119</f>
        <v>#DIV/0!</v>
      </c>
    </row>
    <row r="120" spans="1:33" x14ac:dyDescent="0.3">
      <c r="A120" s="54" t="s">
        <v>425</v>
      </c>
      <c r="B120" s="87">
        <f>Meta!B120</f>
        <v>114</v>
      </c>
      <c r="C120" s="87" t="s">
        <v>544</v>
      </c>
      <c r="D120" s="93">
        <v>9592480.9021754339</v>
      </c>
      <c r="E120" t="s">
        <v>76</v>
      </c>
      <c r="F120" t="s">
        <v>383</v>
      </c>
      <c r="G120" t="s">
        <v>229</v>
      </c>
      <c r="H120" t="s">
        <v>232</v>
      </c>
      <c r="I120" t="s">
        <v>233</v>
      </c>
      <c r="J120" t="s">
        <v>234</v>
      </c>
      <c r="K120">
        <v>0.59</v>
      </c>
      <c r="L120">
        <v>0.56999999999999995</v>
      </c>
      <c r="M120">
        <v>0.56000000000000005</v>
      </c>
      <c r="N120" s="43">
        <f t="shared" si="6"/>
        <v>0.57333333333333336</v>
      </c>
      <c r="P120" s="90"/>
      <c r="R120" t="s">
        <v>211</v>
      </c>
      <c r="S120">
        <v>22.85</v>
      </c>
      <c r="T120">
        <v>22.83</v>
      </c>
      <c r="U120">
        <v>22.8</v>
      </c>
      <c r="V120" s="91">
        <f t="shared" si="7"/>
        <v>22.826666666666668</v>
      </c>
      <c r="Z120" s="92">
        <f>'Std. Curve(80-158)'!C36</f>
        <v>0.48670815223971581</v>
      </c>
      <c r="AA120" s="37" t="s">
        <v>82</v>
      </c>
      <c r="AB120" s="93">
        <f>VLOOKUP(AA120,$AK$3:$AR$5,8)</f>
        <v>2660000</v>
      </c>
      <c r="AC120" s="94">
        <f>Z120*'DNA extraction'!O120*'DNA extraction'!F120/'DNA extraction'!E120/1000</f>
        <v>3.739593947289404</v>
      </c>
      <c r="AD120" s="94">
        <f>AC120*FWDW!H120</f>
        <v>3.6061958278855015</v>
      </c>
      <c r="AE120" s="93">
        <f t="shared" si="8"/>
        <v>9947319.8997898139</v>
      </c>
      <c r="AF120" s="95" t="e">
        <f>STDEV(W120:Y120)</f>
        <v>#DIV/0!</v>
      </c>
      <c r="AG120" s="95" t="e">
        <f>AF120/Z120</f>
        <v>#DIV/0!</v>
      </c>
    </row>
    <row r="121" spans="1:33" x14ac:dyDescent="0.3">
      <c r="A121" s="54" t="s">
        <v>425</v>
      </c>
      <c r="B121" s="87">
        <f>Meta!B121</f>
        <v>115</v>
      </c>
      <c r="C121" s="87" t="s">
        <v>545</v>
      </c>
      <c r="D121" s="93">
        <v>5863882.7335561113</v>
      </c>
      <c r="E121" t="s">
        <v>76</v>
      </c>
      <c r="F121" t="s">
        <v>383</v>
      </c>
      <c r="G121" t="s">
        <v>229</v>
      </c>
      <c r="H121" t="s">
        <v>232</v>
      </c>
      <c r="I121" t="s">
        <v>233</v>
      </c>
      <c r="J121" t="s">
        <v>234</v>
      </c>
      <c r="K121">
        <v>0.57999999999999996</v>
      </c>
      <c r="L121">
        <v>0.57999999999999996</v>
      </c>
      <c r="M121">
        <v>0.56999999999999995</v>
      </c>
      <c r="N121" s="43">
        <f t="shared" si="6"/>
        <v>0.57666666666666666</v>
      </c>
      <c r="P121" s="90"/>
      <c r="R121" t="s">
        <v>212</v>
      </c>
      <c r="S121">
        <v>23.67</v>
      </c>
      <c r="T121">
        <v>23.59</v>
      </c>
      <c r="U121">
        <v>23.53</v>
      </c>
      <c r="V121" s="91">
        <f t="shared" si="7"/>
        <v>23.596666666666668</v>
      </c>
      <c r="Z121" s="92">
        <f>'Std. Curve(80-158)'!C37</f>
        <v>0.29211639716119547</v>
      </c>
      <c r="AA121" s="37" t="s">
        <v>82</v>
      </c>
      <c r="AB121" s="93">
        <f>VLOOKUP(AA121,$AK$3:$AR$5,8)</f>
        <v>2660000</v>
      </c>
      <c r="AC121" s="94">
        <f>Z121*'DNA extraction'!O121*'DNA extraction'!F121/'DNA extraction'!E121/1000</f>
        <v>2.2947085401507894</v>
      </c>
      <c r="AD121" s="94">
        <f>AC121*FWDW!H121</f>
        <v>2.2044671930662072</v>
      </c>
      <c r="AE121" s="93">
        <f t="shared" si="8"/>
        <v>6103924.7168010995</v>
      </c>
      <c r="AF121" s="95" t="e">
        <f>STDEV(W121:Y121)</f>
        <v>#DIV/0!</v>
      </c>
      <c r="AG121" s="95" t="e">
        <f>AF121/Z121</f>
        <v>#DIV/0!</v>
      </c>
    </row>
    <row r="122" spans="1:33" x14ac:dyDescent="0.3">
      <c r="A122" s="54" t="s">
        <v>425</v>
      </c>
      <c r="B122" s="87">
        <f>Meta!B122</f>
        <v>116</v>
      </c>
      <c r="C122" s="87" t="s">
        <v>546</v>
      </c>
      <c r="D122" s="93">
        <v>2446121.8890449377</v>
      </c>
      <c r="E122" t="s">
        <v>76</v>
      </c>
      <c r="F122" t="s">
        <v>383</v>
      </c>
      <c r="G122" t="s">
        <v>229</v>
      </c>
      <c r="H122" t="s">
        <v>232</v>
      </c>
      <c r="I122" t="s">
        <v>233</v>
      </c>
      <c r="J122" t="s">
        <v>234</v>
      </c>
      <c r="K122">
        <v>0.56999999999999995</v>
      </c>
      <c r="L122">
        <v>0.6</v>
      </c>
      <c r="M122">
        <v>0.57999999999999996</v>
      </c>
      <c r="N122" s="43">
        <f t="shared" si="6"/>
        <v>0.58333333333333337</v>
      </c>
      <c r="P122" s="90"/>
      <c r="R122" t="s">
        <v>213</v>
      </c>
      <c r="S122">
        <v>24.53</v>
      </c>
      <c r="T122">
        <v>24.69</v>
      </c>
      <c r="U122">
        <v>24.49</v>
      </c>
      <c r="V122" s="91">
        <f t="shared" si="7"/>
        <v>24.569999999999997</v>
      </c>
      <c r="Z122" s="92">
        <f>'Std. Curve(80-158)'!C38</f>
        <v>0.15321304536943256</v>
      </c>
      <c r="AA122" s="37" t="s">
        <v>82</v>
      </c>
      <c r="AB122" s="93">
        <f>VLOOKUP(AA122,$AK$3:$AR$5,8)</f>
        <v>2660000</v>
      </c>
      <c r="AC122" s="94">
        <f>Z122*'DNA extraction'!O122*'DNA extraction'!F122/'DNA extraction'!E122/1000</f>
        <v>1.1682275666750481</v>
      </c>
      <c r="AD122" s="94">
        <f>AC122*FWDW!H122</f>
        <v>0.91959469512967573</v>
      </c>
      <c r="AE122" s="93">
        <f t="shared" si="8"/>
        <v>3107485.3273556279</v>
      </c>
      <c r="AF122" s="95" t="e">
        <f>STDEV(W122:Y122)</f>
        <v>#DIV/0!</v>
      </c>
      <c r="AG122" s="95" t="e">
        <f>AF122/Z122</f>
        <v>#DIV/0!</v>
      </c>
    </row>
    <row r="123" spans="1:33" x14ac:dyDescent="0.3">
      <c r="A123" s="54" t="s">
        <v>425</v>
      </c>
      <c r="B123" s="87">
        <f>Meta!B123</f>
        <v>117</v>
      </c>
      <c r="C123" s="87" t="s">
        <v>547</v>
      </c>
      <c r="D123" s="93">
        <v>5914963.3810292948</v>
      </c>
      <c r="E123" t="s">
        <v>76</v>
      </c>
      <c r="F123" t="s">
        <v>383</v>
      </c>
      <c r="G123" t="s">
        <v>229</v>
      </c>
      <c r="H123" t="s">
        <v>232</v>
      </c>
      <c r="I123" t="s">
        <v>233</v>
      </c>
      <c r="J123" t="s">
        <v>234</v>
      </c>
      <c r="K123">
        <v>0.6</v>
      </c>
      <c r="L123">
        <v>0.59</v>
      </c>
      <c r="M123">
        <v>0.56999999999999995</v>
      </c>
      <c r="N123" s="43">
        <f t="shared" si="6"/>
        <v>0.58666666666666656</v>
      </c>
      <c r="P123" s="90"/>
      <c r="R123" t="s">
        <v>214</v>
      </c>
      <c r="S123">
        <v>23.05</v>
      </c>
      <c r="T123">
        <v>23.25</v>
      </c>
      <c r="U123">
        <v>23.39</v>
      </c>
      <c r="V123" s="91">
        <f t="shared" si="7"/>
        <v>23.23</v>
      </c>
      <c r="Z123" s="92">
        <f>'Std. Curve(80-158)'!C39</f>
        <v>0.37250611346500662</v>
      </c>
      <c r="AA123" s="37" t="s">
        <v>82</v>
      </c>
      <c r="AB123" s="93">
        <f>VLOOKUP(AA123,$AK$3:$AR$5,8)</f>
        <v>2660000</v>
      </c>
      <c r="AC123" s="94">
        <f>Z123*'DNA extraction'!O123*'DNA extraction'!F123/'DNA extraction'!E123/1000</f>
        <v>2.8610300573349203</v>
      </c>
      <c r="AD123" s="94">
        <f>AC123*FWDW!H123</f>
        <v>2.2236704439959754</v>
      </c>
      <c r="AE123" s="93">
        <f t="shared" si="8"/>
        <v>7610339.9525108878</v>
      </c>
      <c r="AF123" s="95" t="e">
        <f>STDEV(W123:Y123)</f>
        <v>#DIV/0!</v>
      </c>
      <c r="AG123" s="95" t="e">
        <f>AF123/Z123</f>
        <v>#DIV/0!</v>
      </c>
    </row>
    <row r="124" spans="1:33" x14ac:dyDescent="0.3">
      <c r="A124" s="54" t="s">
        <v>425</v>
      </c>
      <c r="B124" s="87">
        <f>Meta!B124</f>
        <v>118</v>
      </c>
      <c r="C124" s="87" t="s">
        <v>548</v>
      </c>
      <c r="D124" s="93">
        <v>6648306.2689494248</v>
      </c>
      <c r="E124" t="s">
        <v>76</v>
      </c>
      <c r="F124" t="s">
        <v>383</v>
      </c>
      <c r="G124" t="s">
        <v>229</v>
      </c>
      <c r="H124" t="s">
        <v>232</v>
      </c>
      <c r="I124" t="s">
        <v>233</v>
      </c>
      <c r="J124" t="s">
        <v>234</v>
      </c>
      <c r="K124">
        <v>0.6</v>
      </c>
      <c r="L124">
        <v>0.59</v>
      </c>
      <c r="M124">
        <v>0.56999999999999995</v>
      </c>
      <c r="N124" s="43">
        <f t="shared" si="6"/>
        <v>0.58666666666666656</v>
      </c>
      <c r="P124" s="90"/>
      <c r="R124" t="s">
        <v>215</v>
      </c>
      <c r="S124">
        <v>23.44</v>
      </c>
      <c r="T124">
        <v>23.5</v>
      </c>
      <c r="U124">
        <v>23.42</v>
      </c>
      <c r="V124" s="91">
        <f t="shared" si="7"/>
        <v>23.453333333333333</v>
      </c>
      <c r="Z124" s="92">
        <f>'Std. Curve(80-158)'!C40</f>
        <v>0.32123815879997608</v>
      </c>
      <c r="AA124" s="37" t="s">
        <v>82</v>
      </c>
      <c r="AB124" s="93">
        <f>VLOOKUP(AA124,$AK$3:$AR$5,8)</f>
        <v>2660000</v>
      </c>
      <c r="AC124" s="94">
        <f>Z124*'DNA extraction'!O124*'DNA extraction'!F124/'DNA extraction'!E124/1000</f>
        <v>2.6202133670471128</v>
      </c>
      <c r="AD124" s="94">
        <f>AC124*FWDW!H124</f>
        <v>2.4993632590035433</v>
      </c>
      <c r="AE124" s="93">
        <f t="shared" si="8"/>
        <v>6969767.5563453203</v>
      </c>
      <c r="AF124" s="95" t="e">
        <f>STDEV(W124:Y124)</f>
        <v>#DIV/0!</v>
      </c>
      <c r="AG124" s="95" t="e">
        <f>AF124/Z124</f>
        <v>#DIV/0!</v>
      </c>
    </row>
    <row r="125" spans="1:33" x14ac:dyDescent="0.3">
      <c r="A125" s="54" t="s">
        <v>425</v>
      </c>
      <c r="B125" s="87">
        <f>Meta!B125</f>
        <v>119</v>
      </c>
      <c r="C125" s="87" t="s">
        <v>549</v>
      </c>
      <c r="D125" s="93">
        <v>6110427.937494413</v>
      </c>
      <c r="E125" t="s">
        <v>76</v>
      </c>
      <c r="F125" t="s">
        <v>383</v>
      </c>
      <c r="G125" t="s">
        <v>229</v>
      </c>
      <c r="H125" t="s">
        <v>232</v>
      </c>
      <c r="I125" t="s">
        <v>233</v>
      </c>
      <c r="J125" t="s">
        <v>234</v>
      </c>
      <c r="K125">
        <v>0.59</v>
      </c>
      <c r="L125">
        <v>0.56000000000000005</v>
      </c>
      <c r="M125">
        <v>0.57999999999999996</v>
      </c>
      <c r="N125" s="43">
        <f t="shared" si="6"/>
        <v>0.57666666666666666</v>
      </c>
      <c r="P125" s="90"/>
      <c r="R125" t="s">
        <v>216</v>
      </c>
      <c r="S125">
        <v>23.56</v>
      </c>
      <c r="T125">
        <v>23.42</v>
      </c>
      <c r="U125">
        <v>23.57</v>
      </c>
      <c r="V125" s="91">
        <f t="shared" si="7"/>
        <v>23.516666666666669</v>
      </c>
      <c r="Z125" s="92">
        <f>'Std. Curve(80-158)'!C41</f>
        <v>0.30802858424426</v>
      </c>
      <c r="AA125" s="37" t="s">
        <v>82</v>
      </c>
      <c r="AB125" s="93">
        <f>VLOOKUP(AA125,$AK$3:$AR$5,8)</f>
        <v>2660000</v>
      </c>
      <c r="AC125" s="94">
        <f>Z125*'DNA extraction'!O125*'DNA extraction'!F125/'DNA extraction'!E125/1000</f>
        <v>2.5615682681435348</v>
      </c>
      <c r="AD125" s="94">
        <f>AC125*FWDW!H125</f>
        <v>2.2971533599603058</v>
      </c>
      <c r="AE125" s="93">
        <f t="shared" si="8"/>
        <v>6813771.5932618026</v>
      </c>
      <c r="AF125" s="95" t="e">
        <f>STDEV(W125:Y125)</f>
        <v>#DIV/0!</v>
      </c>
      <c r="AG125" s="95" t="e">
        <f>AF125/Z125</f>
        <v>#DIV/0!</v>
      </c>
    </row>
    <row r="126" spans="1:33" x14ac:dyDescent="0.3">
      <c r="A126" s="54" t="s">
        <v>425</v>
      </c>
      <c r="B126" s="87">
        <f>Meta!B126</f>
        <v>120</v>
      </c>
      <c r="C126" s="87" t="s">
        <v>550</v>
      </c>
      <c r="D126" s="93">
        <v>3765570.5334845288</v>
      </c>
      <c r="E126" t="s">
        <v>76</v>
      </c>
      <c r="F126" t="s">
        <v>383</v>
      </c>
      <c r="G126" t="s">
        <v>229</v>
      </c>
      <c r="H126" t="s">
        <v>232</v>
      </c>
      <c r="I126" t="s">
        <v>233</v>
      </c>
      <c r="J126" t="s">
        <v>234</v>
      </c>
      <c r="K126">
        <v>0.59</v>
      </c>
      <c r="L126">
        <v>0.57999999999999996</v>
      </c>
      <c r="M126">
        <v>0.56000000000000005</v>
      </c>
      <c r="N126" s="43">
        <f t="shared" si="6"/>
        <v>0.57666666666666666</v>
      </c>
      <c r="P126" s="90"/>
      <c r="R126" t="s">
        <v>217</v>
      </c>
      <c r="S126">
        <v>24.07</v>
      </c>
      <c r="T126">
        <v>23.94</v>
      </c>
      <c r="U126">
        <v>24.01</v>
      </c>
      <c r="V126" s="91">
        <f t="shared" si="7"/>
        <v>24.006666666666671</v>
      </c>
      <c r="Z126" s="92">
        <f>'Std. Curve(80-158)'!C42</f>
        <v>0.22258768326825046</v>
      </c>
      <c r="AA126" s="37" t="s">
        <v>82</v>
      </c>
      <c r="AB126" s="93">
        <f>VLOOKUP(AA126,$AK$3:$AR$5,8)</f>
        <v>2660000</v>
      </c>
      <c r="AC126" s="94">
        <f>Z126*'DNA extraction'!O126*'DNA extraction'!F126/'DNA extraction'!E126/1000</f>
        <v>1.7148511808031621</v>
      </c>
      <c r="AD126" s="94">
        <f>AC126*FWDW!H126</f>
        <v>1.4156280201069658</v>
      </c>
      <c r="AE126" s="93">
        <f t="shared" si="8"/>
        <v>4561504.140936411</v>
      </c>
      <c r="AF126" s="95" t="e">
        <f>STDEV(W126:Y126)</f>
        <v>#DIV/0!</v>
      </c>
      <c r="AG126" s="95" t="e">
        <f>AF126/Z126</f>
        <v>#DIV/0!</v>
      </c>
    </row>
    <row r="127" spans="1:33" x14ac:dyDescent="0.3">
      <c r="A127" s="54" t="s">
        <v>425</v>
      </c>
      <c r="B127" s="87">
        <f>Meta!B127</f>
        <v>121</v>
      </c>
      <c r="C127" s="87" t="s">
        <v>551</v>
      </c>
      <c r="D127" s="93">
        <v>34784643.407019295</v>
      </c>
      <c r="E127" t="s">
        <v>76</v>
      </c>
      <c r="F127" t="s">
        <v>383</v>
      </c>
      <c r="G127" t="s">
        <v>229</v>
      </c>
      <c r="H127" t="s">
        <v>232</v>
      </c>
      <c r="I127" t="s">
        <v>233</v>
      </c>
      <c r="J127" t="s">
        <v>234</v>
      </c>
      <c r="K127">
        <v>0.55000000000000004</v>
      </c>
      <c r="L127">
        <v>0.55000000000000004</v>
      </c>
      <c r="M127">
        <v>0.55000000000000004</v>
      </c>
      <c r="N127" s="43">
        <f t="shared" si="6"/>
        <v>0.55000000000000004</v>
      </c>
      <c r="P127" s="90"/>
      <c r="R127" t="s">
        <v>218</v>
      </c>
      <c r="S127">
        <v>20.84</v>
      </c>
      <c r="T127">
        <v>20.58</v>
      </c>
      <c r="U127">
        <v>20.71</v>
      </c>
      <c r="V127" s="91">
        <f t="shared" si="7"/>
        <v>20.71</v>
      </c>
      <c r="Z127" s="92">
        <f>'Std. Curve(80-158)'!C43</f>
        <v>1.9803345098116152</v>
      </c>
      <c r="AA127" s="37" t="s">
        <v>82</v>
      </c>
      <c r="AB127" s="93">
        <f>VLOOKUP(AA127,$AK$3:$AR$5,8)</f>
        <v>2660000</v>
      </c>
      <c r="AC127" s="94">
        <f>Z127*'DNA extraction'!O127*'DNA extraction'!F127/'DNA extraction'!E127/1000</f>
        <v>15.117057326806224</v>
      </c>
      <c r="AD127" s="94">
        <f>AC127*FWDW!H127</f>
        <v>13.076933611661389</v>
      </c>
      <c r="AE127" s="93">
        <f t="shared" si="8"/>
        <v>40211372.489304557</v>
      </c>
      <c r="AF127" s="95" t="e">
        <f>STDEV(W127:Y127)</f>
        <v>#DIV/0!</v>
      </c>
      <c r="AG127" s="95" t="e">
        <f>AF127/Z127</f>
        <v>#DIV/0!</v>
      </c>
    </row>
    <row r="128" spans="1:33" x14ac:dyDescent="0.3">
      <c r="A128" s="54" t="s">
        <v>425</v>
      </c>
      <c r="B128" s="87">
        <f>Meta!B128</f>
        <v>122</v>
      </c>
      <c r="C128" s="87" t="s">
        <v>552</v>
      </c>
      <c r="D128" s="93">
        <v>33615010.82313408</v>
      </c>
      <c r="E128" t="s">
        <v>76</v>
      </c>
      <c r="F128" t="s">
        <v>383</v>
      </c>
      <c r="G128" t="s">
        <v>229</v>
      </c>
      <c r="H128" t="s">
        <v>232</v>
      </c>
      <c r="I128" t="s">
        <v>233</v>
      </c>
      <c r="J128" t="s">
        <v>234</v>
      </c>
      <c r="K128">
        <v>0.56000000000000005</v>
      </c>
      <c r="L128">
        <v>0.56999999999999995</v>
      </c>
      <c r="M128">
        <v>0.56999999999999995</v>
      </c>
      <c r="N128" s="43">
        <f t="shared" si="6"/>
        <v>0.56666666666666654</v>
      </c>
      <c r="P128" s="90"/>
      <c r="R128" t="s">
        <v>219</v>
      </c>
      <c r="S128">
        <v>20.81</v>
      </c>
      <c r="T128">
        <v>21.02</v>
      </c>
      <c r="U128">
        <v>20.68</v>
      </c>
      <c r="V128" s="91">
        <f t="shared" si="7"/>
        <v>20.836666666666666</v>
      </c>
      <c r="Z128" s="92">
        <f>'Std. Curve(80-158)'!C44</f>
        <v>1.8208171658911805</v>
      </c>
      <c r="AA128" s="37" t="s">
        <v>82</v>
      </c>
      <c r="AB128" s="93">
        <f>VLOOKUP(AA128,$AK$3:$AR$5,8)</f>
        <v>2660000</v>
      </c>
      <c r="AC128" s="94">
        <f>Z128*'DNA extraction'!O128*'DNA extraction'!F128/'DNA extraction'!E128/1000</f>
        <v>14.554893412399526</v>
      </c>
      <c r="AD128" s="94">
        <f>AC128*FWDW!H128</f>
        <v>12.637222113960181</v>
      </c>
      <c r="AE128" s="93">
        <f t="shared" si="8"/>
        <v>38716016.476982743</v>
      </c>
      <c r="AF128" s="95" t="e">
        <f>STDEV(W128:Y128)</f>
        <v>#DIV/0!</v>
      </c>
      <c r="AG128" s="95" t="e">
        <f>AF128/Z128</f>
        <v>#DIV/0!</v>
      </c>
    </row>
    <row r="129" spans="1:33" x14ac:dyDescent="0.3">
      <c r="A129" s="54" t="s">
        <v>425</v>
      </c>
      <c r="B129" s="87">
        <f>Meta!B129</f>
        <v>123</v>
      </c>
      <c r="C129" s="87" t="s">
        <v>553</v>
      </c>
      <c r="D129" s="93">
        <v>49200116.832281485</v>
      </c>
      <c r="E129" t="s">
        <v>76</v>
      </c>
      <c r="F129" t="s">
        <v>383</v>
      </c>
      <c r="G129" t="s">
        <v>229</v>
      </c>
      <c r="H129" t="s">
        <v>232</v>
      </c>
      <c r="I129" t="s">
        <v>233</v>
      </c>
      <c r="J129" t="s">
        <v>234</v>
      </c>
      <c r="K129">
        <v>0.57999999999999996</v>
      </c>
      <c r="L129">
        <v>0.56000000000000005</v>
      </c>
      <c r="M129">
        <v>0.55000000000000004</v>
      </c>
      <c r="N129" s="43">
        <f t="shared" si="6"/>
        <v>0.56333333333333335</v>
      </c>
      <c r="P129" s="90"/>
      <c r="R129" t="s">
        <v>220</v>
      </c>
      <c r="S129">
        <v>20.149999999999999</v>
      </c>
      <c r="T129">
        <v>20.52</v>
      </c>
      <c r="U129">
        <v>20.12</v>
      </c>
      <c r="V129" s="91">
        <f t="shared" si="7"/>
        <v>20.263333333333335</v>
      </c>
      <c r="Z129" s="92">
        <f>'Std. Curve(80-158)'!C45</f>
        <v>2.6628770142370444</v>
      </c>
      <c r="AA129" s="37" t="s">
        <v>82</v>
      </c>
      <c r="AB129" s="93">
        <f>VLOOKUP(AA129,$AK$3:$AR$5,8)</f>
        <v>2660000</v>
      </c>
      <c r="AC129" s="94">
        <f>Z129*'DNA extraction'!O129*'DNA extraction'!F129/'DNA extraction'!E129/1000</f>
        <v>21.596731664534015</v>
      </c>
      <c r="AD129" s="94">
        <f>AC129*FWDW!H129</f>
        <v>18.496284523414094</v>
      </c>
      <c r="AE129" s="93">
        <f t="shared" si="8"/>
        <v>57447306.227660485</v>
      </c>
      <c r="AF129" s="95" t="e">
        <f>STDEV(W129:Y129)</f>
        <v>#DIV/0!</v>
      </c>
      <c r="AG129" s="95" t="e">
        <f>AF129/Z129</f>
        <v>#DIV/0!</v>
      </c>
    </row>
    <row r="130" spans="1:33" x14ac:dyDescent="0.3">
      <c r="A130" s="54" t="s">
        <v>425</v>
      </c>
      <c r="B130" s="87">
        <f>Meta!B130</f>
        <v>124</v>
      </c>
      <c r="C130" s="87" t="s">
        <v>554</v>
      </c>
      <c r="D130" s="93">
        <v>44767765.6912935</v>
      </c>
      <c r="E130" t="s">
        <v>76</v>
      </c>
      <c r="F130" t="s">
        <v>383</v>
      </c>
      <c r="G130" t="s">
        <v>229</v>
      </c>
      <c r="H130" t="s">
        <v>232</v>
      </c>
      <c r="I130" t="s">
        <v>233</v>
      </c>
      <c r="J130" t="s">
        <v>234</v>
      </c>
      <c r="K130">
        <v>0.56999999999999995</v>
      </c>
      <c r="L130">
        <v>0.56000000000000005</v>
      </c>
      <c r="M130">
        <v>0.55000000000000004</v>
      </c>
      <c r="N130" s="43">
        <f t="shared" si="6"/>
        <v>0.55999999999999994</v>
      </c>
      <c r="P130" s="90"/>
      <c r="R130" t="s">
        <v>221</v>
      </c>
      <c r="S130">
        <v>20.45</v>
      </c>
      <c r="T130">
        <v>20.38</v>
      </c>
      <c r="U130">
        <v>20.3</v>
      </c>
      <c r="V130" s="91">
        <f t="shared" si="7"/>
        <v>20.376666666666665</v>
      </c>
      <c r="Z130" s="92">
        <f>'Std. Curve(80-158)'!C46</f>
        <v>2.4701201189695068</v>
      </c>
      <c r="AA130" s="37" t="s">
        <v>82</v>
      </c>
      <c r="AB130" s="93">
        <f>VLOOKUP(AA130,$AK$3:$AR$5,8)</f>
        <v>2660000</v>
      </c>
      <c r="AC130" s="94">
        <f>Z130*'DNA extraction'!O130*'DNA extraction'!F130/'DNA extraction'!E130/1000</f>
        <v>18.755657699085095</v>
      </c>
      <c r="AD130" s="94">
        <f>AC130*FWDW!H130</f>
        <v>16.829987101990039</v>
      </c>
      <c r="AE130" s="93">
        <f t="shared" si="8"/>
        <v>49890049.479566351</v>
      </c>
      <c r="AF130" s="95" t="e">
        <f>STDEV(W130:Y130)</f>
        <v>#DIV/0!</v>
      </c>
      <c r="AG130" s="95" t="e">
        <f>AF130/Z130</f>
        <v>#DIV/0!</v>
      </c>
    </row>
    <row r="131" spans="1:33" x14ac:dyDescent="0.3">
      <c r="A131" s="54" t="s">
        <v>425</v>
      </c>
      <c r="B131" s="87">
        <f>Meta!B131</f>
        <v>125</v>
      </c>
      <c r="C131" s="87" t="s">
        <v>555</v>
      </c>
      <c r="D131" s="93">
        <v>43248093.570255049</v>
      </c>
      <c r="E131" t="s">
        <v>76</v>
      </c>
      <c r="F131" t="s">
        <v>383</v>
      </c>
      <c r="G131" t="s">
        <v>229</v>
      </c>
      <c r="H131" t="s">
        <v>232</v>
      </c>
      <c r="I131" t="s">
        <v>233</v>
      </c>
      <c r="J131" t="s">
        <v>234</v>
      </c>
      <c r="K131">
        <v>0.6</v>
      </c>
      <c r="L131">
        <v>0.56000000000000005</v>
      </c>
      <c r="M131">
        <v>0.56000000000000005</v>
      </c>
      <c r="N131" s="43">
        <f t="shared" si="6"/>
        <v>0.57333333333333336</v>
      </c>
      <c r="P131" s="90"/>
      <c r="R131" t="s">
        <v>222</v>
      </c>
      <c r="S131">
        <v>20.239999999999998</v>
      </c>
      <c r="T131">
        <v>20.59</v>
      </c>
      <c r="U131">
        <v>20.39</v>
      </c>
      <c r="V131" s="91">
        <f t="shared" si="7"/>
        <v>20.406666666666666</v>
      </c>
      <c r="Z131" s="92">
        <f>'Std. Curve(80-158)'!C47</f>
        <v>2.4214745918981659</v>
      </c>
      <c r="AA131" s="37" t="s">
        <v>82</v>
      </c>
      <c r="AB131" s="93">
        <f>VLOOKUP(AA131,$AK$3:$AR$5,8)</f>
        <v>2660000</v>
      </c>
      <c r="AC131" s="94">
        <f>Z131*'DNA extraction'!O131*'DNA extraction'!F131/'DNA extraction'!E131/1000</f>
        <v>18.858836385499732</v>
      </c>
      <c r="AD131" s="94">
        <f>AC131*FWDW!H131</f>
        <v>16.258681793328964</v>
      </c>
      <c r="AE131" s="93">
        <f t="shared" si="8"/>
        <v>50164504.785429284</v>
      </c>
      <c r="AF131" s="95" t="e">
        <f>STDEV(W131:Y131)</f>
        <v>#DIV/0!</v>
      </c>
      <c r="AG131" s="95" t="e">
        <f>AF131/Z131</f>
        <v>#DIV/0!</v>
      </c>
    </row>
    <row r="132" spans="1:33" x14ac:dyDescent="0.3">
      <c r="A132" s="54" t="s">
        <v>425</v>
      </c>
      <c r="B132" s="87">
        <f>Meta!B132</f>
        <v>126</v>
      </c>
      <c r="C132" s="87" t="s">
        <v>556</v>
      </c>
      <c r="D132" s="93">
        <v>27985003.403737102</v>
      </c>
      <c r="E132" t="s">
        <v>76</v>
      </c>
      <c r="F132" t="s">
        <v>383</v>
      </c>
      <c r="G132" t="s">
        <v>229</v>
      </c>
      <c r="H132" t="s">
        <v>232</v>
      </c>
      <c r="I132" t="s">
        <v>233</v>
      </c>
      <c r="J132" t="s">
        <v>234</v>
      </c>
      <c r="K132">
        <v>0.56999999999999995</v>
      </c>
      <c r="L132">
        <v>0.6</v>
      </c>
      <c r="M132">
        <v>0.56000000000000005</v>
      </c>
      <c r="N132" s="43">
        <f t="shared" ref="N132:N195" si="9">AVERAGE(K132:M132)</f>
        <v>0.57666666666666666</v>
      </c>
      <c r="P132" s="90"/>
      <c r="R132" t="s">
        <v>223</v>
      </c>
      <c r="S132">
        <v>20.9</v>
      </c>
      <c r="T132">
        <v>21.32</v>
      </c>
      <c r="U132">
        <v>20.86</v>
      </c>
      <c r="V132" s="91">
        <f t="shared" ref="V132:V195" si="10">AVERAGE(S132:U132)</f>
        <v>21.026666666666667</v>
      </c>
      <c r="Z132" s="92">
        <f>'Std. Curve(80-158)'!C48</f>
        <v>1.6053066848712032</v>
      </c>
      <c r="AA132" s="37" t="s">
        <v>82</v>
      </c>
      <c r="AB132" s="93">
        <f>VLOOKUP(AA132,$AK$3:$AR$5,8)</f>
        <v>2660000</v>
      </c>
      <c r="AC132" s="94">
        <f>Z132*'DNA extraction'!O132*'DNA extraction'!F132/'DNA extraction'!E132/1000</f>
        <v>12.339021405620317</v>
      </c>
      <c r="AD132" s="94">
        <f>AC132*FWDW!H132</f>
        <v>10.520677971329738</v>
      </c>
      <c r="AE132" s="93">
        <f t="shared" si="8"/>
        <v>32821796.938950043</v>
      </c>
      <c r="AF132" s="95" t="e">
        <f>STDEV(W132:Y132)</f>
        <v>#DIV/0!</v>
      </c>
      <c r="AG132" s="95" t="e">
        <f>AF132/Z132</f>
        <v>#DIV/0!</v>
      </c>
    </row>
    <row r="133" spans="1:33" x14ac:dyDescent="0.3">
      <c r="A133" s="54" t="s">
        <v>425</v>
      </c>
      <c r="B133" s="87">
        <f>Meta!B133</f>
        <v>127</v>
      </c>
      <c r="C133" s="87" t="s">
        <v>557</v>
      </c>
      <c r="D133" s="93">
        <v>38106782.312780231</v>
      </c>
      <c r="E133" t="s">
        <v>76</v>
      </c>
      <c r="F133" t="s">
        <v>383</v>
      </c>
      <c r="G133" t="s">
        <v>229</v>
      </c>
      <c r="H133" t="s">
        <v>232</v>
      </c>
      <c r="I133" t="s">
        <v>233</v>
      </c>
      <c r="J133" t="s">
        <v>234</v>
      </c>
      <c r="K133">
        <v>0.56999999999999995</v>
      </c>
      <c r="L133">
        <v>0.56000000000000005</v>
      </c>
      <c r="M133">
        <v>0.55000000000000004</v>
      </c>
      <c r="N133" s="43">
        <f t="shared" si="9"/>
        <v>0.55999999999999994</v>
      </c>
      <c r="P133" s="90"/>
      <c r="R133" t="s">
        <v>224</v>
      </c>
      <c r="S133">
        <v>20.74</v>
      </c>
      <c r="T133">
        <v>20.57</v>
      </c>
      <c r="U133">
        <v>20.51</v>
      </c>
      <c r="V133" s="91">
        <f t="shared" si="10"/>
        <v>20.606666666666669</v>
      </c>
      <c r="Z133" s="92">
        <f>'Std. Curve(80-158)'!C49</f>
        <v>2.1207633329612299</v>
      </c>
      <c r="AA133" s="37" t="s">
        <v>82</v>
      </c>
      <c r="AB133" s="93">
        <f>VLOOKUP(AA133,$AK$3:$AR$5,8)</f>
        <v>2660000</v>
      </c>
      <c r="AC133" s="94">
        <f>Z133*'DNA extraction'!O133*'DNA extraction'!F133/'DNA extraction'!E133/1000</f>
        <v>16.98649045223252</v>
      </c>
      <c r="AD133" s="94">
        <f>AC133*FWDW!H133</f>
        <v>14.325858012323396</v>
      </c>
      <c r="AE133" s="93">
        <f t="shared" si="8"/>
        <v>45184064.602938503</v>
      </c>
      <c r="AF133" s="95" t="e">
        <f>STDEV(W133:Y133)</f>
        <v>#DIV/0!</v>
      </c>
      <c r="AG133" s="95" t="e">
        <f>AF133/Z133</f>
        <v>#DIV/0!</v>
      </c>
    </row>
    <row r="134" spans="1:33" x14ac:dyDescent="0.3">
      <c r="A134" s="54" t="s">
        <v>425</v>
      </c>
      <c r="B134" s="87">
        <f>Meta!B134</f>
        <v>128</v>
      </c>
      <c r="C134" s="87" t="s">
        <v>558</v>
      </c>
      <c r="D134" s="93">
        <v>43698856.981766596</v>
      </c>
      <c r="E134" t="s">
        <v>76</v>
      </c>
      <c r="F134" t="s">
        <v>383</v>
      </c>
      <c r="G134" t="s">
        <v>229</v>
      </c>
      <c r="H134" t="s">
        <v>232</v>
      </c>
      <c r="I134" t="s">
        <v>233</v>
      </c>
      <c r="J134" t="s">
        <v>234</v>
      </c>
      <c r="K134">
        <v>0.61</v>
      </c>
      <c r="L134">
        <v>0.56999999999999995</v>
      </c>
      <c r="M134">
        <v>0.56000000000000005</v>
      </c>
      <c r="N134" s="43">
        <f t="shared" si="9"/>
        <v>0.57999999999999996</v>
      </c>
      <c r="P134" s="90"/>
      <c r="R134" t="s">
        <v>236</v>
      </c>
      <c r="S134">
        <v>20.7</v>
      </c>
      <c r="T134">
        <v>20.25</v>
      </c>
      <c r="U134">
        <v>20.440000000000001</v>
      </c>
      <c r="V134" s="91">
        <f t="shared" si="10"/>
        <v>20.463333333333335</v>
      </c>
      <c r="Z134" s="92">
        <f>'Std. Curve(80-158)'!C50</f>
        <v>2.3321871519421347</v>
      </c>
      <c r="AA134" s="37" t="s">
        <v>82</v>
      </c>
      <c r="AB134" s="93">
        <f>VLOOKUP(AA134,$AK$3:$AR$5,8)</f>
        <v>2660000</v>
      </c>
      <c r="AC134" s="94">
        <f>Z134*'DNA extraction'!O134*'DNA extraction'!F134/'DNA extraction'!E134/1000</f>
        <v>19.077195516909079</v>
      </c>
      <c r="AD134" s="94">
        <f>AC134*FWDW!H134</f>
        <v>16.428141722468645</v>
      </c>
      <c r="AE134" s="93">
        <f t="shared" si="8"/>
        <v>50745340.07497815</v>
      </c>
      <c r="AF134" s="95" t="e">
        <f>STDEV(W134:Y134)</f>
        <v>#DIV/0!</v>
      </c>
      <c r="AG134" s="95" t="e">
        <f>AF134/Z134</f>
        <v>#DIV/0!</v>
      </c>
    </row>
    <row r="135" spans="1:33" x14ac:dyDescent="0.3">
      <c r="A135" s="54" t="s">
        <v>425</v>
      </c>
      <c r="B135" s="87">
        <f>Meta!B135</f>
        <v>129</v>
      </c>
      <c r="C135" s="87" t="s">
        <v>559</v>
      </c>
      <c r="D135" s="93">
        <v>5144803.1827813741</v>
      </c>
      <c r="E135" t="s">
        <v>76</v>
      </c>
      <c r="F135" t="s">
        <v>383</v>
      </c>
      <c r="G135" t="s">
        <v>229</v>
      </c>
      <c r="H135" t="s">
        <v>232</v>
      </c>
      <c r="I135" t="s">
        <v>233</v>
      </c>
      <c r="J135" t="s">
        <v>234</v>
      </c>
      <c r="K135">
        <v>0.62</v>
      </c>
      <c r="L135">
        <v>0.57999999999999996</v>
      </c>
      <c r="M135">
        <v>0.56999999999999995</v>
      </c>
      <c r="N135" s="43">
        <f t="shared" si="9"/>
        <v>0.59</v>
      </c>
      <c r="P135" s="90"/>
      <c r="R135" t="s">
        <v>237</v>
      </c>
      <c r="S135">
        <v>23.72</v>
      </c>
      <c r="T135">
        <v>23.7</v>
      </c>
      <c r="U135">
        <v>23.42</v>
      </c>
      <c r="V135" s="91">
        <f t="shared" si="10"/>
        <v>23.613333333333333</v>
      </c>
      <c r="Z135" s="92">
        <f>'Std. Curve(80-158)'!C51</f>
        <v>0.28890626500642069</v>
      </c>
      <c r="AA135" s="37" t="s">
        <v>82</v>
      </c>
      <c r="AB135" s="93">
        <f>VLOOKUP(AA135,$AK$3:$AR$5,8)</f>
        <v>2660000</v>
      </c>
      <c r="AC135" s="94">
        <f>Z135*'DNA extraction'!O135*'DNA extraction'!F135/'DNA extraction'!E135/1000</f>
        <v>2.2215014610259187</v>
      </c>
      <c r="AD135" s="94">
        <f>AC135*FWDW!H135</f>
        <v>1.9341365348802158</v>
      </c>
      <c r="AE135" s="93">
        <f t="shared" si="8"/>
        <v>5909193.886328944</v>
      </c>
      <c r="AF135" s="95" t="e">
        <f>STDEV(W135:Y135)</f>
        <v>#DIV/0!</v>
      </c>
      <c r="AG135" s="95" t="e">
        <f>AF135/Z135</f>
        <v>#DIV/0!</v>
      </c>
    </row>
    <row r="136" spans="1:33" x14ac:dyDescent="0.3">
      <c r="A136" s="54" t="s">
        <v>425</v>
      </c>
      <c r="B136" s="87">
        <f>Meta!B136</f>
        <v>130</v>
      </c>
      <c r="C136" s="87" t="s">
        <v>560</v>
      </c>
      <c r="D136" s="93">
        <v>7258150.8199248984</v>
      </c>
      <c r="E136" t="s">
        <v>76</v>
      </c>
      <c r="F136" t="s">
        <v>383</v>
      </c>
      <c r="G136" t="s">
        <v>229</v>
      </c>
      <c r="H136" t="s">
        <v>232</v>
      </c>
      <c r="I136" t="s">
        <v>233</v>
      </c>
      <c r="J136" t="s">
        <v>234</v>
      </c>
      <c r="K136">
        <v>0.59</v>
      </c>
      <c r="L136">
        <v>0.56000000000000005</v>
      </c>
      <c r="M136">
        <v>0.54</v>
      </c>
      <c r="N136" s="43">
        <f t="shared" si="9"/>
        <v>0.56333333333333335</v>
      </c>
      <c r="P136" s="90"/>
      <c r="R136" t="s">
        <v>238</v>
      </c>
      <c r="S136">
        <v>23.13</v>
      </c>
      <c r="T136">
        <v>23.15</v>
      </c>
      <c r="U136">
        <v>22.98</v>
      </c>
      <c r="V136" s="91">
        <f t="shared" si="10"/>
        <v>23.08666666666667</v>
      </c>
      <c r="Z136" s="92">
        <f>'Std. Curve(80-158)'!C52</f>
        <v>0.40964211250764104</v>
      </c>
      <c r="AA136" s="37" t="s">
        <v>82</v>
      </c>
      <c r="AB136" s="93">
        <f>VLOOKUP(AA136,$AK$3:$AR$5,8)</f>
        <v>2660000</v>
      </c>
      <c r="AC136" s="94">
        <f>Z136*'DNA extraction'!O136*'DNA extraction'!F136/'DNA extraction'!E136/1000</f>
        <v>3.192845771688551</v>
      </c>
      <c r="AD136" s="94">
        <f>AC136*FWDW!H136</f>
        <v>2.7286281277913154</v>
      </c>
      <c r="AE136" s="93">
        <f t="shared" si="8"/>
        <v>8492969.7526915465</v>
      </c>
      <c r="AF136" s="95" t="e">
        <f>STDEV(W136:Y136)</f>
        <v>#DIV/0!</v>
      </c>
      <c r="AG136" s="95" t="e">
        <f>AF136/Z136</f>
        <v>#DIV/0!</v>
      </c>
    </row>
    <row r="137" spans="1:33" x14ac:dyDescent="0.3">
      <c r="A137" s="54" t="s">
        <v>425</v>
      </c>
      <c r="B137" s="87">
        <f>Meta!B137</f>
        <v>131</v>
      </c>
      <c r="C137" s="87" t="s">
        <v>561</v>
      </c>
      <c r="D137" s="93">
        <v>4576635.8944167448</v>
      </c>
      <c r="E137" t="s">
        <v>76</v>
      </c>
      <c r="F137" t="s">
        <v>383</v>
      </c>
      <c r="G137" t="s">
        <v>229</v>
      </c>
      <c r="H137" t="s">
        <v>232</v>
      </c>
      <c r="I137" t="s">
        <v>233</v>
      </c>
      <c r="J137" t="s">
        <v>234</v>
      </c>
      <c r="K137">
        <v>0.57999999999999996</v>
      </c>
      <c r="L137">
        <v>0.56999999999999995</v>
      </c>
      <c r="M137">
        <v>0.56000000000000005</v>
      </c>
      <c r="N137" s="43">
        <f t="shared" si="9"/>
        <v>0.56999999999999995</v>
      </c>
      <c r="P137" s="90"/>
      <c r="R137" t="s">
        <v>239</v>
      </c>
      <c r="S137">
        <v>23.71</v>
      </c>
      <c r="T137">
        <v>23.89</v>
      </c>
      <c r="U137">
        <v>23.81</v>
      </c>
      <c r="V137" s="91">
        <f t="shared" si="10"/>
        <v>23.803333333333331</v>
      </c>
      <c r="Z137" s="92">
        <f>'Std. Curve(80-158)'!C53</f>
        <v>0.25471154776212002</v>
      </c>
      <c r="AA137" s="37" t="s">
        <v>82</v>
      </c>
      <c r="AB137" s="93">
        <f>VLOOKUP(AA137,$AK$3:$AR$5,8)</f>
        <v>2660000</v>
      </c>
      <c r="AC137" s="94">
        <f>Z137*'DNA extraction'!O137*'DNA extraction'!F137/'DNA extraction'!E137/1000</f>
        <v>2.023929660406198</v>
      </c>
      <c r="AD137" s="94">
        <f>AC137*FWDW!H137</f>
        <v>1.7205398099311071</v>
      </c>
      <c r="AE137" s="93">
        <f t="shared" si="8"/>
        <v>5383652.8966804864</v>
      </c>
      <c r="AF137" s="95" t="e">
        <f>STDEV(W137:Y137)</f>
        <v>#DIV/0!</v>
      </c>
      <c r="AG137" s="95" t="e">
        <f>AF137/Z137</f>
        <v>#DIV/0!</v>
      </c>
    </row>
    <row r="138" spans="1:33" x14ac:dyDescent="0.3">
      <c r="A138" s="54" t="s">
        <v>425</v>
      </c>
      <c r="B138" s="87">
        <f>Meta!B138</f>
        <v>132</v>
      </c>
      <c r="C138" s="87" t="s">
        <v>562</v>
      </c>
      <c r="D138" s="93">
        <v>30312691.51427133</v>
      </c>
      <c r="E138" t="s">
        <v>76</v>
      </c>
      <c r="F138" t="s">
        <v>383</v>
      </c>
      <c r="G138" t="s">
        <v>229</v>
      </c>
      <c r="H138" t="s">
        <v>232</v>
      </c>
      <c r="I138" t="s">
        <v>233</v>
      </c>
      <c r="J138" t="s">
        <v>234</v>
      </c>
      <c r="K138">
        <v>0.56000000000000005</v>
      </c>
      <c r="L138">
        <v>0.56000000000000005</v>
      </c>
      <c r="M138">
        <v>0.54</v>
      </c>
      <c r="N138" s="43">
        <f t="shared" si="9"/>
        <v>0.55333333333333334</v>
      </c>
      <c r="P138" s="90"/>
      <c r="R138" t="s">
        <v>240</v>
      </c>
      <c r="S138">
        <v>21.08</v>
      </c>
      <c r="T138">
        <v>20.94</v>
      </c>
      <c r="U138">
        <v>20.8</v>
      </c>
      <c r="V138" s="91">
        <f t="shared" si="10"/>
        <v>20.939999999999998</v>
      </c>
      <c r="Z138" s="92">
        <f>'Std. Curve(80-158)'!C54</f>
        <v>1.7002496288149458</v>
      </c>
      <c r="AA138" s="37" t="s">
        <v>82</v>
      </c>
      <c r="AB138" s="93">
        <f>VLOOKUP(AA138,$AK$3:$AR$5,8)</f>
        <v>2660000</v>
      </c>
      <c r="AC138" s="94">
        <f>Z138*'DNA extraction'!O138*'DNA extraction'!F138/'DNA extraction'!E138/1000</f>
        <v>13.33006373041902</v>
      </c>
      <c r="AD138" s="94">
        <f>AC138*FWDW!H138</f>
        <v>11.395748689575688</v>
      </c>
      <c r="AE138" s="93">
        <f t="shared" si="8"/>
        <v>35457969.522914596</v>
      </c>
      <c r="AF138" s="95" t="e">
        <f>STDEV(W138:Y138)</f>
        <v>#DIV/0!</v>
      </c>
      <c r="AG138" s="95" t="e">
        <f>AF138/Z138</f>
        <v>#DIV/0!</v>
      </c>
    </row>
    <row r="139" spans="1:33" x14ac:dyDescent="0.3">
      <c r="A139" s="54" t="s">
        <v>425</v>
      </c>
      <c r="B139" s="87">
        <f>Meta!B139</f>
        <v>133</v>
      </c>
      <c r="C139" s="87" t="s">
        <v>563</v>
      </c>
      <c r="D139" s="93">
        <v>1068558.9164164269</v>
      </c>
      <c r="E139" t="s">
        <v>76</v>
      </c>
      <c r="F139" t="s">
        <v>383</v>
      </c>
      <c r="G139" t="s">
        <v>229</v>
      </c>
      <c r="H139" t="s">
        <v>232</v>
      </c>
      <c r="I139" t="s">
        <v>233</v>
      </c>
      <c r="J139" t="s">
        <v>234</v>
      </c>
      <c r="K139">
        <v>0.56999999999999995</v>
      </c>
      <c r="L139">
        <v>0.56999999999999995</v>
      </c>
      <c r="M139">
        <v>0.55000000000000004</v>
      </c>
      <c r="N139" s="43">
        <f t="shared" si="9"/>
        <v>0.56333333333333335</v>
      </c>
      <c r="P139" s="90"/>
      <c r="R139" t="s">
        <v>241</v>
      </c>
      <c r="S139">
        <v>26.36</v>
      </c>
      <c r="T139">
        <v>26.1</v>
      </c>
      <c r="U139">
        <v>26.03</v>
      </c>
      <c r="V139" s="91">
        <f t="shared" si="10"/>
        <v>26.163333333333338</v>
      </c>
      <c r="Z139" s="92">
        <f>'Std. Curve(80-158)'!C55</f>
        <v>5.327379708310917E-2</v>
      </c>
      <c r="AA139" s="37" t="s">
        <v>82</v>
      </c>
      <c r="AB139" s="93">
        <f>VLOOKUP(AA139,$AK$3:$AR$5,8)</f>
        <v>2660000</v>
      </c>
      <c r="AC139" s="94">
        <f>Z139*'DNA extraction'!O139*'DNA extraction'!F139/'DNA extraction'!E139/1000</f>
        <v>0.42014035554502505</v>
      </c>
      <c r="AD139" s="94">
        <f>AC139*FWDW!H139</f>
        <v>0.4017138783520402</v>
      </c>
      <c r="AE139" s="93">
        <f t="shared" si="8"/>
        <v>1117573.3457497666</v>
      </c>
      <c r="AF139" s="95" t="e">
        <f>STDEV(W139:Y139)</f>
        <v>#DIV/0!</v>
      </c>
      <c r="AG139" s="95" t="e">
        <f>AF139/Z139</f>
        <v>#DIV/0!</v>
      </c>
    </row>
    <row r="140" spans="1:33" x14ac:dyDescent="0.3">
      <c r="A140" s="54" t="s">
        <v>425</v>
      </c>
      <c r="B140" s="87">
        <f>Meta!B140</f>
        <v>134</v>
      </c>
      <c r="C140" s="87" t="s">
        <v>564</v>
      </c>
      <c r="D140" s="93">
        <v>496244.46311117121</v>
      </c>
      <c r="E140" t="s">
        <v>76</v>
      </c>
      <c r="F140" t="s">
        <v>383</v>
      </c>
      <c r="G140" t="s">
        <v>229</v>
      </c>
      <c r="H140" t="s">
        <v>232</v>
      </c>
      <c r="I140" t="s">
        <v>233</v>
      </c>
      <c r="J140" t="s">
        <v>234</v>
      </c>
      <c r="K140">
        <v>0.56000000000000005</v>
      </c>
      <c r="L140">
        <v>0.55000000000000004</v>
      </c>
      <c r="M140">
        <v>0.55000000000000004</v>
      </c>
      <c r="N140" s="43">
        <f t="shared" si="9"/>
        <v>0.55333333333333334</v>
      </c>
      <c r="P140" s="90"/>
      <c r="R140" t="s">
        <v>242</v>
      </c>
      <c r="S140">
        <v>27.44</v>
      </c>
      <c r="T140">
        <v>27.2</v>
      </c>
      <c r="U140">
        <v>27.23</v>
      </c>
      <c r="V140" s="91">
        <f t="shared" si="10"/>
        <v>27.290000000000003</v>
      </c>
      <c r="Z140" s="92">
        <f>'Std. Curve(80-158)'!C56</f>
        <v>2.5240786514722609E-2</v>
      </c>
      <c r="AA140" s="37" t="s">
        <v>82</v>
      </c>
      <c r="AB140" s="93">
        <f>VLOOKUP(AA140,$AK$3:$AR$5,8)</f>
        <v>2660000</v>
      </c>
      <c r="AC140" s="94">
        <f>Z140*'DNA extraction'!O140*'DNA extraction'!F140/'DNA extraction'!E140/1000</f>
        <v>0.19765690301270639</v>
      </c>
      <c r="AD140" s="94">
        <f>AC140*FWDW!H140</f>
        <v>0.18655806883878617</v>
      </c>
      <c r="AE140" s="93">
        <f t="shared" si="8"/>
        <v>525767.36201379902</v>
      </c>
      <c r="AF140" s="95" t="e">
        <f>STDEV(W140:Y140)</f>
        <v>#DIV/0!</v>
      </c>
      <c r="AG140" s="95" t="e">
        <f>AF140/Z140</f>
        <v>#DIV/0!</v>
      </c>
    </row>
    <row r="141" spans="1:33" x14ac:dyDescent="0.3">
      <c r="A141" s="54" t="s">
        <v>425</v>
      </c>
      <c r="B141" s="87">
        <f>Meta!B141</f>
        <v>135</v>
      </c>
      <c r="C141" s="87" t="s">
        <v>565</v>
      </c>
      <c r="D141" s="93">
        <v>1260680.0964533533</v>
      </c>
      <c r="E141" t="s">
        <v>76</v>
      </c>
      <c r="F141" t="s">
        <v>383</v>
      </c>
      <c r="G141" t="s">
        <v>229</v>
      </c>
      <c r="H141" t="s">
        <v>232</v>
      </c>
      <c r="I141" t="s">
        <v>233</v>
      </c>
      <c r="J141" t="s">
        <v>234</v>
      </c>
      <c r="K141">
        <v>0.59</v>
      </c>
      <c r="L141">
        <v>0.57999999999999996</v>
      </c>
      <c r="M141">
        <v>0.55000000000000004</v>
      </c>
      <c r="N141" s="43">
        <f t="shared" si="9"/>
        <v>0.57333333333333336</v>
      </c>
      <c r="P141" s="90"/>
      <c r="R141" t="s">
        <v>243</v>
      </c>
      <c r="S141">
        <v>25.93</v>
      </c>
      <c r="T141">
        <v>25.97</v>
      </c>
      <c r="U141">
        <v>25.71</v>
      </c>
      <c r="V141" s="91">
        <f t="shared" si="10"/>
        <v>25.87</v>
      </c>
      <c r="Z141" s="92">
        <f>'Std. Curve(80-158)'!C57</f>
        <v>6.471062991645557E-2</v>
      </c>
      <c r="AA141" s="37" t="s">
        <v>82</v>
      </c>
      <c r="AB141" s="93">
        <f>VLOOKUP(AA141,$AK$3:$AR$5,8)</f>
        <v>2660000</v>
      </c>
      <c r="AC141" s="94">
        <f>Z141*'DNA extraction'!O141*'DNA extraction'!F141/'DNA extraction'!E141/1000</f>
        <v>0.50933199461987855</v>
      </c>
      <c r="AD141" s="94">
        <f>AC141*FWDW!H141</f>
        <v>0.4739398858847193</v>
      </c>
      <c r="AE141" s="93">
        <f t="shared" si="8"/>
        <v>1354823.1056888769</v>
      </c>
      <c r="AF141" s="95" t="e">
        <f>STDEV(W141:Y141)</f>
        <v>#DIV/0!</v>
      </c>
      <c r="AG141" s="95" t="e">
        <f>AF141/Z141</f>
        <v>#DIV/0!</v>
      </c>
    </row>
    <row r="142" spans="1:33" x14ac:dyDescent="0.3">
      <c r="A142" s="54" t="s">
        <v>425</v>
      </c>
      <c r="B142" s="87">
        <f>Meta!B142</f>
        <v>136</v>
      </c>
      <c r="C142" s="87" t="s">
        <v>566</v>
      </c>
      <c r="D142" s="93">
        <v>720025.79413543444</v>
      </c>
      <c r="E142" t="s">
        <v>76</v>
      </c>
      <c r="F142" t="s">
        <v>383</v>
      </c>
      <c r="G142" t="s">
        <v>229</v>
      </c>
      <c r="H142" t="s">
        <v>232</v>
      </c>
      <c r="I142" t="s">
        <v>233</v>
      </c>
      <c r="J142" t="s">
        <v>234</v>
      </c>
      <c r="K142">
        <v>0.56000000000000005</v>
      </c>
      <c r="L142">
        <v>0.56000000000000005</v>
      </c>
      <c r="M142">
        <v>0.55000000000000004</v>
      </c>
      <c r="N142" s="43">
        <f t="shared" si="9"/>
        <v>0.55666666666666675</v>
      </c>
      <c r="P142" s="90"/>
      <c r="R142" t="s">
        <v>244</v>
      </c>
      <c r="S142">
        <v>26.84</v>
      </c>
      <c r="T142">
        <v>26.74</v>
      </c>
      <c r="U142">
        <v>26.62</v>
      </c>
      <c r="V142" s="91">
        <f t="shared" si="10"/>
        <v>26.733333333333334</v>
      </c>
      <c r="Z142" s="92">
        <f>'Std. Curve(80-158)'!C58</f>
        <v>3.6508053437270982E-2</v>
      </c>
      <c r="AA142" s="37" t="s">
        <v>82</v>
      </c>
      <c r="AB142" s="93">
        <f>VLOOKUP(AA142,$AK$3:$AR$5,8)</f>
        <v>2660000</v>
      </c>
      <c r="AC142" s="94">
        <f>Z142*'DNA extraction'!O142*'DNA extraction'!F142/'DNA extraction'!E142/1000</f>
        <v>0.28712586266040874</v>
      </c>
      <c r="AD142" s="94">
        <f>AC142*FWDW!H142</f>
        <v>0.27068638877271972</v>
      </c>
      <c r="AE142" s="93">
        <f t="shared" ref="AE142:AE205" si="11">AC142*AB142</f>
        <v>763754.79467668722</v>
      </c>
      <c r="AF142" s="95" t="e">
        <f>STDEV(W142:Y142)</f>
        <v>#DIV/0!</v>
      </c>
      <c r="AG142" s="95" t="e">
        <f>AF142/Z142</f>
        <v>#DIV/0!</v>
      </c>
    </row>
    <row r="143" spans="1:33" x14ac:dyDescent="0.3">
      <c r="A143" s="54" t="s">
        <v>425</v>
      </c>
      <c r="B143" s="87">
        <f>Meta!B143</f>
        <v>137</v>
      </c>
      <c r="C143" s="87" t="s">
        <v>567</v>
      </c>
      <c r="D143" s="93">
        <v>394830.66524255788</v>
      </c>
      <c r="E143" t="s">
        <v>76</v>
      </c>
      <c r="F143" t="s">
        <v>383</v>
      </c>
      <c r="G143" t="s">
        <v>229</v>
      </c>
      <c r="H143" t="s">
        <v>232</v>
      </c>
      <c r="I143" t="s">
        <v>233</v>
      </c>
      <c r="J143" t="s">
        <v>234</v>
      </c>
      <c r="K143">
        <v>0.56999999999999995</v>
      </c>
      <c r="L143">
        <v>0.55000000000000004</v>
      </c>
      <c r="M143">
        <v>0.55000000000000004</v>
      </c>
      <c r="N143" s="43">
        <f t="shared" si="9"/>
        <v>0.55666666666666675</v>
      </c>
      <c r="P143" s="90"/>
      <c r="R143" t="s">
        <v>245</v>
      </c>
      <c r="S143">
        <v>27.75</v>
      </c>
      <c r="T143">
        <v>27.74</v>
      </c>
      <c r="U143">
        <v>27.65</v>
      </c>
      <c r="V143" s="91">
        <f t="shared" si="10"/>
        <v>27.713333333333328</v>
      </c>
      <c r="Z143" s="92">
        <f>'Std. Curve(80-158)'!C59</f>
        <v>1.906377469196717E-2</v>
      </c>
      <c r="AA143" s="37" t="s">
        <v>82</v>
      </c>
      <c r="AB143" s="93">
        <f>VLOOKUP(AA143,$AK$3:$AR$5,8)</f>
        <v>2660000</v>
      </c>
      <c r="AC143" s="94">
        <f>Z143*'DNA extraction'!O143*'DNA extraction'!F143/'DNA extraction'!E143/1000</f>
        <v>0.15436254811309447</v>
      </c>
      <c r="AD143" s="94">
        <f>AC143*FWDW!H143</f>
        <v>0.14843258091825484</v>
      </c>
      <c r="AE143" s="93">
        <f t="shared" si="11"/>
        <v>410604.37798083125</v>
      </c>
      <c r="AF143" s="95" t="e">
        <f>STDEV(W143:Y143)</f>
        <v>#DIV/0!</v>
      </c>
      <c r="AG143" s="95" t="e">
        <f>AF143/Z143</f>
        <v>#DIV/0!</v>
      </c>
    </row>
    <row r="144" spans="1:33" x14ac:dyDescent="0.3">
      <c r="A144" s="54" t="s">
        <v>425</v>
      </c>
      <c r="B144" s="87">
        <f>Meta!B144</f>
        <v>138</v>
      </c>
      <c r="C144" s="87" t="s">
        <v>568</v>
      </c>
      <c r="D144" s="93">
        <v>1244682.1391882792</v>
      </c>
      <c r="E144" t="s">
        <v>76</v>
      </c>
      <c r="F144" t="s">
        <v>383</v>
      </c>
      <c r="G144" t="s">
        <v>229</v>
      </c>
      <c r="H144" t="s">
        <v>232</v>
      </c>
      <c r="I144" t="s">
        <v>233</v>
      </c>
      <c r="J144" t="s">
        <v>234</v>
      </c>
      <c r="K144">
        <v>0.57999999999999996</v>
      </c>
      <c r="L144">
        <v>0.56000000000000005</v>
      </c>
      <c r="M144">
        <v>0.56999999999999995</v>
      </c>
      <c r="N144" s="43">
        <f t="shared" si="9"/>
        <v>0.56999999999999995</v>
      </c>
      <c r="P144" s="90"/>
      <c r="R144" t="s">
        <v>246</v>
      </c>
      <c r="S144">
        <v>25.93</v>
      </c>
      <c r="T144">
        <v>25.95</v>
      </c>
      <c r="U144">
        <v>25.84</v>
      </c>
      <c r="V144" s="91">
        <f t="shared" si="10"/>
        <v>25.906666666666666</v>
      </c>
      <c r="Z144" s="92">
        <f>'Std. Curve(80-158)'!C60</f>
        <v>6.3156474724819667E-2</v>
      </c>
      <c r="AA144" s="37" t="s">
        <v>82</v>
      </c>
      <c r="AB144" s="93">
        <f>VLOOKUP(AA144,$AK$3:$AR$5,8)</f>
        <v>2660000</v>
      </c>
      <c r="AC144" s="94">
        <f>Z144*'DNA extraction'!O144*'DNA extraction'!F144/'DNA extraction'!E144/1000</f>
        <v>0.49168139139602696</v>
      </c>
      <c r="AD144" s="94">
        <f>AC144*FWDW!H144</f>
        <v>0.46792561623619516</v>
      </c>
      <c r="AE144" s="93">
        <f t="shared" si="11"/>
        <v>1307872.5011134318</v>
      </c>
      <c r="AF144" s="95" t="e">
        <f>STDEV(W144:Y144)</f>
        <v>#DIV/0!</v>
      </c>
      <c r="AG144" s="95" t="e">
        <f>AF144/Z144</f>
        <v>#DIV/0!</v>
      </c>
    </row>
    <row r="145" spans="1:33" x14ac:dyDescent="0.3">
      <c r="A145" s="54" t="s">
        <v>425</v>
      </c>
      <c r="B145" s="87">
        <f>Meta!B145</f>
        <v>139</v>
      </c>
      <c r="C145" s="87" t="s">
        <v>569</v>
      </c>
      <c r="D145" s="93">
        <v>1196046.8725865881</v>
      </c>
      <c r="E145" t="s">
        <v>76</v>
      </c>
      <c r="F145" t="s">
        <v>383</v>
      </c>
      <c r="G145" t="s">
        <v>229</v>
      </c>
      <c r="H145" t="s">
        <v>232</v>
      </c>
      <c r="I145" t="s">
        <v>233</v>
      </c>
      <c r="J145" t="s">
        <v>234</v>
      </c>
      <c r="K145">
        <v>0.55000000000000004</v>
      </c>
      <c r="L145">
        <v>0.57999999999999996</v>
      </c>
      <c r="M145">
        <v>0.56000000000000005</v>
      </c>
      <c r="N145" s="43">
        <f t="shared" si="9"/>
        <v>0.56333333333333335</v>
      </c>
      <c r="P145" s="90"/>
      <c r="R145" t="s">
        <v>247</v>
      </c>
      <c r="S145">
        <v>25.78</v>
      </c>
      <c r="T145">
        <v>26.03</v>
      </c>
      <c r="U145">
        <v>26</v>
      </c>
      <c r="V145" s="91">
        <f t="shared" si="10"/>
        <v>25.936666666666667</v>
      </c>
      <c r="Z145" s="92">
        <f>'Std. Curve(80-158)'!C61</f>
        <v>6.1912697154100291E-2</v>
      </c>
      <c r="AA145" s="37" t="s">
        <v>82</v>
      </c>
      <c r="AB145" s="93">
        <f>VLOOKUP(AA145,$AK$3:$AR$5,8)</f>
        <v>2660000</v>
      </c>
      <c r="AC145" s="94">
        <f>Z145*'DNA extraction'!O145*'DNA extraction'!F145/'DNA extraction'!E145/1000</f>
        <v>0.48218611490732322</v>
      </c>
      <c r="AD145" s="94">
        <f>AC145*FWDW!H145</f>
        <v>0.44964168142352934</v>
      </c>
      <c r="AE145" s="93">
        <f t="shared" si="11"/>
        <v>1282615.0656534797</v>
      </c>
      <c r="AF145" s="95" t="e">
        <f>STDEV(W145:Y145)</f>
        <v>#DIV/0!</v>
      </c>
      <c r="AG145" s="95" t="e">
        <f>AF145/Z145</f>
        <v>#DIV/0!</v>
      </c>
    </row>
    <row r="146" spans="1:33" x14ac:dyDescent="0.3">
      <c r="A146" s="54" t="s">
        <v>425</v>
      </c>
      <c r="B146" s="87">
        <f>Meta!B146</f>
        <v>140</v>
      </c>
      <c r="C146" s="87" t="s">
        <v>570</v>
      </c>
      <c r="D146" s="93">
        <v>1177143.3958146384</v>
      </c>
      <c r="E146" t="s">
        <v>76</v>
      </c>
      <c r="F146" t="s">
        <v>383</v>
      </c>
      <c r="G146" t="s">
        <v>229</v>
      </c>
      <c r="H146" t="s">
        <v>232</v>
      </c>
      <c r="I146" t="s">
        <v>233</v>
      </c>
      <c r="J146" t="s">
        <v>234</v>
      </c>
      <c r="K146">
        <v>0.61</v>
      </c>
      <c r="L146">
        <v>0.6</v>
      </c>
      <c r="M146">
        <v>0.56999999999999995</v>
      </c>
      <c r="N146" s="43">
        <f t="shared" si="9"/>
        <v>0.59333333333333327</v>
      </c>
      <c r="P146" s="90"/>
      <c r="R146" t="s">
        <v>248</v>
      </c>
      <c r="S146">
        <v>26.03</v>
      </c>
      <c r="T146">
        <v>26.06</v>
      </c>
      <c r="U146">
        <v>25.67</v>
      </c>
      <c r="V146" s="91">
        <f t="shared" si="10"/>
        <v>25.92</v>
      </c>
      <c r="Z146" s="92">
        <f>'Std. Curve(80-158)'!C62</f>
        <v>6.260062941447822E-2</v>
      </c>
      <c r="AA146" s="37" t="s">
        <v>82</v>
      </c>
      <c r="AB146" s="93">
        <f>VLOOKUP(AA146,$AK$3:$AR$5,8)</f>
        <v>2660000</v>
      </c>
      <c r="AC146" s="94">
        <f>Z146*'DNA extraction'!O146*'DNA extraction'!F146/'DNA extraction'!E146/1000</f>
        <v>0.48043460793920351</v>
      </c>
      <c r="AD146" s="94">
        <f>AC146*FWDW!H146</f>
        <v>0.44253511120851063</v>
      </c>
      <c r="AE146" s="93">
        <f t="shared" si="11"/>
        <v>1277956.0571182813</v>
      </c>
      <c r="AF146" s="95" t="e">
        <f>STDEV(W146:Y146)</f>
        <v>#DIV/0!</v>
      </c>
      <c r="AG146" s="95" t="e">
        <f>AF146/Z146</f>
        <v>#DIV/0!</v>
      </c>
    </row>
    <row r="147" spans="1:33" x14ac:dyDescent="0.3">
      <c r="A147" s="54" t="s">
        <v>425</v>
      </c>
      <c r="B147" s="87">
        <f>Meta!B147</f>
        <v>141</v>
      </c>
      <c r="C147" s="87" t="s">
        <v>571</v>
      </c>
      <c r="D147" s="93">
        <v>1028254.6712042453</v>
      </c>
      <c r="E147" t="s">
        <v>76</v>
      </c>
      <c r="F147" t="s">
        <v>383</v>
      </c>
      <c r="G147" t="s">
        <v>229</v>
      </c>
      <c r="H147" t="s">
        <v>232</v>
      </c>
      <c r="I147" t="s">
        <v>233</v>
      </c>
      <c r="J147" t="s">
        <v>234</v>
      </c>
      <c r="K147">
        <v>0.59</v>
      </c>
      <c r="L147">
        <v>0.63</v>
      </c>
      <c r="M147">
        <v>0.56999999999999995</v>
      </c>
      <c r="N147" s="43">
        <f t="shared" si="9"/>
        <v>0.59666666666666668</v>
      </c>
      <c r="P147" s="90"/>
      <c r="R147" t="s">
        <v>249</v>
      </c>
      <c r="S147">
        <v>26.37</v>
      </c>
      <c r="T147">
        <v>26.11</v>
      </c>
      <c r="U147">
        <v>26.16</v>
      </c>
      <c r="V147" s="91">
        <f t="shared" si="10"/>
        <v>26.213333333333335</v>
      </c>
      <c r="Z147" s="92">
        <f>'Std. Curve(80-158)'!C63</f>
        <v>5.1536714029942983E-2</v>
      </c>
      <c r="AA147" s="37" t="s">
        <v>82</v>
      </c>
      <c r="AB147" s="93">
        <f>VLOOKUP(AA147,$AK$3:$AR$5,8)</f>
        <v>2660000</v>
      </c>
      <c r="AC147" s="94">
        <f>Z147*'DNA extraction'!O147*'DNA extraction'!F147/'DNA extraction'!E147/1000</f>
        <v>0.40231626877394994</v>
      </c>
      <c r="AD147" s="94">
        <f>AC147*FWDW!H147</f>
        <v>0.3865619064677614</v>
      </c>
      <c r="AE147" s="93">
        <f t="shared" si="11"/>
        <v>1070161.2749387068</v>
      </c>
      <c r="AF147" s="95" t="e">
        <f>STDEV(W147:Y147)</f>
        <v>#DIV/0!</v>
      </c>
      <c r="AG147" s="95" t="e">
        <f>AF147/Z147</f>
        <v>#DIV/0!</v>
      </c>
    </row>
    <row r="148" spans="1:33" x14ac:dyDescent="0.3">
      <c r="A148" s="54" t="s">
        <v>425</v>
      </c>
      <c r="B148" s="87">
        <f>Meta!B148</f>
        <v>142</v>
      </c>
      <c r="C148" s="87" t="s">
        <v>572</v>
      </c>
      <c r="D148" s="93">
        <v>391490.68624157447</v>
      </c>
      <c r="E148" t="s">
        <v>76</v>
      </c>
      <c r="F148" t="s">
        <v>383</v>
      </c>
      <c r="G148" t="s">
        <v>229</v>
      </c>
      <c r="H148" t="s">
        <v>232</v>
      </c>
      <c r="I148" t="s">
        <v>233</v>
      </c>
      <c r="J148" t="s">
        <v>234</v>
      </c>
      <c r="K148">
        <v>0.61</v>
      </c>
      <c r="L148">
        <v>0.56999999999999995</v>
      </c>
      <c r="M148">
        <v>0.56000000000000005</v>
      </c>
      <c r="N148" s="43">
        <f t="shared" si="9"/>
        <v>0.57999999999999996</v>
      </c>
      <c r="P148" s="90"/>
      <c r="R148" t="s">
        <v>250</v>
      </c>
      <c r="S148">
        <v>27.68</v>
      </c>
      <c r="T148">
        <v>27.82</v>
      </c>
      <c r="U148">
        <v>27.35</v>
      </c>
      <c r="V148" s="91">
        <f t="shared" si="10"/>
        <v>27.616666666666664</v>
      </c>
      <c r="Z148" s="92">
        <f>'Std. Curve(80-158)'!C64</f>
        <v>2.0325580438997043E-2</v>
      </c>
      <c r="AA148" s="37" t="s">
        <v>82</v>
      </c>
      <c r="AB148" s="93">
        <f>VLOOKUP(AA148,$AK$3:$AR$5,8)</f>
        <v>2660000</v>
      </c>
      <c r="AC148" s="94">
        <f>Z148*'DNA extraction'!O148*'DNA extraction'!F148/'DNA extraction'!E148/1000</f>
        <v>0.1520237878758193</v>
      </c>
      <c r="AD148" s="94">
        <f>AC148*FWDW!H148</f>
        <v>0.14717694971487763</v>
      </c>
      <c r="AE148" s="93">
        <f t="shared" si="11"/>
        <v>404383.27574967936</v>
      </c>
      <c r="AF148" s="95" t="e">
        <f>STDEV(W148:Y148)</f>
        <v>#DIV/0!</v>
      </c>
      <c r="AG148" s="95" t="e">
        <f>AF148/Z148</f>
        <v>#DIV/0!</v>
      </c>
    </row>
    <row r="149" spans="1:33" x14ac:dyDescent="0.3">
      <c r="A149" s="54" t="s">
        <v>425</v>
      </c>
      <c r="B149" s="87">
        <f>Meta!B149</f>
        <v>143</v>
      </c>
      <c r="C149" s="87" t="s">
        <v>573</v>
      </c>
      <c r="D149" s="93">
        <v>1915278.5199634531</v>
      </c>
      <c r="E149" t="s">
        <v>76</v>
      </c>
      <c r="F149" t="s">
        <v>383</v>
      </c>
      <c r="G149" t="s">
        <v>229</v>
      </c>
      <c r="H149" t="s">
        <v>232</v>
      </c>
      <c r="I149" t="s">
        <v>233</v>
      </c>
      <c r="J149" t="s">
        <v>234</v>
      </c>
      <c r="K149">
        <v>0.59</v>
      </c>
      <c r="L149">
        <v>0.6</v>
      </c>
      <c r="M149">
        <v>0.56999999999999995</v>
      </c>
      <c r="N149" s="43">
        <f t="shared" si="9"/>
        <v>0.58666666666666656</v>
      </c>
      <c r="P149" s="90"/>
      <c r="R149" t="s">
        <v>251</v>
      </c>
      <c r="S149">
        <v>25.16</v>
      </c>
      <c r="T149">
        <v>25.38</v>
      </c>
      <c r="U149">
        <v>24.94</v>
      </c>
      <c r="V149" s="91">
        <f t="shared" si="10"/>
        <v>25.16</v>
      </c>
      <c r="Z149" s="92">
        <f>'Std. Curve(80-158)'!C65</f>
        <v>0.10361246342285586</v>
      </c>
      <c r="AA149" s="37" t="s">
        <v>82</v>
      </c>
      <c r="AB149" s="93">
        <f>VLOOKUP(AA149,$AK$3:$AR$5,8)</f>
        <v>2660000</v>
      </c>
      <c r="AC149" s="94">
        <f>Z149*'DNA extraction'!O149*'DNA extraction'!F149/'DNA extraction'!E149/1000</f>
        <v>0.79335730032814589</v>
      </c>
      <c r="AD149" s="94">
        <f>AC149*FWDW!H149</f>
        <v>0.72002951878325305</v>
      </c>
      <c r="AE149" s="93">
        <f t="shared" si="11"/>
        <v>2110330.4188728682</v>
      </c>
      <c r="AF149" s="95" t="e">
        <f>STDEV(W149:Y149)</f>
        <v>#DIV/0!</v>
      </c>
      <c r="AG149" s="95" t="e">
        <f>AF149/Z149</f>
        <v>#DIV/0!</v>
      </c>
    </row>
    <row r="150" spans="1:33" x14ac:dyDescent="0.3">
      <c r="A150" s="54" t="s">
        <v>425</v>
      </c>
      <c r="B150" s="87">
        <f>Meta!B150</f>
        <v>144</v>
      </c>
      <c r="C150" s="87" t="s">
        <v>574</v>
      </c>
      <c r="D150" s="93">
        <v>580375.67131882906</v>
      </c>
      <c r="E150" t="s">
        <v>76</v>
      </c>
      <c r="F150" t="s">
        <v>383</v>
      </c>
      <c r="G150" t="s">
        <v>229</v>
      </c>
      <c r="H150" t="s">
        <v>232</v>
      </c>
      <c r="I150" t="s">
        <v>233</v>
      </c>
      <c r="J150" t="s">
        <v>234</v>
      </c>
      <c r="K150">
        <v>0.59</v>
      </c>
      <c r="L150">
        <v>0.56999999999999995</v>
      </c>
      <c r="M150">
        <v>0.54</v>
      </c>
      <c r="N150" s="43">
        <f t="shared" si="9"/>
        <v>0.56666666666666665</v>
      </c>
      <c r="P150" s="90"/>
      <c r="R150" t="s">
        <v>252</v>
      </c>
      <c r="S150">
        <v>27.26</v>
      </c>
      <c r="T150">
        <v>27.13</v>
      </c>
      <c r="U150">
        <v>26.97</v>
      </c>
      <c r="V150" s="91">
        <f t="shared" si="10"/>
        <v>27.12</v>
      </c>
      <c r="Z150" s="92">
        <f>'Std. Curve(80-158)'!C66</f>
        <v>2.8252210762251734E-2</v>
      </c>
      <c r="AA150" s="37" t="s">
        <v>82</v>
      </c>
      <c r="AB150" s="93">
        <f>VLOOKUP(AA150,$AK$3:$AR$5,8)</f>
        <v>2660000</v>
      </c>
      <c r="AC150" s="94">
        <f>Z150*'DNA extraction'!O150*'DNA extraction'!F150/'DNA extraction'!E150/1000</f>
        <v>0.22351432565072574</v>
      </c>
      <c r="AD150" s="94">
        <f>AC150*FWDW!H150</f>
        <v>0.21818634260106354</v>
      </c>
      <c r="AE150" s="93">
        <f t="shared" si="11"/>
        <v>594548.10623093043</v>
      </c>
      <c r="AF150" s="95" t="e">
        <f>STDEV(W150:Y150)</f>
        <v>#DIV/0!</v>
      </c>
      <c r="AG150" s="95" t="e">
        <f>AF150/Z150</f>
        <v>#DIV/0!</v>
      </c>
    </row>
    <row r="151" spans="1:33" x14ac:dyDescent="0.3">
      <c r="A151" s="54" t="s">
        <v>425</v>
      </c>
      <c r="B151" s="87">
        <f>Meta!B151</f>
        <v>145</v>
      </c>
      <c r="C151" s="87" t="s">
        <v>575</v>
      </c>
      <c r="D151" s="93">
        <v>1763088.2098563095</v>
      </c>
      <c r="E151" t="s">
        <v>76</v>
      </c>
      <c r="F151" t="s">
        <v>383</v>
      </c>
      <c r="G151" t="s">
        <v>229</v>
      </c>
      <c r="H151" t="s">
        <v>232</v>
      </c>
      <c r="I151" t="s">
        <v>233</v>
      </c>
      <c r="J151" t="s">
        <v>234</v>
      </c>
      <c r="K151">
        <v>0.54</v>
      </c>
      <c r="L151">
        <v>0.55000000000000004</v>
      </c>
      <c r="M151">
        <v>0.54</v>
      </c>
      <c r="N151" s="43">
        <f t="shared" si="9"/>
        <v>0.54333333333333333</v>
      </c>
      <c r="P151" s="90"/>
      <c r="R151" t="s">
        <v>253</v>
      </c>
      <c r="S151">
        <v>25.18</v>
      </c>
      <c r="T151">
        <v>25.33</v>
      </c>
      <c r="U151">
        <v>24.99</v>
      </c>
      <c r="V151" s="91">
        <f t="shared" si="10"/>
        <v>25.166666666666668</v>
      </c>
      <c r="Z151" s="92">
        <f>'Std. Curve(80-158)'!C67</f>
        <v>0.10315550487712286</v>
      </c>
      <c r="AA151" s="37" t="s">
        <v>82</v>
      </c>
      <c r="AB151" s="93">
        <f>VLOOKUP(AA151,$AK$3:$AR$5,8)</f>
        <v>2660000</v>
      </c>
      <c r="AC151" s="94">
        <f>Z151*'DNA extraction'!O151*'DNA extraction'!F151/'DNA extraction'!E151/1000</f>
        <v>0.79564600753662074</v>
      </c>
      <c r="AD151" s="94">
        <f>AC151*FWDW!H151</f>
        <v>0.66281511648733438</v>
      </c>
      <c r="AE151" s="93">
        <f t="shared" si="11"/>
        <v>2116418.3800474112</v>
      </c>
      <c r="AF151" s="95" t="e">
        <f>STDEV(W151:Y151)</f>
        <v>#DIV/0!</v>
      </c>
      <c r="AG151" s="95" t="e">
        <f>AF151/Z151</f>
        <v>#DIV/0!</v>
      </c>
    </row>
    <row r="152" spans="1:33" x14ac:dyDescent="0.3">
      <c r="A152" s="54" t="s">
        <v>425</v>
      </c>
      <c r="B152" s="87">
        <f>Meta!B152</f>
        <v>146</v>
      </c>
      <c r="C152" s="87" t="s">
        <v>576</v>
      </c>
      <c r="D152" s="93">
        <v>1528865.7906894784</v>
      </c>
      <c r="E152" t="s">
        <v>76</v>
      </c>
      <c r="F152" t="s">
        <v>383</v>
      </c>
      <c r="G152" t="s">
        <v>229</v>
      </c>
      <c r="H152" t="s">
        <v>232</v>
      </c>
      <c r="I152" t="s">
        <v>233</v>
      </c>
      <c r="J152" t="s">
        <v>234</v>
      </c>
      <c r="K152">
        <v>0.56999999999999995</v>
      </c>
      <c r="L152">
        <v>0.59</v>
      </c>
      <c r="M152">
        <v>0.59</v>
      </c>
      <c r="N152" s="43">
        <f t="shared" si="9"/>
        <v>0.58333333333333337</v>
      </c>
      <c r="P152" s="90"/>
      <c r="R152" t="s">
        <v>254</v>
      </c>
      <c r="S152">
        <v>25.47</v>
      </c>
      <c r="T152">
        <v>25.55</v>
      </c>
      <c r="U152">
        <v>25.09</v>
      </c>
      <c r="V152" s="91">
        <f t="shared" si="10"/>
        <v>25.37</v>
      </c>
      <c r="Z152" s="92">
        <f>'Std. Curve(80-158)'!C68</f>
        <v>9.0145676741791969E-2</v>
      </c>
      <c r="AA152" s="37" t="s">
        <v>82</v>
      </c>
      <c r="AB152" s="93">
        <f>VLOOKUP(AA152,$AK$3:$AR$5,8)</f>
        <v>2660000</v>
      </c>
      <c r="AC152" s="94">
        <f>Z152*'DNA extraction'!O152*'DNA extraction'!F152/'DNA extraction'!E152/1000</f>
        <v>0.68734789738308788</v>
      </c>
      <c r="AD152" s="94">
        <f>AC152*FWDW!H152</f>
        <v>0.57476157544717232</v>
      </c>
      <c r="AE152" s="93">
        <f t="shared" si="11"/>
        <v>1828345.4070390137</v>
      </c>
      <c r="AF152" s="95" t="e">
        <f>STDEV(W152:Y152)</f>
        <v>#DIV/0!</v>
      </c>
      <c r="AG152" s="95" t="e">
        <f>AF152/Z152</f>
        <v>#DIV/0!</v>
      </c>
    </row>
    <row r="153" spans="1:33" x14ac:dyDescent="0.3">
      <c r="A153" s="54" t="s">
        <v>425</v>
      </c>
      <c r="B153" s="87">
        <f>Meta!B153</f>
        <v>147</v>
      </c>
      <c r="C153" s="87" t="s">
        <v>577</v>
      </c>
      <c r="D153" s="93">
        <v>3195916.4127055085</v>
      </c>
      <c r="E153" t="s">
        <v>76</v>
      </c>
      <c r="F153" t="s">
        <v>383</v>
      </c>
      <c r="G153" t="s">
        <v>229</v>
      </c>
      <c r="H153" t="s">
        <v>232</v>
      </c>
      <c r="I153" t="s">
        <v>233</v>
      </c>
      <c r="J153" t="s">
        <v>234</v>
      </c>
      <c r="K153">
        <v>0.6</v>
      </c>
      <c r="L153">
        <v>0.56999999999999995</v>
      </c>
      <c r="M153">
        <v>0.56000000000000005</v>
      </c>
      <c r="N153" s="43">
        <f t="shared" si="9"/>
        <v>0.57666666666666666</v>
      </c>
      <c r="P153" s="90"/>
      <c r="R153" t="s">
        <v>255</v>
      </c>
      <c r="S153">
        <v>24.28</v>
      </c>
      <c r="T153">
        <v>24.26</v>
      </c>
      <c r="U153">
        <v>24.22</v>
      </c>
      <c r="V153" s="91">
        <f t="shared" si="10"/>
        <v>24.253333333333334</v>
      </c>
      <c r="Z153" s="92">
        <f>'Std. Curve(80-158)'!C69</f>
        <v>0.18900630263229906</v>
      </c>
      <c r="AA153" s="37" t="s">
        <v>82</v>
      </c>
      <c r="AB153" s="93">
        <f>VLOOKUP(AA153,$AK$3:$AR$5,8)</f>
        <v>2660000</v>
      </c>
      <c r="AC153" s="94">
        <f>Z153*'DNA extraction'!O153*'DNA extraction'!F153/'DNA extraction'!E153/1000</f>
        <v>1.445002313702592</v>
      </c>
      <c r="AD153" s="94">
        <f>AC153*FWDW!H153</f>
        <v>1.2014723356035746</v>
      </c>
      <c r="AE153" s="93">
        <f t="shared" si="11"/>
        <v>3843706.1544488948</v>
      </c>
      <c r="AF153" s="95" t="e">
        <f>STDEV(W153:Y153)</f>
        <v>#DIV/0!</v>
      </c>
      <c r="AG153" s="95" t="e">
        <f>AF153/Z153</f>
        <v>#DIV/0!</v>
      </c>
    </row>
    <row r="154" spans="1:33" x14ac:dyDescent="0.3">
      <c r="A154" s="54" t="s">
        <v>425</v>
      </c>
      <c r="B154" s="87">
        <f>Meta!B154</f>
        <v>148</v>
      </c>
      <c r="C154" s="87" t="s">
        <v>578</v>
      </c>
      <c r="D154" s="93">
        <v>2141332.5170788956</v>
      </c>
      <c r="E154" t="s">
        <v>76</v>
      </c>
      <c r="F154" t="s">
        <v>383</v>
      </c>
      <c r="G154" t="s">
        <v>229</v>
      </c>
      <c r="H154" t="s">
        <v>232</v>
      </c>
      <c r="I154" t="s">
        <v>233</v>
      </c>
      <c r="J154" t="s">
        <v>234</v>
      </c>
      <c r="K154">
        <v>0.61</v>
      </c>
      <c r="L154">
        <v>0.57999999999999996</v>
      </c>
      <c r="M154">
        <v>0.54</v>
      </c>
      <c r="N154" s="43">
        <f t="shared" si="9"/>
        <v>0.57666666666666666</v>
      </c>
      <c r="P154" s="90"/>
      <c r="R154" t="s">
        <v>256</v>
      </c>
      <c r="S154">
        <v>24.89</v>
      </c>
      <c r="T154">
        <v>24.81</v>
      </c>
      <c r="U154">
        <v>24.8</v>
      </c>
      <c r="V154" s="91">
        <f t="shared" si="10"/>
        <v>24.833333333333332</v>
      </c>
      <c r="Z154" s="92">
        <f>'Std. Curve(80-158)'!C70</f>
        <v>0.12866840764375601</v>
      </c>
      <c r="AA154" s="37" t="s">
        <v>82</v>
      </c>
      <c r="AB154" s="93">
        <f>VLOOKUP(AA154,$AK$3:$AR$5,8)</f>
        <v>2660000</v>
      </c>
      <c r="AC154" s="94">
        <f>Z154*'DNA extraction'!O154*'DNA extraction'!F154/'DNA extraction'!E154/1000</f>
        <v>1.004437218140172</v>
      </c>
      <c r="AD154" s="94">
        <f>AC154*FWDW!H154</f>
        <v>0.80501222446575027</v>
      </c>
      <c r="AE154" s="93">
        <f t="shared" si="11"/>
        <v>2671803.0002528573</v>
      </c>
      <c r="AF154" s="95" t="e">
        <f>STDEV(W154:Y154)</f>
        <v>#DIV/0!</v>
      </c>
      <c r="AG154" s="95" t="e">
        <f>AF154/Z154</f>
        <v>#DIV/0!</v>
      </c>
    </row>
    <row r="155" spans="1:33" x14ac:dyDescent="0.3">
      <c r="A155" s="54" t="s">
        <v>425</v>
      </c>
      <c r="B155" s="87">
        <f>Meta!B155</f>
        <v>149</v>
      </c>
      <c r="C155" s="87" t="s">
        <v>579</v>
      </c>
      <c r="D155" s="93">
        <v>1103035.8777452072</v>
      </c>
      <c r="E155" t="s">
        <v>76</v>
      </c>
      <c r="F155" t="s">
        <v>383</v>
      </c>
      <c r="G155" t="s">
        <v>229</v>
      </c>
      <c r="H155" t="s">
        <v>232</v>
      </c>
      <c r="I155" t="s">
        <v>233</v>
      </c>
      <c r="J155" t="s">
        <v>234</v>
      </c>
      <c r="K155">
        <v>0.6</v>
      </c>
      <c r="L155">
        <v>0.56999999999999995</v>
      </c>
      <c r="M155">
        <v>0.56000000000000005</v>
      </c>
      <c r="N155" s="43">
        <f t="shared" si="9"/>
        <v>0.57666666666666666</v>
      </c>
      <c r="P155" s="90"/>
      <c r="R155" t="s">
        <v>257</v>
      </c>
      <c r="S155">
        <v>25.92</v>
      </c>
      <c r="T155">
        <v>25.76</v>
      </c>
      <c r="U155">
        <v>25.72</v>
      </c>
      <c r="V155" s="91">
        <f t="shared" si="10"/>
        <v>25.8</v>
      </c>
      <c r="Z155" s="92">
        <f>'Std. Curve(80-158)'!C71</f>
        <v>6.7784645022298445E-2</v>
      </c>
      <c r="AA155" s="37" t="s">
        <v>82</v>
      </c>
      <c r="AB155" s="93">
        <f>VLOOKUP(AA155,$AK$3:$AR$5,8)</f>
        <v>2660000</v>
      </c>
      <c r="AC155" s="94">
        <f>Z155*'DNA extraction'!O155*'DNA extraction'!F155/'DNA extraction'!E155/1000</f>
        <v>0.50699061348016772</v>
      </c>
      <c r="AD155" s="94">
        <f>AC155*FWDW!H155</f>
        <v>0.41467514200947642</v>
      </c>
      <c r="AE155" s="93">
        <f t="shared" si="11"/>
        <v>1348595.0318572461</v>
      </c>
      <c r="AF155" s="95" t="e">
        <f>STDEV(W155:Y155)</f>
        <v>#DIV/0!</v>
      </c>
      <c r="AG155" s="95" t="e">
        <f>AF155/Z155</f>
        <v>#DIV/0!</v>
      </c>
    </row>
    <row r="156" spans="1:33" x14ac:dyDescent="0.3">
      <c r="A156" s="54" t="s">
        <v>425</v>
      </c>
      <c r="B156" s="87">
        <f>Meta!B156</f>
        <v>150</v>
      </c>
      <c r="C156" s="87" t="s">
        <v>580</v>
      </c>
      <c r="D156" s="93">
        <v>1012994.5908920864</v>
      </c>
      <c r="E156" t="s">
        <v>76</v>
      </c>
      <c r="F156" t="s">
        <v>383</v>
      </c>
      <c r="G156" t="s">
        <v>229</v>
      </c>
      <c r="H156" t="s">
        <v>232</v>
      </c>
      <c r="I156" t="s">
        <v>233</v>
      </c>
      <c r="J156" t="s">
        <v>234</v>
      </c>
      <c r="K156">
        <v>0.56000000000000005</v>
      </c>
      <c r="L156">
        <v>0.56000000000000005</v>
      </c>
      <c r="M156">
        <v>0.54</v>
      </c>
      <c r="N156" s="43">
        <f t="shared" si="9"/>
        <v>0.55333333333333334</v>
      </c>
      <c r="P156" s="90"/>
      <c r="R156" t="s">
        <v>258</v>
      </c>
      <c r="S156">
        <v>26.06</v>
      </c>
      <c r="T156">
        <v>26.12</v>
      </c>
      <c r="U156">
        <v>25.96</v>
      </c>
      <c r="V156" s="91">
        <f t="shared" si="10"/>
        <v>26.046666666666667</v>
      </c>
      <c r="Z156" s="92">
        <f>'Std. Curve(80-158)'!C72</f>
        <v>5.7558104486255396E-2</v>
      </c>
      <c r="AA156" s="37" t="s">
        <v>82</v>
      </c>
      <c r="AB156" s="93">
        <f>VLOOKUP(AA156,$AK$3:$AR$5,8)</f>
        <v>2660000</v>
      </c>
      <c r="AC156" s="94">
        <f>Z156*'DNA extraction'!O156*'DNA extraction'!F156/'DNA extraction'!E156/1000</f>
        <v>0.46380422631954393</v>
      </c>
      <c r="AD156" s="94">
        <f>AC156*FWDW!H156</f>
        <v>0.38082503416995728</v>
      </c>
      <c r="AE156" s="93">
        <f t="shared" si="11"/>
        <v>1233719.2420099869</v>
      </c>
      <c r="AF156" s="95" t="e">
        <f>STDEV(W156:Y156)</f>
        <v>#DIV/0!</v>
      </c>
      <c r="AG156" s="95" t="e">
        <f>AF156/Z156</f>
        <v>#DIV/0!</v>
      </c>
    </row>
    <row r="157" spans="1:33" x14ac:dyDescent="0.3">
      <c r="A157" s="54" t="s">
        <v>425</v>
      </c>
      <c r="B157" s="87">
        <f>Meta!B157</f>
        <v>151</v>
      </c>
      <c r="C157" s="87" t="s">
        <v>581</v>
      </c>
      <c r="D157" s="93">
        <v>1416831.0355228509</v>
      </c>
      <c r="E157" t="s">
        <v>76</v>
      </c>
      <c r="F157" t="s">
        <v>383</v>
      </c>
      <c r="G157" t="s">
        <v>229</v>
      </c>
      <c r="H157" t="s">
        <v>232</v>
      </c>
      <c r="I157" t="s">
        <v>233</v>
      </c>
      <c r="J157" t="s">
        <v>234</v>
      </c>
      <c r="K157">
        <v>0.59</v>
      </c>
      <c r="L157">
        <v>0.59</v>
      </c>
      <c r="M157">
        <v>0.56999999999999995</v>
      </c>
      <c r="N157" s="43">
        <f t="shared" si="9"/>
        <v>0.58333333333333337</v>
      </c>
      <c r="P157" s="90"/>
      <c r="R157" t="s">
        <v>259</v>
      </c>
      <c r="S157">
        <v>25.6</v>
      </c>
      <c r="T157">
        <v>25.56</v>
      </c>
      <c r="U157">
        <v>25.45</v>
      </c>
      <c r="V157" s="91">
        <f t="shared" si="10"/>
        <v>25.536666666666665</v>
      </c>
      <c r="Z157" s="92">
        <f>'Std. Curve(80-158)'!C73</f>
        <v>8.0715166087285267E-2</v>
      </c>
      <c r="AA157" s="37" t="s">
        <v>82</v>
      </c>
      <c r="AB157" s="93">
        <f>VLOOKUP(AA157,$AK$3:$AR$5,8)</f>
        <v>2660000</v>
      </c>
      <c r="AC157" s="94">
        <f>Z157*'DNA extraction'!O157*'DNA extraction'!F157/'DNA extraction'!E157/1000</f>
        <v>0.65092875876842959</v>
      </c>
      <c r="AD157" s="94">
        <f>AC157*FWDW!H157</f>
        <v>0.53264324643716199</v>
      </c>
      <c r="AE157" s="93">
        <f t="shared" si="11"/>
        <v>1731470.4983240226</v>
      </c>
      <c r="AF157" s="95" t="e">
        <f>STDEV(W157:Y157)</f>
        <v>#DIV/0!</v>
      </c>
      <c r="AG157" s="95" t="e">
        <f>AF157/Z157</f>
        <v>#DIV/0!</v>
      </c>
    </row>
    <row r="158" spans="1:33" x14ac:dyDescent="0.3">
      <c r="A158" s="54" t="s">
        <v>425</v>
      </c>
      <c r="B158" s="87">
        <f>Meta!B158</f>
        <v>152</v>
      </c>
      <c r="C158" s="87" t="s">
        <v>582</v>
      </c>
      <c r="D158" s="93">
        <v>999290.89545252151</v>
      </c>
      <c r="E158" t="s">
        <v>76</v>
      </c>
      <c r="F158" t="s">
        <v>383</v>
      </c>
      <c r="G158" t="s">
        <v>229</v>
      </c>
      <c r="H158" t="s">
        <v>232</v>
      </c>
      <c r="I158" t="s">
        <v>233</v>
      </c>
      <c r="J158" t="s">
        <v>234</v>
      </c>
      <c r="K158">
        <v>0.62</v>
      </c>
      <c r="L158">
        <v>0.57999999999999996</v>
      </c>
      <c r="M158">
        <v>0.54</v>
      </c>
      <c r="N158" s="43">
        <f t="shared" si="9"/>
        <v>0.57999999999999996</v>
      </c>
      <c r="P158" s="90"/>
      <c r="R158" t="s">
        <v>260</v>
      </c>
      <c r="S158">
        <v>26.25</v>
      </c>
      <c r="T158">
        <v>26.01</v>
      </c>
      <c r="U158">
        <v>25.83</v>
      </c>
      <c r="V158" s="91">
        <f t="shared" si="10"/>
        <v>26.03</v>
      </c>
      <c r="Z158" s="92">
        <f>'Std. Curve(80-158)'!C74</f>
        <v>5.8197651440957503E-2</v>
      </c>
      <c r="AA158" s="37" t="s">
        <v>82</v>
      </c>
      <c r="AB158" s="93">
        <f>VLOOKUP(AA158,$AK$3:$AR$5,8)</f>
        <v>2660000</v>
      </c>
      <c r="AC158" s="94">
        <f>Z158*'DNA extraction'!O158*'DNA extraction'!F158/'DNA extraction'!E158/1000</f>
        <v>0.46614058022392868</v>
      </c>
      <c r="AD158" s="94">
        <f>AC158*FWDW!H158</f>
        <v>0.37567326896711334</v>
      </c>
      <c r="AE158" s="93">
        <f t="shared" si="11"/>
        <v>1239933.9433956502</v>
      </c>
      <c r="AF158" s="95" t="e">
        <f>STDEV(W158:Y158)</f>
        <v>#DIV/0!</v>
      </c>
      <c r="AG158" s="95" t="e">
        <f>AF158/Z158</f>
        <v>#DIV/0!</v>
      </c>
    </row>
    <row r="159" spans="1:33" x14ac:dyDescent="0.3">
      <c r="A159" s="54" t="s">
        <v>425</v>
      </c>
      <c r="B159" s="87">
        <f>Meta!B159</f>
        <v>153</v>
      </c>
      <c r="C159" s="87" t="s">
        <v>583</v>
      </c>
      <c r="D159" s="93">
        <v>2966686.371058878</v>
      </c>
      <c r="E159" t="s">
        <v>76</v>
      </c>
      <c r="F159" t="s">
        <v>383</v>
      </c>
      <c r="G159" t="s">
        <v>229</v>
      </c>
      <c r="H159" t="s">
        <v>232</v>
      </c>
      <c r="I159" t="s">
        <v>233</v>
      </c>
      <c r="J159" t="s">
        <v>234</v>
      </c>
      <c r="K159">
        <v>0.61</v>
      </c>
      <c r="L159">
        <v>0.59</v>
      </c>
      <c r="M159">
        <v>0.57999999999999996</v>
      </c>
      <c r="N159" s="43">
        <f t="shared" si="9"/>
        <v>0.59333333333333327</v>
      </c>
      <c r="P159" s="90"/>
      <c r="R159" t="s">
        <v>261</v>
      </c>
      <c r="S159">
        <v>24.59</v>
      </c>
      <c r="T159">
        <v>24.54</v>
      </c>
      <c r="U159">
        <v>24.26</v>
      </c>
      <c r="V159" s="91">
        <f t="shared" si="10"/>
        <v>24.463333333333335</v>
      </c>
      <c r="Z159" s="92">
        <f>'Std. Curve(80-158)'!C75</f>
        <v>0.16444065218020967</v>
      </c>
      <c r="AA159" s="37" t="s">
        <v>82</v>
      </c>
      <c r="AB159" s="93">
        <f>VLOOKUP(AA159,$AK$3:$AR$5,8)</f>
        <v>2660000</v>
      </c>
      <c r="AC159" s="94">
        <f>Z159*'DNA extraction'!O159*'DNA extraction'!F159/'DNA extraction'!E159/1000</f>
        <v>1.3347455534107928</v>
      </c>
      <c r="AD159" s="94">
        <f>AC159*FWDW!H159</f>
        <v>1.1152956282176234</v>
      </c>
      <c r="AE159" s="93">
        <f t="shared" si="11"/>
        <v>3550423.1720727091</v>
      </c>
      <c r="AF159" s="95" t="e">
        <f>STDEV(W159:Y159)</f>
        <v>#DIV/0!</v>
      </c>
      <c r="AG159" s="95" t="e">
        <f>AF159/Z159</f>
        <v>#DIV/0!</v>
      </c>
    </row>
    <row r="160" spans="1:33" x14ac:dyDescent="0.3">
      <c r="A160" s="54" t="s">
        <v>425</v>
      </c>
      <c r="B160" s="87">
        <f>Meta!B160</f>
        <v>154</v>
      </c>
      <c r="C160" s="87" t="s">
        <v>584</v>
      </c>
      <c r="D160" s="93">
        <v>1730857.9878646776</v>
      </c>
      <c r="E160" t="s">
        <v>76</v>
      </c>
      <c r="F160" t="s">
        <v>383</v>
      </c>
      <c r="G160" t="s">
        <v>229</v>
      </c>
      <c r="H160" t="s">
        <v>232</v>
      </c>
      <c r="I160" t="s">
        <v>233</v>
      </c>
      <c r="J160" t="s">
        <v>234</v>
      </c>
      <c r="K160">
        <v>0.63</v>
      </c>
      <c r="L160">
        <v>0.62</v>
      </c>
      <c r="M160">
        <v>0.59</v>
      </c>
      <c r="N160" s="43">
        <f t="shared" si="9"/>
        <v>0.61333333333333329</v>
      </c>
      <c r="P160" s="90"/>
      <c r="R160" t="s">
        <v>262</v>
      </c>
      <c r="S160">
        <v>25.28</v>
      </c>
      <c r="T160">
        <v>25.29</v>
      </c>
      <c r="U160">
        <v>24.99</v>
      </c>
      <c r="V160" s="91">
        <f t="shared" si="10"/>
        <v>25.186666666666667</v>
      </c>
      <c r="Z160" s="92">
        <f>'Std. Curve(80-158)'!C76</f>
        <v>0.10179668557991382</v>
      </c>
      <c r="AA160" s="37" t="s">
        <v>82</v>
      </c>
      <c r="AB160" s="93">
        <f>VLOOKUP(AA160,$AK$3:$AR$5,8)</f>
        <v>2660000</v>
      </c>
      <c r="AC160" s="94">
        <f>Z160*'DNA extraction'!O160*'DNA extraction'!F160/'DNA extraction'!E160/1000</f>
        <v>0.77441373586849604</v>
      </c>
      <c r="AD160" s="94">
        <f>AC160*FWDW!H160</f>
        <v>0.65069849167845017</v>
      </c>
      <c r="AE160" s="93">
        <f t="shared" si="11"/>
        <v>2059940.5374101994</v>
      </c>
      <c r="AF160" s="95" t="e">
        <f>STDEV(W160:Y160)</f>
        <v>#DIV/0!</v>
      </c>
      <c r="AG160" s="95" t="e">
        <f>AF160/Z160</f>
        <v>#DIV/0!</v>
      </c>
    </row>
    <row r="161" spans="1:33" x14ac:dyDescent="0.3">
      <c r="A161" s="54" t="s">
        <v>425</v>
      </c>
      <c r="B161" s="87">
        <f>Meta!B161</f>
        <v>155</v>
      </c>
      <c r="C161" s="87" t="s">
        <v>585</v>
      </c>
      <c r="D161" s="93">
        <v>1884145.4110033561</v>
      </c>
      <c r="E161" t="s">
        <v>76</v>
      </c>
      <c r="F161" t="s">
        <v>383</v>
      </c>
      <c r="G161" t="s">
        <v>229</v>
      </c>
      <c r="H161" t="s">
        <v>232</v>
      </c>
      <c r="I161" t="s">
        <v>233</v>
      </c>
      <c r="J161" t="s">
        <v>234</v>
      </c>
      <c r="K161">
        <v>0.56999999999999995</v>
      </c>
      <c r="L161">
        <v>0.6</v>
      </c>
      <c r="M161">
        <v>0.51</v>
      </c>
      <c r="N161" s="43">
        <f t="shared" si="9"/>
        <v>0.55999999999999994</v>
      </c>
      <c r="P161" s="90"/>
      <c r="R161" t="s">
        <v>263</v>
      </c>
      <c r="S161">
        <v>25.2</v>
      </c>
      <c r="T161">
        <v>25.31</v>
      </c>
      <c r="U161">
        <v>24.94</v>
      </c>
      <c r="V161" s="91">
        <f t="shared" si="10"/>
        <v>25.150000000000002</v>
      </c>
      <c r="Z161" s="92">
        <f>'Std. Curve(80-158)'!C77</f>
        <v>0.10430169948505467</v>
      </c>
      <c r="AA161" s="37" t="s">
        <v>82</v>
      </c>
      <c r="AB161" s="93">
        <f>VLOOKUP(AA161,$AK$3:$AR$5,8)</f>
        <v>2660000</v>
      </c>
      <c r="AC161" s="94">
        <f>Z161*'DNA extraction'!O161*'DNA extraction'!F161/'DNA extraction'!E161/1000</f>
        <v>0.8459180817928198</v>
      </c>
      <c r="AD161" s="94">
        <f>AC161*FWDW!H161</f>
        <v>0.7083253424824647</v>
      </c>
      <c r="AE161" s="93">
        <f t="shared" si="11"/>
        <v>2250142.0975689008</v>
      </c>
      <c r="AF161" s="95" t="e">
        <f>STDEV(W161:Y161)</f>
        <v>#DIV/0!</v>
      </c>
      <c r="AG161" s="95" t="e">
        <f>AF161/Z161</f>
        <v>#DIV/0!</v>
      </c>
    </row>
    <row r="162" spans="1:33" x14ac:dyDescent="0.3">
      <c r="A162" s="54" t="s">
        <v>425</v>
      </c>
      <c r="B162" s="87">
        <f>Meta!B162</f>
        <v>156</v>
      </c>
      <c r="C162" s="87" t="s">
        <v>586</v>
      </c>
      <c r="D162" s="93">
        <v>2018386.6696209693</v>
      </c>
      <c r="E162" t="s">
        <v>76</v>
      </c>
      <c r="F162" t="s">
        <v>383</v>
      </c>
      <c r="G162" t="s">
        <v>229</v>
      </c>
      <c r="H162" t="s">
        <v>232</v>
      </c>
      <c r="I162" t="s">
        <v>233</v>
      </c>
      <c r="J162" t="s">
        <v>234</v>
      </c>
      <c r="K162">
        <v>0.56000000000000005</v>
      </c>
      <c r="L162">
        <v>0.55000000000000004</v>
      </c>
      <c r="M162">
        <v>0.56000000000000005</v>
      </c>
      <c r="N162" s="43">
        <f t="shared" si="9"/>
        <v>0.55666666666666675</v>
      </c>
      <c r="P162" s="90"/>
      <c r="R162" t="s">
        <v>264</v>
      </c>
      <c r="S162">
        <v>25.11</v>
      </c>
      <c r="T162">
        <v>25.05</v>
      </c>
      <c r="U162">
        <v>24.79</v>
      </c>
      <c r="V162" s="91">
        <f t="shared" si="10"/>
        <v>24.983333333333331</v>
      </c>
      <c r="Z162" s="92">
        <f>'Std. Curve(80-158)'!C78</f>
        <v>0.11648798783653151</v>
      </c>
      <c r="AA162" s="37" t="s">
        <v>82</v>
      </c>
      <c r="AB162" s="93">
        <f>VLOOKUP(AA162,$AK$3:$AR$5,8)</f>
        <v>2660000</v>
      </c>
      <c r="AC162" s="94">
        <f>Z162*'DNA extraction'!O162*'DNA extraction'!F162/'DNA extraction'!E162/1000</f>
        <v>0.90091251227015867</v>
      </c>
      <c r="AD162" s="94">
        <f>AC162*FWDW!H162</f>
        <v>0.75879198106051482</v>
      </c>
      <c r="AE162" s="93">
        <f t="shared" si="11"/>
        <v>2396427.282638622</v>
      </c>
      <c r="AF162" s="95" t="e">
        <f>STDEV(W162:Y162)</f>
        <v>#DIV/0!</v>
      </c>
      <c r="AG162" s="95" t="e">
        <f>AF162/Z162</f>
        <v>#DIV/0!</v>
      </c>
    </row>
    <row r="163" spans="1:33" x14ac:dyDescent="0.3">
      <c r="A163" s="54" t="s">
        <v>425</v>
      </c>
      <c r="B163" s="87">
        <f>Meta!B163</f>
        <v>157</v>
      </c>
      <c r="C163" s="87" t="s">
        <v>587</v>
      </c>
      <c r="D163" s="93">
        <v>18512704.816691667</v>
      </c>
      <c r="E163" t="s">
        <v>76</v>
      </c>
      <c r="F163" t="s">
        <v>383</v>
      </c>
      <c r="G163" t="s">
        <v>229</v>
      </c>
      <c r="H163" t="s">
        <v>232</v>
      </c>
      <c r="I163" t="s">
        <v>233</v>
      </c>
      <c r="J163" t="s">
        <v>234</v>
      </c>
      <c r="K163">
        <v>0.54</v>
      </c>
      <c r="L163">
        <v>0.55000000000000004</v>
      </c>
      <c r="M163">
        <v>0.59</v>
      </c>
      <c r="N163" s="43">
        <f t="shared" si="9"/>
        <v>0.56000000000000005</v>
      </c>
      <c r="P163" s="90"/>
      <c r="R163" t="s">
        <v>265</v>
      </c>
      <c r="S163">
        <v>21.95</v>
      </c>
      <c r="T163">
        <v>21.78</v>
      </c>
      <c r="U163">
        <v>21.83</v>
      </c>
      <c r="V163" s="91">
        <f t="shared" si="10"/>
        <v>21.853333333333335</v>
      </c>
      <c r="Z163" s="92">
        <f>'Std. Curve(80-158)'!C79</f>
        <v>0.92795904916862948</v>
      </c>
      <c r="AA163" s="37" t="s">
        <v>82</v>
      </c>
      <c r="AB163" s="93">
        <f>VLOOKUP(AA163,$AK$3:$AR$5,8)</f>
        <v>2660000</v>
      </c>
      <c r="AC163" s="94">
        <f>Z163*'DNA extraction'!O163*'DNA extraction'!F163/'DNA extraction'!E163/1000</f>
        <v>7.3298503093888581</v>
      </c>
      <c r="AD163" s="94">
        <f>AC163*FWDW!H163</f>
        <v>6.9596634649216798</v>
      </c>
      <c r="AE163" s="93">
        <f t="shared" si="11"/>
        <v>19497401.822974361</v>
      </c>
      <c r="AF163" s="95" t="e">
        <f>STDEV(W163:Y163)</f>
        <v>#DIV/0!</v>
      </c>
      <c r="AG163" s="95" t="e">
        <f>AF163/Z163</f>
        <v>#DIV/0!</v>
      </c>
    </row>
    <row r="164" spans="1:33" x14ac:dyDescent="0.3">
      <c r="A164" s="54" t="s">
        <v>425</v>
      </c>
      <c r="B164" s="87">
        <f>Meta!B164</f>
        <v>158</v>
      </c>
      <c r="C164" s="87" t="s">
        <v>588</v>
      </c>
      <c r="D164" s="93">
        <v>122569.54169360634</v>
      </c>
      <c r="E164" t="s">
        <v>76</v>
      </c>
      <c r="F164" t="s">
        <v>383</v>
      </c>
      <c r="G164" t="s">
        <v>229</v>
      </c>
      <c r="H164" t="s">
        <v>232</v>
      </c>
      <c r="I164" t="s">
        <v>233</v>
      </c>
      <c r="J164" t="s">
        <v>234</v>
      </c>
      <c r="K164">
        <v>0.57999999999999996</v>
      </c>
      <c r="L164">
        <v>0.55000000000000004</v>
      </c>
      <c r="M164">
        <v>0.55000000000000004</v>
      </c>
      <c r="N164" s="43">
        <f t="shared" si="9"/>
        <v>0.55999999999999994</v>
      </c>
      <c r="P164" s="90"/>
      <c r="R164" t="s">
        <v>266</v>
      </c>
      <c r="S164">
        <v>29.74</v>
      </c>
      <c r="T164">
        <v>29.46</v>
      </c>
      <c r="U164">
        <v>29.04</v>
      </c>
      <c r="V164" s="91">
        <f t="shared" si="10"/>
        <v>29.413333333333338</v>
      </c>
      <c r="Z164" s="92">
        <f>'Std. Curve(80-158)'!C80</f>
        <v>6.1760863333537325E-3</v>
      </c>
      <c r="AA164" s="37" t="s">
        <v>82</v>
      </c>
      <c r="AB164" s="93">
        <f>VLOOKUP(AA164,$AK$3:$AR$5,8)</f>
        <v>2660000</v>
      </c>
      <c r="AC164" s="94">
        <f>Z164*'DNA extraction'!O164*'DNA extraction'!F164/'DNA extraction'!E164/1000</f>
        <v>4.7002179097060372E-2</v>
      </c>
      <c r="AD164" s="94">
        <f>AC164*FWDW!H164</f>
        <v>4.6078775072784336E-2</v>
      </c>
      <c r="AE164" s="93">
        <f t="shared" si="11"/>
        <v>125025.7963981806</v>
      </c>
      <c r="AF164" s="95" t="e">
        <f>STDEV(W164:Y164)</f>
        <v>#DIV/0!</v>
      </c>
      <c r="AG164" s="95" t="e">
        <f>AF164/Z164</f>
        <v>#DIV/0!</v>
      </c>
    </row>
    <row r="165" spans="1:33" x14ac:dyDescent="0.3">
      <c r="A165" s="54" t="s">
        <v>425</v>
      </c>
      <c r="B165" s="87" t="str">
        <f>Meta!B165</f>
        <v>PlateB_H2O_1</v>
      </c>
      <c r="C165" s="87" t="s">
        <v>589</v>
      </c>
      <c r="D165" s="93" t="e">
        <v>#DIV/0!</v>
      </c>
      <c r="E165" t="s">
        <v>76</v>
      </c>
      <c r="F165" t="s">
        <v>383</v>
      </c>
      <c r="G165" t="s">
        <v>229</v>
      </c>
      <c r="H165" t="s">
        <v>232</v>
      </c>
      <c r="I165" t="s">
        <v>233</v>
      </c>
      <c r="J165" t="s">
        <v>234</v>
      </c>
      <c r="K165">
        <v>0.01</v>
      </c>
      <c r="L165">
        <v>0.05</v>
      </c>
      <c r="M165">
        <v>0.56999999999999995</v>
      </c>
      <c r="N165" s="43">
        <f t="shared" si="9"/>
        <v>0.21</v>
      </c>
      <c r="P165" s="90"/>
      <c r="R165" t="s">
        <v>378</v>
      </c>
      <c r="S165" t="s">
        <v>366</v>
      </c>
      <c r="T165" t="s">
        <v>268</v>
      </c>
      <c r="U165">
        <v>30.52</v>
      </c>
      <c r="V165" s="91">
        <f t="shared" si="10"/>
        <v>30.52</v>
      </c>
      <c r="Z165" s="92">
        <f>'Std. Curve(80-158)'!C81</f>
        <v>2.9652503148454501E-3</v>
      </c>
      <c r="AA165" s="37" t="s">
        <v>82</v>
      </c>
      <c r="AB165" s="93">
        <f>VLOOKUP(AA165,$AK$3:$AR$5,8)</f>
        <v>2660000</v>
      </c>
      <c r="AC165" s="94" t="e">
        <f>Z165*'DNA extraction'!O165*'DNA extraction'!F165/'DNA extraction'!E165/1000</f>
        <v>#DIV/0!</v>
      </c>
      <c r="AD165" s="94" t="e">
        <f>AC165*FWDW!H165</f>
        <v>#DIV/0!</v>
      </c>
      <c r="AE165" s="93" t="e">
        <f t="shared" si="11"/>
        <v>#DIV/0!</v>
      </c>
      <c r="AF165" s="95" t="e">
        <f>STDEV(W165:Y165)</f>
        <v>#DIV/0!</v>
      </c>
      <c r="AG165" s="95" t="e">
        <f>AF165/Z165</f>
        <v>#DIV/0!</v>
      </c>
    </row>
    <row r="166" spans="1:33" x14ac:dyDescent="0.3">
      <c r="A166" s="54" t="s">
        <v>425</v>
      </c>
      <c r="B166" s="87" t="str">
        <f>Meta!B166</f>
        <v>PlateB_H2O_2</v>
      </c>
      <c r="C166" s="87" t="s">
        <v>590</v>
      </c>
      <c r="D166" s="93" t="e">
        <v>#DIV/0!</v>
      </c>
      <c r="E166" t="s">
        <v>76</v>
      </c>
      <c r="F166" t="s">
        <v>383</v>
      </c>
      <c r="G166" t="s">
        <v>229</v>
      </c>
      <c r="H166" t="s">
        <v>232</v>
      </c>
      <c r="I166" t="s">
        <v>233</v>
      </c>
      <c r="J166" t="s">
        <v>234</v>
      </c>
      <c r="K166">
        <v>0.28000000000000003</v>
      </c>
      <c r="L166">
        <v>0.04</v>
      </c>
      <c r="M166">
        <v>0.6</v>
      </c>
      <c r="N166" s="43">
        <f t="shared" si="9"/>
        <v>0.30666666666666664</v>
      </c>
      <c r="P166" s="90"/>
      <c r="R166" t="s">
        <v>377</v>
      </c>
      <c r="S166">
        <v>33.35</v>
      </c>
      <c r="T166" t="s">
        <v>268</v>
      </c>
      <c r="U166">
        <v>30</v>
      </c>
      <c r="V166" s="91">
        <f t="shared" si="10"/>
        <v>31.675000000000001</v>
      </c>
      <c r="Z166" s="92">
        <f>'Std. Curve(80-158)'!C82</f>
        <v>1.3787716125016596E-3</v>
      </c>
      <c r="AA166" s="37" t="s">
        <v>82</v>
      </c>
      <c r="AB166" s="93">
        <f>VLOOKUP(AA166,$AK$3:$AR$5,8)</f>
        <v>2660000</v>
      </c>
      <c r="AC166" s="94" t="e">
        <f>Z166*'DNA extraction'!O166*'DNA extraction'!F166/'DNA extraction'!E166/1000</f>
        <v>#DIV/0!</v>
      </c>
      <c r="AD166" s="94" t="e">
        <f>AC166*FWDW!H166</f>
        <v>#DIV/0!</v>
      </c>
      <c r="AE166" s="93" t="e">
        <f t="shared" si="11"/>
        <v>#DIV/0!</v>
      </c>
      <c r="AF166" s="95" t="e">
        <f>STDEV(W166:Y166)</f>
        <v>#DIV/0!</v>
      </c>
      <c r="AG166" s="95" t="e">
        <f>AF166/Z166</f>
        <v>#DIV/0!</v>
      </c>
    </row>
    <row r="167" spans="1:33" x14ac:dyDescent="0.3">
      <c r="A167" s="54" t="s">
        <v>425</v>
      </c>
      <c r="B167" s="87" t="str">
        <f>Meta!B167</f>
        <v>PlateB_Cal</v>
      </c>
      <c r="C167" s="87" t="s">
        <v>591</v>
      </c>
      <c r="D167" s="93" t="e">
        <v>#DIV/0!</v>
      </c>
      <c r="E167" t="s">
        <v>76</v>
      </c>
      <c r="F167" t="s">
        <v>383</v>
      </c>
      <c r="G167" t="s">
        <v>229</v>
      </c>
      <c r="H167" t="s">
        <v>232</v>
      </c>
      <c r="I167" t="s">
        <v>233</v>
      </c>
      <c r="J167" t="s">
        <v>234</v>
      </c>
      <c r="K167">
        <v>0.56000000000000005</v>
      </c>
      <c r="L167">
        <v>0.55000000000000004</v>
      </c>
      <c r="M167">
        <v>0.55000000000000004</v>
      </c>
      <c r="N167" s="43">
        <f t="shared" si="9"/>
        <v>0.55333333333333334</v>
      </c>
      <c r="P167" s="90"/>
      <c r="R167" t="s">
        <v>376</v>
      </c>
      <c r="S167">
        <v>21.5</v>
      </c>
      <c r="T167">
        <v>21.43</v>
      </c>
      <c r="U167">
        <v>21.37</v>
      </c>
      <c r="V167" s="91">
        <f t="shared" si="10"/>
        <v>21.433333333333334</v>
      </c>
      <c r="Z167" s="92">
        <f>'Std. Curve(80-158)'!C83</f>
        <v>1.2259224636096842</v>
      </c>
      <c r="AA167" s="37" t="s">
        <v>82</v>
      </c>
      <c r="AB167" s="93">
        <f>VLOOKUP(AA167,$AK$3:$AR$5,8)</f>
        <v>2660000</v>
      </c>
      <c r="AC167" s="94" t="e">
        <f>Z167*'DNA extraction'!O167*'DNA extraction'!F167/'DNA extraction'!E167/1000</f>
        <v>#DIV/0!</v>
      </c>
      <c r="AD167" s="94" t="e">
        <f>AC167*FWDW!H167</f>
        <v>#DIV/0!</v>
      </c>
      <c r="AE167" s="93" t="e">
        <f t="shared" si="11"/>
        <v>#DIV/0!</v>
      </c>
      <c r="AF167" s="95" t="e">
        <f>STDEV(W167:Y167)</f>
        <v>#DIV/0!</v>
      </c>
      <c r="AG167" s="95" t="e">
        <f>AF167/Z167</f>
        <v>#DIV/0!</v>
      </c>
    </row>
    <row r="168" spans="1:33" x14ac:dyDescent="0.3">
      <c r="A168" s="54" t="s">
        <v>425</v>
      </c>
      <c r="B168" s="87" t="str">
        <f>Meta!B168</f>
        <v>PlateB_Zymo</v>
      </c>
      <c r="C168" s="87" t="s">
        <v>592</v>
      </c>
      <c r="D168" s="93" t="e">
        <v>#DIV/0!</v>
      </c>
      <c r="E168" t="s">
        <v>76</v>
      </c>
      <c r="F168" t="s">
        <v>383</v>
      </c>
      <c r="G168" t="s">
        <v>229</v>
      </c>
      <c r="H168" t="s">
        <v>232</v>
      </c>
      <c r="I168" t="s">
        <v>233</v>
      </c>
      <c r="J168" t="s">
        <v>234</v>
      </c>
      <c r="K168">
        <v>0.61</v>
      </c>
      <c r="L168">
        <v>0.59</v>
      </c>
      <c r="M168">
        <v>0.57999999999999996</v>
      </c>
      <c r="N168" s="43">
        <f t="shared" si="9"/>
        <v>0.59333333333333327</v>
      </c>
      <c r="P168" s="90"/>
      <c r="R168" t="s">
        <v>375</v>
      </c>
      <c r="S168">
        <v>16.350000000000001</v>
      </c>
      <c r="T168">
        <v>16.079999999999998</v>
      </c>
      <c r="U168">
        <v>16.100000000000001</v>
      </c>
      <c r="V168" s="91">
        <f t="shared" si="10"/>
        <v>16.176666666666666</v>
      </c>
      <c r="Z168" s="92">
        <f>'Std. Curve(80-158)'!C84</f>
        <v>40</v>
      </c>
      <c r="AA168" s="37" t="s">
        <v>82</v>
      </c>
      <c r="AB168" s="93">
        <f>VLOOKUP(AA168,$AK$3:$AR$5,8)</f>
        <v>2660000</v>
      </c>
      <c r="AC168" s="94" t="e">
        <f>Z168*'DNA extraction'!O168*'DNA extraction'!F168/'DNA extraction'!E168/1000</f>
        <v>#DIV/0!</v>
      </c>
      <c r="AD168" s="94" t="e">
        <f>AC168*FWDW!H168</f>
        <v>#DIV/0!</v>
      </c>
      <c r="AE168" s="93" t="e">
        <f t="shared" si="11"/>
        <v>#DIV/0!</v>
      </c>
      <c r="AF168" s="95" t="e">
        <f>STDEV(W168:Y168)</f>
        <v>#DIV/0!</v>
      </c>
      <c r="AG168" s="95" t="e">
        <f>AF168/Z168</f>
        <v>#DIV/0!</v>
      </c>
    </row>
    <row r="169" spans="1:33" x14ac:dyDescent="0.3">
      <c r="A169" s="54" t="s">
        <v>425</v>
      </c>
      <c r="B169" s="87">
        <f>Meta!B169</f>
        <v>159</v>
      </c>
      <c r="C169" s="87" t="s">
        <v>593</v>
      </c>
      <c r="D169" s="93">
        <v>70940.493923521499</v>
      </c>
      <c r="E169" t="s">
        <v>76</v>
      </c>
      <c r="F169" t="s">
        <v>389</v>
      </c>
      <c r="G169" t="s">
        <v>229</v>
      </c>
      <c r="H169" t="s">
        <v>232</v>
      </c>
      <c r="I169" t="s">
        <v>233</v>
      </c>
      <c r="J169" t="s">
        <v>234</v>
      </c>
      <c r="K169">
        <v>0.55000000000000004</v>
      </c>
      <c r="L169">
        <v>0.56000000000000005</v>
      </c>
      <c r="M169">
        <v>0.59</v>
      </c>
      <c r="N169" s="43">
        <f t="shared" si="9"/>
        <v>0.56666666666666676</v>
      </c>
      <c r="P169" s="90"/>
      <c r="R169" t="s">
        <v>177</v>
      </c>
      <c r="S169">
        <v>29.92</v>
      </c>
      <c r="T169">
        <v>29.88</v>
      </c>
      <c r="U169">
        <v>30.82</v>
      </c>
      <c r="V169" s="91">
        <f t="shared" si="10"/>
        <v>30.206666666666667</v>
      </c>
      <c r="Z169" s="92">
        <f>'Std. Curve(159-237)'!C2</f>
        <v>3.4476975465180062E-3</v>
      </c>
      <c r="AA169" s="37" t="s">
        <v>82</v>
      </c>
      <c r="AB169" s="93">
        <f>VLOOKUP(AA169,$AK$3:$AR$5,8)</f>
        <v>2660000</v>
      </c>
      <c r="AC169" s="94">
        <f>Z169*'DNA extraction'!O169*'DNA extraction'!F169/'DNA extraction'!E169/1000</f>
        <v>2.6799048165705455E-2</v>
      </c>
      <c r="AD169" s="94">
        <f>AC169*FWDW!H169</f>
        <v>2.6669358617865225E-2</v>
      </c>
      <c r="AE169" s="93">
        <f t="shared" si="11"/>
        <v>71285.46812077651</v>
      </c>
      <c r="AF169" s="95" t="e">
        <f>STDEV(W169:Y169)</f>
        <v>#DIV/0!</v>
      </c>
      <c r="AG169" s="95" t="e">
        <f>AF169/Z169</f>
        <v>#DIV/0!</v>
      </c>
    </row>
    <row r="170" spans="1:33" x14ac:dyDescent="0.3">
      <c r="A170" s="54" t="s">
        <v>425</v>
      </c>
      <c r="B170" s="87">
        <f>Meta!B170</f>
        <v>160</v>
      </c>
      <c r="C170" s="87" t="s">
        <v>594</v>
      </c>
      <c r="D170" s="93">
        <v>2483948.5740704136</v>
      </c>
      <c r="E170" t="s">
        <v>76</v>
      </c>
      <c r="F170" t="s">
        <v>389</v>
      </c>
      <c r="G170" t="s">
        <v>229</v>
      </c>
      <c r="H170" t="s">
        <v>232</v>
      </c>
      <c r="I170" t="s">
        <v>233</v>
      </c>
      <c r="J170" t="s">
        <v>234</v>
      </c>
      <c r="K170">
        <v>0.56000000000000005</v>
      </c>
      <c r="L170">
        <v>0.55000000000000004</v>
      </c>
      <c r="M170">
        <v>0.55000000000000004</v>
      </c>
      <c r="N170" s="43">
        <f t="shared" si="9"/>
        <v>0.55333333333333334</v>
      </c>
      <c r="P170" s="90"/>
      <c r="R170" t="s">
        <v>178</v>
      </c>
      <c r="S170">
        <v>24.79</v>
      </c>
      <c r="T170">
        <v>24.72</v>
      </c>
      <c r="U170">
        <v>24.65</v>
      </c>
      <c r="V170" s="91">
        <f t="shared" si="10"/>
        <v>24.72</v>
      </c>
      <c r="Z170" s="92">
        <f>'Std. Curve(159-237)'!C3</f>
        <v>0.1282338878915483</v>
      </c>
      <c r="AA170" s="37" t="s">
        <v>82</v>
      </c>
      <c r="AB170" s="93">
        <f>VLOOKUP(AA170,$AK$3:$AR$5,8)</f>
        <v>2660000</v>
      </c>
      <c r="AC170" s="94">
        <f>Z170*'DNA extraction'!O170*'DNA extraction'!F170/'DNA extraction'!E170/1000</f>
        <v>1.0157139634974124</v>
      </c>
      <c r="AD170" s="94">
        <f>AC170*FWDW!H170</f>
        <v>0.93381525340992999</v>
      </c>
      <c r="AE170" s="93">
        <f t="shared" si="11"/>
        <v>2701799.142903117</v>
      </c>
      <c r="AF170" s="95" t="e">
        <f>STDEV(W170:Y170)</f>
        <v>#DIV/0!</v>
      </c>
      <c r="AG170" s="95" t="e">
        <f>AF170/Z170</f>
        <v>#DIV/0!</v>
      </c>
    </row>
    <row r="171" spans="1:33" x14ac:dyDescent="0.3">
      <c r="A171" s="54" t="s">
        <v>425</v>
      </c>
      <c r="B171" s="87">
        <f>Meta!B171</f>
        <v>161</v>
      </c>
      <c r="C171" s="87" t="s">
        <v>595</v>
      </c>
      <c r="D171" s="93">
        <v>6269698.1926402804</v>
      </c>
      <c r="E171" t="s">
        <v>76</v>
      </c>
      <c r="F171" t="s">
        <v>389</v>
      </c>
      <c r="G171" t="s">
        <v>229</v>
      </c>
      <c r="H171" t="s">
        <v>232</v>
      </c>
      <c r="I171" t="s">
        <v>233</v>
      </c>
      <c r="J171" t="s">
        <v>234</v>
      </c>
      <c r="K171">
        <v>0.56999999999999995</v>
      </c>
      <c r="L171">
        <v>0.55000000000000004</v>
      </c>
      <c r="M171">
        <v>0.55000000000000004</v>
      </c>
      <c r="N171" s="43">
        <f t="shared" si="9"/>
        <v>0.55666666666666675</v>
      </c>
      <c r="P171" s="90"/>
      <c r="R171" t="s">
        <v>179</v>
      </c>
      <c r="S171">
        <v>23.43</v>
      </c>
      <c r="T171">
        <v>23.3</v>
      </c>
      <c r="U171">
        <v>23.4</v>
      </c>
      <c r="V171" s="91">
        <f t="shared" si="10"/>
        <v>23.376666666666665</v>
      </c>
      <c r="Z171" s="92">
        <f>'Std. Curve(159-237)'!C4</f>
        <v>0.31082163660663792</v>
      </c>
      <c r="AA171" s="37" t="s">
        <v>82</v>
      </c>
      <c r="AB171" s="93">
        <f>VLOOKUP(AA171,$AK$3:$AR$5,8)</f>
        <v>2660000</v>
      </c>
      <c r="AC171" s="94">
        <f>Z171*'DNA extraction'!O171*'DNA extraction'!F171/'DNA extraction'!E171/1000</f>
        <v>2.5035975562355048</v>
      </c>
      <c r="AD171" s="94">
        <f>AC171*FWDW!H171</f>
        <v>2.3570293957294286</v>
      </c>
      <c r="AE171" s="93">
        <f t="shared" si="11"/>
        <v>6659569.4995864425</v>
      </c>
      <c r="AF171" s="95" t="e">
        <f>STDEV(W171:Y171)</f>
        <v>#DIV/0!</v>
      </c>
      <c r="AG171" s="95" t="e">
        <f>AF171/Z171</f>
        <v>#DIV/0!</v>
      </c>
    </row>
    <row r="172" spans="1:33" x14ac:dyDescent="0.3">
      <c r="A172" s="54" t="s">
        <v>425</v>
      </c>
      <c r="B172" s="87">
        <f>Meta!B172</f>
        <v>162</v>
      </c>
      <c r="C172" s="87" t="s">
        <v>596</v>
      </c>
      <c r="D172" s="93">
        <v>529601.76321668737</v>
      </c>
      <c r="E172" t="s">
        <v>76</v>
      </c>
      <c r="F172" t="s">
        <v>389</v>
      </c>
      <c r="G172" t="s">
        <v>229</v>
      </c>
      <c r="H172" t="s">
        <v>232</v>
      </c>
      <c r="I172" t="s">
        <v>233</v>
      </c>
      <c r="J172" t="s">
        <v>234</v>
      </c>
      <c r="K172">
        <v>0.55000000000000004</v>
      </c>
      <c r="L172">
        <v>0.55000000000000004</v>
      </c>
      <c r="M172">
        <v>0.54</v>
      </c>
      <c r="N172" s="43">
        <f t="shared" si="9"/>
        <v>0.54666666666666675</v>
      </c>
      <c r="P172" s="90"/>
      <c r="R172" t="s">
        <v>180</v>
      </c>
      <c r="S172">
        <v>27.2</v>
      </c>
      <c r="T172">
        <v>27.01</v>
      </c>
      <c r="U172">
        <v>26.86</v>
      </c>
      <c r="V172" s="91">
        <f t="shared" si="10"/>
        <v>27.02333333333333</v>
      </c>
      <c r="Z172" s="92">
        <f>'Std. Curve(159-237)'!C5</f>
        <v>2.8100185938578034E-2</v>
      </c>
      <c r="AA172" s="37" t="s">
        <v>82</v>
      </c>
      <c r="AB172" s="93">
        <f>VLOOKUP(AA172,$AK$3:$AR$5,8)</f>
        <v>2660000</v>
      </c>
      <c r="AC172" s="94">
        <f>Z172*'DNA extraction'!O172*'DNA extraction'!F172/'DNA extraction'!E172/1000</f>
        <v>0.21766216838557736</v>
      </c>
      <c r="AD172" s="94">
        <f>AC172*FWDW!H172</f>
        <v>0.19909840722431854</v>
      </c>
      <c r="AE172" s="93">
        <f t="shared" si="11"/>
        <v>578981.36790563574</v>
      </c>
      <c r="AF172" s="95" t="e">
        <f>STDEV(W172:Y172)</f>
        <v>#DIV/0!</v>
      </c>
      <c r="AG172" s="95" t="e">
        <f>AF172/Z172</f>
        <v>#DIV/0!</v>
      </c>
    </row>
    <row r="173" spans="1:33" x14ac:dyDescent="0.3">
      <c r="A173" s="54" t="s">
        <v>425</v>
      </c>
      <c r="B173" s="87">
        <f>Meta!B173</f>
        <v>163</v>
      </c>
      <c r="C173" s="87" t="s">
        <v>597</v>
      </c>
      <c r="D173" s="93">
        <v>5345496.6202406725</v>
      </c>
      <c r="E173" t="s">
        <v>76</v>
      </c>
      <c r="F173" t="s">
        <v>389</v>
      </c>
      <c r="G173" t="s">
        <v>229</v>
      </c>
      <c r="H173" t="s">
        <v>232</v>
      </c>
      <c r="I173" t="s">
        <v>233</v>
      </c>
      <c r="J173" t="s">
        <v>234</v>
      </c>
      <c r="K173">
        <v>0.53</v>
      </c>
      <c r="L173">
        <v>0.54</v>
      </c>
      <c r="M173">
        <v>0.53</v>
      </c>
      <c r="N173" s="43">
        <f t="shared" si="9"/>
        <v>0.53333333333333333</v>
      </c>
      <c r="P173" s="90"/>
      <c r="R173" t="s">
        <v>181</v>
      </c>
      <c r="S173">
        <v>23.52</v>
      </c>
      <c r="T173">
        <v>23.4</v>
      </c>
      <c r="U173">
        <v>23.44</v>
      </c>
      <c r="V173" s="91">
        <f t="shared" si="10"/>
        <v>23.453333333333333</v>
      </c>
      <c r="Z173" s="92">
        <f>'Std. Curve(159-237)'!C6</f>
        <v>0.29550619700943948</v>
      </c>
      <c r="AA173" s="37" t="s">
        <v>82</v>
      </c>
      <c r="AB173" s="93">
        <f>VLOOKUP(AA173,$AK$3:$AR$5,8)</f>
        <v>2660000</v>
      </c>
      <c r="AC173" s="94">
        <f>Z173*'DNA extraction'!O173*'DNA extraction'!F173/'DNA extraction'!E173/1000</f>
        <v>2.3149721661530704</v>
      </c>
      <c r="AD173" s="94">
        <f>AC173*FWDW!H173</f>
        <v>2.0095851955792003</v>
      </c>
      <c r="AE173" s="93">
        <f t="shared" si="11"/>
        <v>6157825.9619671674</v>
      </c>
      <c r="AF173" s="95" t="e">
        <f>STDEV(W173:Y173)</f>
        <v>#DIV/0!</v>
      </c>
      <c r="AG173" s="95" t="e">
        <f>AF173/Z173</f>
        <v>#DIV/0!</v>
      </c>
    </row>
    <row r="174" spans="1:33" x14ac:dyDescent="0.3">
      <c r="A174" s="54" t="s">
        <v>425</v>
      </c>
      <c r="B174" s="87">
        <f>Meta!B174</f>
        <v>164</v>
      </c>
      <c r="C174" s="87" t="s">
        <v>598</v>
      </c>
      <c r="D174" s="93">
        <v>7158635.3839623705</v>
      </c>
      <c r="E174" t="s">
        <v>76</v>
      </c>
      <c r="F174" t="s">
        <v>389</v>
      </c>
      <c r="G174" t="s">
        <v>229</v>
      </c>
      <c r="H174" t="s">
        <v>232</v>
      </c>
      <c r="I174" t="s">
        <v>233</v>
      </c>
      <c r="J174" t="s">
        <v>234</v>
      </c>
      <c r="K174">
        <v>0.56999999999999995</v>
      </c>
      <c r="L174">
        <v>0.55000000000000004</v>
      </c>
      <c r="M174">
        <v>0.57999999999999996</v>
      </c>
      <c r="N174" s="43">
        <f t="shared" si="9"/>
        <v>0.56666666666666676</v>
      </c>
      <c r="P174" s="90"/>
      <c r="R174" t="s">
        <v>182</v>
      </c>
      <c r="S174">
        <v>22.99</v>
      </c>
      <c r="T174">
        <v>22.95</v>
      </c>
      <c r="U174">
        <v>22.84</v>
      </c>
      <c r="V174" s="91">
        <f t="shared" si="10"/>
        <v>22.926666666666666</v>
      </c>
      <c r="Z174" s="92">
        <f>'Std. Curve(159-237)'!C7</f>
        <v>0.41813526541750395</v>
      </c>
      <c r="AA174" s="37" t="s">
        <v>82</v>
      </c>
      <c r="AB174" s="93">
        <f>VLOOKUP(AA174,$AK$3:$AR$5,8)</f>
        <v>2660000</v>
      </c>
      <c r="AC174" s="94">
        <f>Z174*'DNA extraction'!O174*'DNA extraction'!F174/'DNA extraction'!E174/1000</f>
        <v>3.1367986903038561</v>
      </c>
      <c r="AD174" s="94">
        <f>AC174*FWDW!H174</f>
        <v>2.6912163097602897</v>
      </c>
      <c r="AE174" s="93">
        <f t="shared" si="11"/>
        <v>8343884.5162082575</v>
      </c>
      <c r="AF174" s="95" t="e">
        <f>STDEV(W174:Y174)</f>
        <v>#DIV/0!</v>
      </c>
      <c r="AG174" s="95" t="e">
        <f>AF174/Z174</f>
        <v>#DIV/0!</v>
      </c>
    </row>
    <row r="175" spans="1:33" x14ac:dyDescent="0.3">
      <c r="A175" s="54" t="s">
        <v>425</v>
      </c>
      <c r="B175" s="87">
        <f>Meta!B175</f>
        <v>165</v>
      </c>
      <c r="C175" s="87" t="s">
        <v>599</v>
      </c>
      <c r="D175" s="93">
        <v>11462329.255981181</v>
      </c>
      <c r="E175" t="s">
        <v>76</v>
      </c>
      <c r="F175" t="s">
        <v>389</v>
      </c>
      <c r="G175" t="s">
        <v>229</v>
      </c>
      <c r="H175" t="s">
        <v>232</v>
      </c>
      <c r="I175" t="s">
        <v>233</v>
      </c>
      <c r="J175" t="s">
        <v>234</v>
      </c>
      <c r="K175">
        <v>0.55000000000000004</v>
      </c>
      <c r="L175">
        <v>0.55000000000000004</v>
      </c>
      <c r="M175">
        <v>0.56000000000000005</v>
      </c>
      <c r="N175" s="43">
        <f t="shared" si="9"/>
        <v>0.55333333333333334</v>
      </c>
      <c r="P175" s="90"/>
      <c r="R175" t="s">
        <v>183</v>
      </c>
      <c r="S175">
        <v>22.19</v>
      </c>
      <c r="T175">
        <v>22.21</v>
      </c>
      <c r="U175">
        <v>22.2</v>
      </c>
      <c r="V175" s="91">
        <f t="shared" si="10"/>
        <v>22.200000000000003</v>
      </c>
      <c r="Z175" s="92">
        <f>'Std. Curve(159-237)'!C8</f>
        <v>0.67501576367021288</v>
      </c>
      <c r="AA175" s="37" t="s">
        <v>82</v>
      </c>
      <c r="AB175" s="93">
        <f>VLOOKUP(AA175,$AK$3:$AR$5,8)</f>
        <v>2660000</v>
      </c>
      <c r="AC175" s="94">
        <f>Z175*'DNA extraction'!O175*'DNA extraction'!F175/'DNA extraction'!E175/1000</f>
        <v>5.0925368817066232</v>
      </c>
      <c r="AD175" s="94">
        <f>AC175*FWDW!H175</f>
        <v>4.3091463368350302</v>
      </c>
      <c r="AE175" s="93">
        <f t="shared" si="11"/>
        <v>13546148.105339618</v>
      </c>
      <c r="AF175" s="95" t="e">
        <f>STDEV(W175:Y175)</f>
        <v>#DIV/0!</v>
      </c>
      <c r="AG175" s="95" t="e">
        <f>AF175/Z175</f>
        <v>#DIV/0!</v>
      </c>
    </row>
    <row r="176" spans="1:33" x14ac:dyDescent="0.3">
      <c r="A176" s="54" t="s">
        <v>425</v>
      </c>
      <c r="B176" s="87">
        <f>Meta!B176</f>
        <v>166</v>
      </c>
      <c r="C176" s="87" t="s">
        <v>600</v>
      </c>
      <c r="D176" s="93">
        <v>4065905.5079921647</v>
      </c>
      <c r="E176" t="s">
        <v>76</v>
      </c>
      <c r="F176" t="s">
        <v>389</v>
      </c>
      <c r="G176" t="s">
        <v>229</v>
      </c>
      <c r="H176" t="s">
        <v>232</v>
      </c>
      <c r="I176" t="s">
        <v>233</v>
      </c>
      <c r="J176" t="s">
        <v>234</v>
      </c>
      <c r="K176">
        <v>0.53</v>
      </c>
      <c r="L176">
        <v>0.54</v>
      </c>
      <c r="M176">
        <v>0.54</v>
      </c>
      <c r="N176" s="43">
        <f t="shared" si="9"/>
        <v>0.53666666666666674</v>
      </c>
      <c r="P176" s="90"/>
      <c r="R176" t="s">
        <v>184</v>
      </c>
      <c r="S176">
        <v>23.76</v>
      </c>
      <c r="T176">
        <v>23.7</v>
      </c>
      <c r="U176">
        <v>23.63</v>
      </c>
      <c r="V176" s="91">
        <f t="shared" si="10"/>
        <v>23.696666666666669</v>
      </c>
      <c r="Z176" s="92">
        <f>'Std. Curve(159-237)'!C9</f>
        <v>0.2517191067054958</v>
      </c>
      <c r="AA176" s="37" t="s">
        <v>82</v>
      </c>
      <c r="AB176" s="93">
        <f>VLOOKUP(AA176,$AK$3:$AR$5,8)</f>
        <v>2660000</v>
      </c>
      <c r="AC176" s="94">
        <f>Z176*'DNA extraction'!O176*'DNA extraction'!F176/'DNA extraction'!E176/1000</f>
        <v>1.897618595593636</v>
      </c>
      <c r="AD176" s="94">
        <f>AC176*FWDW!H176</f>
        <v>1.5285359052602123</v>
      </c>
      <c r="AE176" s="93">
        <f t="shared" si="11"/>
        <v>5047665.4642790714</v>
      </c>
      <c r="AF176" s="95" t="e">
        <f>STDEV(W176:Y176)</f>
        <v>#DIV/0!</v>
      </c>
      <c r="AG176" s="95" t="e">
        <f>AF176/Z176</f>
        <v>#DIV/0!</v>
      </c>
    </row>
    <row r="177" spans="1:33" x14ac:dyDescent="0.3">
      <c r="A177" s="54" t="s">
        <v>425</v>
      </c>
      <c r="B177" s="87">
        <f>Meta!B177</f>
        <v>167</v>
      </c>
      <c r="C177" s="87" t="s">
        <v>601</v>
      </c>
      <c r="D177" s="93">
        <v>22941064.261683963</v>
      </c>
      <c r="E177" t="s">
        <v>76</v>
      </c>
      <c r="F177" t="s">
        <v>389</v>
      </c>
      <c r="G177" t="s">
        <v>229</v>
      </c>
      <c r="H177" t="s">
        <v>232</v>
      </c>
      <c r="I177" t="s">
        <v>233</v>
      </c>
      <c r="J177" t="s">
        <v>234</v>
      </c>
      <c r="K177">
        <v>0.55000000000000004</v>
      </c>
      <c r="L177">
        <v>0.55000000000000004</v>
      </c>
      <c r="M177">
        <v>0.54</v>
      </c>
      <c r="N177" s="43">
        <f t="shared" si="9"/>
        <v>0.54666666666666675</v>
      </c>
      <c r="P177" s="90"/>
      <c r="R177" t="s">
        <v>185</v>
      </c>
      <c r="S177">
        <v>21.43</v>
      </c>
      <c r="T177">
        <v>21.43</v>
      </c>
      <c r="U177">
        <v>21.24</v>
      </c>
      <c r="V177" s="91">
        <f t="shared" si="10"/>
        <v>21.366666666666664</v>
      </c>
      <c r="Z177" s="92">
        <f>'Std. Curve(159-237)'!C10</f>
        <v>1.1690759320416164</v>
      </c>
      <c r="AA177" s="37" t="s">
        <v>82</v>
      </c>
      <c r="AB177" s="93">
        <f>VLOOKUP(AA177,$AK$3:$AR$5,8)</f>
        <v>2660000</v>
      </c>
      <c r="AC177" s="94">
        <f>Z177*'DNA extraction'!O177*'DNA extraction'!F177/'DNA extraction'!E177/1000</f>
        <v>9.3751077148485678</v>
      </c>
      <c r="AD177" s="94">
        <f>AC177*FWDW!H177</f>
        <v>8.624460248753369</v>
      </c>
      <c r="AE177" s="93">
        <f t="shared" si="11"/>
        <v>24937786.52149719</v>
      </c>
      <c r="AF177" s="95" t="e">
        <f>STDEV(W177:Y177)</f>
        <v>#DIV/0!</v>
      </c>
      <c r="AG177" s="95" t="e">
        <f>AF177/Z177</f>
        <v>#DIV/0!</v>
      </c>
    </row>
    <row r="178" spans="1:33" x14ac:dyDescent="0.3">
      <c r="A178" s="54" t="s">
        <v>425</v>
      </c>
      <c r="B178" s="87">
        <f>Meta!B178</f>
        <v>168</v>
      </c>
      <c r="C178" s="87" t="s">
        <v>602</v>
      </c>
      <c r="D178" s="93">
        <v>220684.74217821349</v>
      </c>
      <c r="E178" t="s">
        <v>76</v>
      </c>
      <c r="F178" t="s">
        <v>389</v>
      </c>
      <c r="G178" t="s">
        <v>229</v>
      </c>
      <c r="H178" t="s">
        <v>232</v>
      </c>
      <c r="I178" t="s">
        <v>233</v>
      </c>
      <c r="J178" t="s">
        <v>234</v>
      </c>
      <c r="K178">
        <v>0.54</v>
      </c>
      <c r="L178">
        <v>0.54</v>
      </c>
      <c r="M178">
        <v>0.62</v>
      </c>
      <c r="N178" s="43">
        <f t="shared" si="9"/>
        <v>0.56666666666666676</v>
      </c>
      <c r="P178" s="90"/>
      <c r="R178" t="s">
        <v>186</v>
      </c>
      <c r="S178">
        <v>28.26</v>
      </c>
      <c r="T178">
        <v>28.28</v>
      </c>
      <c r="U178">
        <v>28.51</v>
      </c>
      <c r="V178" s="91">
        <f t="shared" si="10"/>
        <v>28.350000000000005</v>
      </c>
      <c r="Z178" s="92">
        <f>'Std. Curve(159-237)'!C11</f>
        <v>1.1721180033212372E-2</v>
      </c>
      <c r="AA178" s="37" t="s">
        <v>82</v>
      </c>
      <c r="AB178" s="93">
        <f>VLOOKUP(AA178,$AK$3:$AR$5,8)</f>
        <v>2660000</v>
      </c>
      <c r="AC178" s="94">
        <f>Z178*'DNA extraction'!O178*'DNA extraction'!F178/'DNA extraction'!E178/1000</f>
        <v>9.369448467795663E-2</v>
      </c>
      <c r="AD178" s="94">
        <f>AC178*FWDW!H178</f>
        <v>8.296418878880206E-2</v>
      </c>
      <c r="AE178" s="93">
        <f t="shared" si="11"/>
        <v>249227.32924336463</v>
      </c>
      <c r="AF178" s="95" t="e">
        <f>STDEV(W178:Y178)</f>
        <v>#DIV/0!</v>
      </c>
      <c r="AG178" s="95" t="e">
        <f>AF178/Z178</f>
        <v>#DIV/0!</v>
      </c>
    </row>
    <row r="179" spans="1:33" x14ac:dyDescent="0.3">
      <c r="A179" s="54" t="s">
        <v>425</v>
      </c>
      <c r="B179" s="87">
        <f>Meta!B179</f>
        <v>169</v>
      </c>
      <c r="C179" s="87" t="s">
        <v>603</v>
      </c>
      <c r="D179" s="93">
        <v>6338106.4726195307</v>
      </c>
      <c r="E179" t="s">
        <v>76</v>
      </c>
      <c r="F179" t="s">
        <v>389</v>
      </c>
      <c r="G179" t="s">
        <v>229</v>
      </c>
      <c r="H179" t="s">
        <v>232</v>
      </c>
      <c r="I179" t="s">
        <v>233</v>
      </c>
      <c r="J179" t="s">
        <v>234</v>
      </c>
      <c r="K179">
        <v>0.55000000000000004</v>
      </c>
      <c r="L179">
        <v>0.55000000000000004</v>
      </c>
      <c r="M179">
        <v>0.57999999999999996</v>
      </c>
      <c r="N179" s="43">
        <f t="shared" si="9"/>
        <v>0.56000000000000005</v>
      </c>
      <c r="P179" s="90"/>
      <c r="R179" t="s">
        <v>187</v>
      </c>
      <c r="S179">
        <v>23.35</v>
      </c>
      <c r="T179">
        <v>23.25</v>
      </c>
      <c r="U179">
        <v>23.33</v>
      </c>
      <c r="V179" s="91">
        <f t="shared" si="10"/>
        <v>23.310000000000002</v>
      </c>
      <c r="Z179" s="92">
        <f>'Std. Curve(159-237)'!C12</f>
        <v>0.32478319308213</v>
      </c>
      <c r="AA179" s="37" t="s">
        <v>82</v>
      </c>
      <c r="AB179" s="93">
        <f>VLOOKUP(AA179,$AK$3:$AR$5,8)</f>
        <v>2660000</v>
      </c>
      <c r="AC179" s="94">
        <f>Z179*'DNA extraction'!O179*'DNA extraction'!F179/'DNA extraction'!E179/1000</f>
        <v>2.6841586205134709</v>
      </c>
      <c r="AD179" s="94">
        <f>AC179*FWDW!H179</f>
        <v>2.3827467942178688</v>
      </c>
      <c r="AE179" s="93">
        <f t="shared" si="11"/>
        <v>7139861.9305658322</v>
      </c>
      <c r="AF179" s="95" t="e">
        <f>STDEV(W179:Y179)</f>
        <v>#DIV/0!</v>
      </c>
      <c r="AG179" s="95" t="e">
        <f>AF179/Z179</f>
        <v>#DIV/0!</v>
      </c>
    </row>
    <row r="180" spans="1:33" x14ac:dyDescent="0.3">
      <c r="A180" s="54" t="s">
        <v>425</v>
      </c>
      <c r="B180" s="87">
        <f>Meta!B180</f>
        <v>170</v>
      </c>
      <c r="C180" s="87" t="s">
        <v>604</v>
      </c>
      <c r="D180" s="93">
        <v>1688720.8201111115</v>
      </c>
      <c r="E180" t="s">
        <v>76</v>
      </c>
      <c r="F180" t="s">
        <v>389</v>
      </c>
      <c r="G180" t="s">
        <v>229</v>
      </c>
      <c r="H180" t="s">
        <v>232</v>
      </c>
      <c r="I180" t="s">
        <v>233</v>
      </c>
      <c r="J180" t="s">
        <v>234</v>
      </c>
      <c r="K180">
        <v>0.55000000000000004</v>
      </c>
      <c r="L180">
        <v>0.59</v>
      </c>
      <c r="M180">
        <v>0.55000000000000004</v>
      </c>
      <c r="N180" s="43">
        <f t="shared" si="9"/>
        <v>0.56333333333333335</v>
      </c>
      <c r="P180" s="90"/>
      <c r="R180" t="s">
        <v>188</v>
      </c>
      <c r="S180">
        <v>25.17</v>
      </c>
      <c r="T180">
        <v>25.14</v>
      </c>
      <c r="U180">
        <v>25.09</v>
      </c>
      <c r="V180" s="91">
        <f t="shared" si="10"/>
        <v>25.133333333333336</v>
      </c>
      <c r="Z180" s="92">
        <f>'Std. Curve(159-237)'!C13</f>
        <v>9.7654558887171297E-2</v>
      </c>
      <c r="AA180" s="37" t="s">
        <v>82</v>
      </c>
      <c r="AB180" s="93">
        <f>VLOOKUP(AA180,$AK$3:$AR$5,8)</f>
        <v>2660000</v>
      </c>
      <c r="AC180" s="94">
        <f>Z180*'DNA extraction'!O180*'DNA extraction'!F180/'DNA extraction'!E180/1000</f>
        <v>0.76651930052724704</v>
      </c>
      <c r="AD180" s="94">
        <f>AC180*FWDW!H180</f>
        <v>0.6348574511695908</v>
      </c>
      <c r="AE180" s="93">
        <f t="shared" si="11"/>
        <v>2038941.339402477</v>
      </c>
      <c r="AF180" s="95" t="e">
        <f>STDEV(W180:Y180)</f>
        <v>#DIV/0!</v>
      </c>
      <c r="AG180" s="95" t="e">
        <f>AF180/Z180</f>
        <v>#DIV/0!</v>
      </c>
    </row>
    <row r="181" spans="1:33" x14ac:dyDescent="0.3">
      <c r="A181" s="54" t="s">
        <v>425</v>
      </c>
      <c r="B181" s="87">
        <f>Meta!B181</f>
        <v>171</v>
      </c>
      <c r="C181" s="87" t="s">
        <v>605</v>
      </c>
      <c r="D181" s="93">
        <v>5317163.6952672219</v>
      </c>
      <c r="E181" t="s">
        <v>76</v>
      </c>
      <c r="F181" t="s">
        <v>389</v>
      </c>
      <c r="G181" t="s">
        <v>229</v>
      </c>
      <c r="H181" t="s">
        <v>232</v>
      </c>
      <c r="I181" t="s">
        <v>233</v>
      </c>
      <c r="J181" t="s">
        <v>234</v>
      </c>
      <c r="K181">
        <v>0.56000000000000005</v>
      </c>
      <c r="L181">
        <v>0.56000000000000005</v>
      </c>
      <c r="M181">
        <v>0.56999999999999995</v>
      </c>
      <c r="N181" s="43">
        <f t="shared" si="9"/>
        <v>0.56333333333333335</v>
      </c>
      <c r="P181" s="90"/>
      <c r="R181" t="s">
        <v>189</v>
      </c>
      <c r="S181">
        <v>23.32</v>
      </c>
      <c r="T181">
        <v>23.28</v>
      </c>
      <c r="U181">
        <v>23.45</v>
      </c>
      <c r="V181" s="91">
        <f t="shared" si="10"/>
        <v>23.349999999999998</v>
      </c>
      <c r="Z181" s="92">
        <f>'Std. Curve(159-237)'!C14</f>
        <v>0.31633275565101243</v>
      </c>
      <c r="AA181" s="37" t="s">
        <v>82</v>
      </c>
      <c r="AB181" s="93">
        <f>VLOOKUP(AA181,$AK$3:$AR$5,8)</f>
        <v>2660000</v>
      </c>
      <c r="AC181" s="94">
        <f>Z181*'DNA extraction'!O181*'DNA extraction'!F181/'DNA extraction'!E181/1000</f>
        <v>2.4010076330247627</v>
      </c>
      <c r="AD181" s="94">
        <f>AC181*FWDW!H181</f>
        <v>1.9989337200252715</v>
      </c>
      <c r="AE181" s="93">
        <f t="shared" si="11"/>
        <v>6386680.3038458684</v>
      </c>
      <c r="AF181" s="95" t="e">
        <f>STDEV(W181:Y181)</f>
        <v>#DIV/0!</v>
      </c>
      <c r="AG181" s="95" t="e">
        <f>AF181/Z181</f>
        <v>#DIV/0!</v>
      </c>
    </row>
    <row r="182" spans="1:33" x14ac:dyDescent="0.3">
      <c r="A182" s="54" t="s">
        <v>425</v>
      </c>
      <c r="B182" s="87">
        <f>Meta!B182</f>
        <v>172</v>
      </c>
      <c r="C182" s="87" t="s">
        <v>606</v>
      </c>
      <c r="D182" s="93">
        <v>1289545.7647364151</v>
      </c>
      <c r="E182" t="s">
        <v>76</v>
      </c>
      <c r="F182" t="s">
        <v>389</v>
      </c>
      <c r="G182" t="s">
        <v>229</v>
      </c>
      <c r="H182" t="s">
        <v>232</v>
      </c>
      <c r="I182" t="s">
        <v>233</v>
      </c>
      <c r="J182" t="s">
        <v>234</v>
      </c>
      <c r="K182">
        <v>0.56999999999999995</v>
      </c>
      <c r="L182">
        <v>0.57999999999999996</v>
      </c>
      <c r="M182">
        <v>0.56999999999999995</v>
      </c>
      <c r="N182" s="43">
        <f t="shared" si="9"/>
        <v>0.57333333333333325</v>
      </c>
      <c r="P182" s="90"/>
      <c r="R182" t="s">
        <v>190</v>
      </c>
      <c r="S182">
        <v>25.53</v>
      </c>
      <c r="T182">
        <v>25.45</v>
      </c>
      <c r="U182">
        <v>25.31</v>
      </c>
      <c r="V182" s="91">
        <f t="shared" si="10"/>
        <v>25.430000000000003</v>
      </c>
      <c r="Z182" s="92">
        <f>'Std. Curve(159-237)'!C15</f>
        <v>8.0311228298610107E-2</v>
      </c>
      <c r="AA182" s="37" t="s">
        <v>82</v>
      </c>
      <c r="AB182" s="93">
        <f>VLOOKUP(AA182,$AK$3:$AR$5,8)</f>
        <v>2660000</v>
      </c>
      <c r="AC182" s="94">
        <f>Z182*'DNA extraction'!O182*'DNA extraction'!F182/'DNA extraction'!E182/1000</f>
        <v>0.62208542446638349</v>
      </c>
      <c r="AD182" s="94">
        <f>AC182*FWDW!H182</f>
        <v>0.48479164087835158</v>
      </c>
      <c r="AE182" s="93">
        <f t="shared" si="11"/>
        <v>1654747.2290805802</v>
      </c>
      <c r="AF182" s="95" t="e">
        <f>STDEV(W182:Y182)</f>
        <v>#DIV/0!</v>
      </c>
      <c r="AG182" s="95" t="e">
        <f>AF182/Z182</f>
        <v>#DIV/0!</v>
      </c>
    </row>
    <row r="183" spans="1:33" x14ac:dyDescent="0.3">
      <c r="A183" s="54" t="s">
        <v>425</v>
      </c>
      <c r="B183" s="87">
        <f>Meta!B183</f>
        <v>173</v>
      </c>
      <c r="C183" s="87" t="s">
        <v>607</v>
      </c>
      <c r="D183" s="93">
        <v>665108.13050175051</v>
      </c>
      <c r="E183" t="s">
        <v>76</v>
      </c>
      <c r="F183" t="s">
        <v>389</v>
      </c>
      <c r="G183" t="s">
        <v>229</v>
      </c>
      <c r="H183" t="s">
        <v>232</v>
      </c>
      <c r="I183" t="s">
        <v>233</v>
      </c>
      <c r="J183" t="s">
        <v>234</v>
      </c>
      <c r="K183">
        <v>0.55000000000000004</v>
      </c>
      <c r="L183">
        <v>0.59</v>
      </c>
      <c r="M183">
        <v>0.62</v>
      </c>
      <c r="N183" s="43">
        <f t="shared" si="9"/>
        <v>0.58666666666666678</v>
      </c>
      <c r="P183" s="90"/>
      <c r="R183" t="s">
        <v>191</v>
      </c>
      <c r="S183">
        <v>26.4</v>
      </c>
      <c r="T183">
        <v>26.49</v>
      </c>
      <c r="U183">
        <v>26.56</v>
      </c>
      <c r="V183" s="91">
        <f t="shared" si="10"/>
        <v>26.483333333333334</v>
      </c>
      <c r="Z183" s="92">
        <f>'Std. Curve(159-237)'!C16</f>
        <v>4.0112142462517195E-2</v>
      </c>
      <c r="AA183" s="37" t="s">
        <v>82</v>
      </c>
      <c r="AB183" s="93">
        <f>VLOOKUP(AA183,$AK$3:$AR$5,8)</f>
        <v>2660000</v>
      </c>
      <c r="AC183" s="94">
        <f>Z183*'DNA extraction'!O183*'DNA extraction'!F183/'DNA extraction'!E183/1000</f>
        <v>0.31252156184275187</v>
      </c>
      <c r="AD183" s="94">
        <f>AC183*FWDW!H183</f>
        <v>0.25004065056456787</v>
      </c>
      <c r="AE183" s="93">
        <f t="shared" si="11"/>
        <v>831307.35450171994</v>
      </c>
      <c r="AF183" s="95" t="e">
        <f>STDEV(W183:Y183)</f>
        <v>#DIV/0!</v>
      </c>
      <c r="AG183" s="95" t="e">
        <f>AF183/Z183</f>
        <v>#DIV/0!</v>
      </c>
    </row>
    <row r="184" spans="1:33" x14ac:dyDescent="0.3">
      <c r="A184" s="54" t="s">
        <v>425</v>
      </c>
      <c r="B184" s="87">
        <f>Meta!B184</f>
        <v>174</v>
      </c>
      <c r="C184" s="87" t="s">
        <v>608</v>
      </c>
      <c r="D184" s="93">
        <v>4373036.4150371114</v>
      </c>
      <c r="E184" t="s">
        <v>76</v>
      </c>
      <c r="F184" t="s">
        <v>389</v>
      </c>
      <c r="G184" t="s">
        <v>229</v>
      </c>
      <c r="H184" t="s">
        <v>232</v>
      </c>
      <c r="I184" t="s">
        <v>233</v>
      </c>
      <c r="J184" t="s">
        <v>234</v>
      </c>
      <c r="K184">
        <v>0.56999999999999995</v>
      </c>
      <c r="L184">
        <v>0.56000000000000005</v>
      </c>
      <c r="M184">
        <v>0.56999999999999995</v>
      </c>
      <c r="N184" s="43">
        <f t="shared" si="9"/>
        <v>0.56666666666666654</v>
      </c>
      <c r="P184" s="90"/>
      <c r="R184" t="s">
        <v>192</v>
      </c>
      <c r="S184">
        <v>23.93</v>
      </c>
      <c r="T184">
        <v>23.8</v>
      </c>
      <c r="U184">
        <v>23.93</v>
      </c>
      <c r="V184" s="91">
        <f t="shared" si="10"/>
        <v>23.886666666666667</v>
      </c>
      <c r="Z184" s="92">
        <f>'Std. Curve(159-237)'!C17</f>
        <v>0.22209133486158691</v>
      </c>
      <c r="AA184" s="37" t="s">
        <v>82</v>
      </c>
      <c r="AB184" s="93">
        <f>VLOOKUP(AA184,$AK$3:$AR$5,8)</f>
        <v>2660000</v>
      </c>
      <c r="AC184" s="94">
        <f>Z184*'DNA extraction'!O184*'DNA extraction'!F184/'DNA extraction'!E184/1000</f>
        <v>1.8026894063440493</v>
      </c>
      <c r="AD184" s="94">
        <f>AC184*FWDW!H184</f>
        <v>1.6439986522695909</v>
      </c>
      <c r="AE184" s="93">
        <f t="shared" si="11"/>
        <v>4795153.8208751706</v>
      </c>
      <c r="AF184" s="95" t="e">
        <f>STDEV(W184:Y184)</f>
        <v>#DIV/0!</v>
      </c>
      <c r="AG184" s="95" t="e">
        <f>AF184/Z184</f>
        <v>#DIV/0!</v>
      </c>
    </row>
    <row r="185" spans="1:33" x14ac:dyDescent="0.3">
      <c r="A185" s="54" t="s">
        <v>425</v>
      </c>
      <c r="B185" s="87">
        <f>Meta!B185</f>
        <v>175</v>
      </c>
      <c r="C185" s="87" t="s">
        <v>609</v>
      </c>
      <c r="D185" s="93">
        <v>3130154.1253905734</v>
      </c>
      <c r="E185" t="s">
        <v>76</v>
      </c>
      <c r="F185" t="s">
        <v>389</v>
      </c>
      <c r="G185" t="s">
        <v>229</v>
      </c>
      <c r="H185" t="s">
        <v>232</v>
      </c>
      <c r="I185" t="s">
        <v>233</v>
      </c>
      <c r="J185" t="s">
        <v>234</v>
      </c>
      <c r="K185">
        <v>0.57999999999999996</v>
      </c>
      <c r="L185">
        <v>0.55000000000000004</v>
      </c>
      <c r="M185">
        <v>0.53</v>
      </c>
      <c r="N185" s="43">
        <f t="shared" si="9"/>
        <v>0.55333333333333334</v>
      </c>
      <c r="P185" s="90"/>
      <c r="R185" t="s">
        <v>193</v>
      </c>
      <c r="S185">
        <v>24.41</v>
      </c>
      <c r="T185">
        <v>24.27</v>
      </c>
      <c r="U185">
        <v>24.19</v>
      </c>
      <c r="V185" s="91">
        <f t="shared" si="10"/>
        <v>24.290000000000003</v>
      </c>
      <c r="Z185" s="92">
        <f>'Std. Curve(159-237)'!C18</f>
        <v>0.17024864847732443</v>
      </c>
      <c r="AA185" s="37" t="s">
        <v>82</v>
      </c>
      <c r="AB185" s="93">
        <f>VLOOKUP(AA185,$AK$3:$AR$5,8)</f>
        <v>2660000</v>
      </c>
      <c r="AC185" s="94">
        <f>Z185*'DNA extraction'!O185*'DNA extraction'!F185/'DNA extraction'!E185/1000</f>
        <v>1.4122658521553251</v>
      </c>
      <c r="AD185" s="94">
        <f>AC185*FWDW!H185</f>
        <v>1.1767496711994636</v>
      </c>
      <c r="AE185" s="93">
        <f t="shared" si="11"/>
        <v>3756627.1667331648</v>
      </c>
      <c r="AF185" s="95" t="e">
        <f>STDEV(W185:Y185)</f>
        <v>#DIV/0!</v>
      </c>
      <c r="AG185" s="95" t="e">
        <f>AF185/Z185</f>
        <v>#DIV/0!</v>
      </c>
    </row>
    <row r="186" spans="1:33" x14ac:dyDescent="0.3">
      <c r="A186" s="54" t="s">
        <v>425</v>
      </c>
      <c r="B186" s="87">
        <f>Meta!B186</f>
        <v>176</v>
      </c>
      <c r="C186" s="87" t="s">
        <v>610</v>
      </c>
      <c r="D186" s="93">
        <v>1490844.5709423507</v>
      </c>
      <c r="E186" t="s">
        <v>76</v>
      </c>
      <c r="F186" t="s">
        <v>389</v>
      </c>
      <c r="G186" t="s">
        <v>229</v>
      </c>
      <c r="H186" t="s">
        <v>232</v>
      </c>
      <c r="I186" t="s">
        <v>233</v>
      </c>
      <c r="J186" t="s">
        <v>234</v>
      </c>
      <c r="K186">
        <v>0.54</v>
      </c>
      <c r="L186">
        <v>0.56000000000000005</v>
      </c>
      <c r="M186">
        <v>0.56999999999999995</v>
      </c>
      <c r="N186" s="43">
        <f t="shared" si="9"/>
        <v>0.55666666666666664</v>
      </c>
      <c r="P186" s="90"/>
      <c r="R186" t="s">
        <v>194</v>
      </c>
      <c r="S186">
        <v>25.51</v>
      </c>
      <c r="T186">
        <v>25.37</v>
      </c>
      <c r="U186">
        <v>25.23</v>
      </c>
      <c r="V186" s="91">
        <f t="shared" si="10"/>
        <v>25.37</v>
      </c>
      <c r="Z186" s="92">
        <f>'Std. Curve(159-237)'!C19</f>
        <v>8.3550747954609525E-2</v>
      </c>
      <c r="AA186" s="37" t="s">
        <v>82</v>
      </c>
      <c r="AB186" s="93">
        <f>VLOOKUP(AA186,$AK$3:$AR$5,8)</f>
        <v>2660000</v>
      </c>
      <c r="AC186" s="94">
        <f>Z186*'DNA extraction'!O186*'DNA extraction'!F186/'DNA extraction'!E186/1000</f>
        <v>0.63876718619732065</v>
      </c>
      <c r="AD186" s="94">
        <f>AC186*FWDW!H186</f>
        <v>0.56046788381291379</v>
      </c>
      <c r="AE186" s="93">
        <f t="shared" si="11"/>
        <v>1699120.715284873</v>
      </c>
      <c r="AF186" s="95" t="e">
        <f>STDEV(W186:Y186)</f>
        <v>#DIV/0!</v>
      </c>
      <c r="AG186" s="95" t="e">
        <f>AF186/Z186</f>
        <v>#DIV/0!</v>
      </c>
    </row>
    <row r="187" spans="1:33" x14ac:dyDescent="0.3">
      <c r="A187" s="54" t="s">
        <v>425</v>
      </c>
      <c r="B187" s="87">
        <f>Meta!B187</f>
        <v>177</v>
      </c>
      <c r="C187" s="87" t="s">
        <v>611</v>
      </c>
      <c r="D187" s="93">
        <v>2924035.4376380187</v>
      </c>
      <c r="E187" t="s">
        <v>76</v>
      </c>
      <c r="F187" t="s">
        <v>389</v>
      </c>
      <c r="G187" t="s">
        <v>229</v>
      </c>
      <c r="H187" t="s">
        <v>232</v>
      </c>
      <c r="I187" t="s">
        <v>233</v>
      </c>
      <c r="J187" t="s">
        <v>234</v>
      </c>
      <c r="K187">
        <v>0.52</v>
      </c>
      <c r="L187">
        <v>0.5</v>
      </c>
      <c r="M187">
        <v>0.51</v>
      </c>
      <c r="N187" s="43">
        <f t="shared" si="9"/>
        <v>0.51</v>
      </c>
      <c r="P187" s="90"/>
      <c r="R187" t="s">
        <v>195</v>
      </c>
      <c r="S187">
        <v>24.34</v>
      </c>
      <c r="T187">
        <v>24.48</v>
      </c>
      <c r="U187">
        <v>24.06</v>
      </c>
      <c r="V187" s="91">
        <f t="shared" si="10"/>
        <v>24.293333333333333</v>
      </c>
      <c r="Z187" s="92">
        <f>'Std. Curve(159-237)'!C20</f>
        <v>0.16987503441466145</v>
      </c>
      <c r="AA187" s="37" t="s">
        <v>82</v>
      </c>
      <c r="AB187" s="93">
        <f>VLOOKUP(AA187,$AK$3:$AR$5,8)</f>
        <v>2660000</v>
      </c>
      <c r="AC187" s="94">
        <f>Z187*'DNA extraction'!O187*'DNA extraction'!F187/'DNA extraction'!E187/1000</f>
        <v>1.293300604603437</v>
      </c>
      <c r="AD187" s="94">
        <f>AC187*FWDW!H187</f>
        <v>1.0992614427210596</v>
      </c>
      <c r="AE187" s="93">
        <f t="shared" si="11"/>
        <v>3440179.6082451423</v>
      </c>
      <c r="AF187" s="95" t="e">
        <f>STDEV(W187:Y187)</f>
        <v>#DIV/0!</v>
      </c>
      <c r="AG187" s="95" t="e">
        <f>AF187/Z187</f>
        <v>#DIV/0!</v>
      </c>
    </row>
    <row r="188" spans="1:33" x14ac:dyDescent="0.3">
      <c r="A188" s="54" t="s">
        <v>425</v>
      </c>
      <c r="B188" s="87">
        <f>Meta!B188</f>
        <v>178</v>
      </c>
      <c r="C188" s="87" t="s">
        <v>612</v>
      </c>
      <c r="D188" s="93">
        <v>600725.87233208248</v>
      </c>
      <c r="E188" t="s">
        <v>76</v>
      </c>
      <c r="F188" t="s">
        <v>389</v>
      </c>
      <c r="G188" t="s">
        <v>229</v>
      </c>
      <c r="H188" t="s">
        <v>232</v>
      </c>
      <c r="I188" t="s">
        <v>233</v>
      </c>
      <c r="J188" t="s">
        <v>234</v>
      </c>
      <c r="K188">
        <v>0.54</v>
      </c>
      <c r="L188">
        <v>0.55000000000000004</v>
      </c>
      <c r="M188">
        <v>0.54</v>
      </c>
      <c r="N188" s="43">
        <f t="shared" si="9"/>
        <v>0.54333333333333333</v>
      </c>
      <c r="P188" s="90"/>
      <c r="R188" t="s">
        <v>196</v>
      </c>
      <c r="S188">
        <v>26.54</v>
      </c>
      <c r="T188">
        <v>26.95</v>
      </c>
      <c r="U188">
        <v>26.68</v>
      </c>
      <c r="V188" s="91">
        <f t="shared" si="10"/>
        <v>26.723333333333329</v>
      </c>
      <c r="Z188" s="92">
        <f>'Std. Curve(159-237)'!C21</f>
        <v>3.4243611662359501E-2</v>
      </c>
      <c r="AA188" s="37" t="s">
        <v>82</v>
      </c>
      <c r="AB188" s="93">
        <f>VLOOKUP(AA188,$AK$3:$AR$5,8)</f>
        <v>2660000</v>
      </c>
      <c r="AC188" s="94">
        <f>Z188*'DNA extraction'!O188*'DNA extraction'!F188/'DNA extraction'!E188/1000</f>
        <v>0.26628002847868981</v>
      </c>
      <c r="AD188" s="94">
        <f>AC188*FWDW!H188</f>
        <v>0.22583679410980545</v>
      </c>
      <c r="AE188" s="93">
        <f t="shared" si="11"/>
        <v>708304.87575331493</v>
      </c>
      <c r="AF188" s="95" t="e">
        <f>STDEV(W188:Y188)</f>
        <v>#DIV/0!</v>
      </c>
      <c r="AG188" s="95" t="e">
        <f>AF188/Z188</f>
        <v>#DIV/0!</v>
      </c>
    </row>
    <row r="189" spans="1:33" x14ac:dyDescent="0.3">
      <c r="A189" s="54" t="s">
        <v>425</v>
      </c>
      <c r="B189" s="87">
        <f>Meta!B189</f>
        <v>179</v>
      </c>
      <c r="C189" s="87" t="s">
        <v>613</v>
      </c>
      <c r="D189" s="93">
        <v>506822.27765287849</v>
      </c>
      <c r="E189" t="s">
        <v>76</v>
      </c>
      <c r="F189" t="s">
        <v>389</v>
      </c>
      <c r="G189" t="s">
        <v>229</v>
      </c>
      <c r="H189" t="s">
        <v>232</v>
      </c>
      <c r="I189" t="s">
        <v>233</v>
      </c>
      <c r="J189" t="s">
        <v>234</v>
      </c>
      <c r="K189">
        <v>0.54</v>
      </c>
      <c r="L189">
        <v>0.53</v>
      </c>
      <c r="M189">
        <v>0.55000000000000004</v>
      </c>
      <c r="N189" s="43">
        <f t="shared" si="9"/>
        <v>0.54</v>
      </c>
      <c r="P189" s="90"/>
      <c r="R189" t="s">
        <v>197</v>
      </c>
      <c r="S189">
        <v>27.04</v>
      </c>
      <c r="T189">
        <v>26.96</v>
      </c>
      <c r="U189">
        <v>26.81</v>
      </c>
      <c r="V189" s="91">
        <f t="shared" si="10"/>
        <v>26.936666666666667</v>
      </c>
      <c r="Z189" s="92">
        <f>'Std. Curve(159-237)'!C22</f>
        <v>2.9752001642110473E-2</v>
      </c>
      <c r="AA189" s="37" t="s">
        <v>82</v>
      </c>
      <c r="AB189" s="93">
        <f>VLOOKUP(AA189,$AK$3:$AR$5,8)</f>
        <v>2660000</v>
      </c>
      <c r="AC189" s="94">
        <f>Z189*'DNA extraction'!O189*'DNA extraction'!F189/'DNA extraction'!E189/1000</f>
        <v>0.22947938019367894</v>
      </c>
      <c r="AD189" s="94">
        <f>AC189*FWDW!H189</f>
        <v>0.1905346908469468</v>
      </c>
      <c r="AE189" s="93">
        <f t="shared" si="11"/>
        <v>610415.15131518594</v>
      </c>
      <c r="AF189" s="95" t="e">
        <f>STDEV(W189:Y189)</f>
        <v>#DIV/0!</v>
      </c>
      <c r="AG189" s="95" t="e">
        <f>AF189/Z189</f>
        <v>#DIV/0!</v>
      </c>
    </row>
    <row r="190" spans="1:33" x14ac:dyDescent="0.3">
      <c r="A190" s="54" t="s">
        <v>425</v>
      </c>
      <c r="B190" s="87">
        <f>Meta!B190</f>
        <v>180</v>
      </c>
      <c r="C190" s="87" t="s">
        <v>614</v>
      </c>
      <c r="D190" s="93">
        <v>1187591.1838909888</v>
      </c>
      <c r="E190" t="s">
        <v>76</v>
      </c>
      <c r="F190" t="s">
        <v>389</v>
      </c>
      <c r="G190" t="s">
        <v>229</v>
      </c>
      <c r="H190" t="s">
        <v>232</v>
      </c>
      <c r="I190" t="s">
        <v>233</v>
      </c>
      <c r="J190" t="s">
        <v>234</v>
      </c>
      <c r="K190">
        <v>0.56999999999999995</v>
      </c>
      <c r="L190">
        <v>0.55000000000000004</v>
      </c>
      <c r="M190">
        <v>0.55000000000000004</v>
      </c>
      <c r="N190" s="43">
        <f t="shared" si="9"/>
        <v>0.55666666666666675</v>
      </c>
      <c r="P190" s="90"/>
      <c r="R190" t="s">
        <v>198</v>
      </c>
      <c r="S190">
        <v>25.93</v>
      </c>
      <c r="T190">
        <v>25.79</v>
      </c>
      <c r="U190">
        <v>25.75</v>
      </c>
      <c r="V190" s="91">
        <f t="shared" si="10"/>
        <v>25.823333333333334</v>
      </c>
      <c r="Z190" s="92">
        <f>'Std. Curve(159-237)'!C23</f>
        <v>6.1971309377652058E-2</v>
      </c>
      <c r="AA190" s="37" t="s">
        <v>82</v>
      </c>
      <c r="AB190" s="93">
        <f>VLOOKUP(AA190,$AK$3:$AR$5,8)</f>
        <v>2660000</v>
      </c>
      <c r="AC190" s="94">
        <f>Z190*'DNA extraction'!O190*'DNA extraction'!F190/'DNA extraction'!E190/1000</f>
        <v>0.48989177373637993</v>
      </c>
      <c r="AD190" s="94">
        <f>AC190*FWDW!H190</f>
        <v>0.44646285108683786</v>
      </c>
      <c r="AE190" s="93">
        <f t="shared" si="11"/>
        <v>1303112.1181387706</v>
      </c>
      <c r="AF190" s="95" t="e">
        <f>STDEV(W190:Y190)</f>
        <v>#DIV/0!</v>
      </c>
      <c r="AG190" s="95" t="e">
        <f>AF190/Z190</f>
        <v>#DIV/0!</v>
      </c>
    </row>
    <row r="191" spans="1:33" x14ac:dyDescent="0.3">
      <c r="A191" s="54" t="s">
        <v>425</v>
      </c>
      <c r="B191" s="87">
        <f>Meta!B191</f>
        <v>181</v>
      </c>
      <c r="C191" s="87" t="s">
        <v>615</v>
      </c>
      <c r="D191" s="93">
        <v>2255411.1496293014</v>
      </c>
      <c r="E191" t="s">
        <v>76</v>
      </c>
      <c r="F191" t="s">
        <v>389</v>
      </c>
      <c r="G191" t="s">
        <v>229</v>
      </c>
      <c r="H191" t="s">
        <v>232</v>
      </c>
      <c r="I191" t="s">
        <v>233</v>
      </c>
      <c r="J191" t="s">
        <v>234</v>
      </c>
      <c r="K191">
        <v>0.56000000000000005</v>
      </c>
      <c r="L191">
        <v>0.55000000000000004</v>
      </c>
      <c r="M191">
        <v>0.55000000000000004</v>
      </c>
      <c r="N191" s="43">
        <f t="shared" si="9"/>
        <v>0.55333333333333334</v>
      </c>
      <c r="P191" s="90"/>
      <c r="R191" t="s">
        <v>199</v>
      </c>
      <c r="S191">
        <v>24.99</v>
      </c>
      <c r="T191">
        <v>24.87</v>
      </c>
      <c r="U191">
        <v>24.58</v>
      </c>
      <c r="V191" s="91">
        <f t="shared" si="10"/>
        <v>24.813333333333333</v>
      </c>
      <c r="Z191" s="92">
        <f>'Std. Curve(159-237)'!C24</f>
        <v>0.12058341622402999</v>
      </c>
      <c r="AA191" s="37" t="s">
        <v>82</v>
      </c>
      <c r="AB191" s="93">
        <f>VLOOKUP(AA191,$AK$3:$AR$5,8)</f>
        <v>2660000</v>
      </c>
      <c r="AC191" s="94">
        <f>Z191*'DNA extraction'!O191*'DNA extraction'!F191/'DNA extraction'!E191/1000</f>
        <v>0.92153929097462739</v>
      </c>
      <c r="AD191" s="94">
        <f>AC191*FWDW!H191</f>
        <v>0.84789892843206816</v>
      </c>
      <c r="AE191" s="93">
        <f t="shared" si="11"/>
        <v>2451294.5139925089</v>
      </c>
      <c r="AF191" s="95" t="e">
        <f>STDEV(W191:Y191)</f>
        <v>#DIV/0!</v>
      </c>
      <c r="AG191" s="95" t="e">
        <f>AF191/Z191</f>
        <v>#DIV/0!</v>
      </c>
    </row>
    <row r="192" spans="1:33" x14ac:dyDescent="0.3">
      <c r="A192" s="54" t="s">
        <v>425</v>
      </c>
      <c r="B192" s="87">
        <f>Meta!B192</f>
        <v>182</v>
      </c>
      <c r="C192" s="87" t="s">
        <v>616</v>
      </c>
      <c r="D192" s="93">
        <v>2267927.7549838773</v>
      </c>
      <c r="E192" t="s">
        <v>76</v>
      </c>
      <c r="F192" t="s">
        <v>389</v>
      </c>
      <c r="G192" t="s">
        <v>229</v>
      </c>
      <c r="H192" t="s">
        <v>232</v>
      </c>
      <c r="I192" t="s">
        <v>233</v>
      </c>
      <c r="J192" t="s">
        <v>234</v>
      </c>
      <c r="K192">
        <v>0.55000000000000004</v>
      </c>
      <c r="L192">
        <v>0.53</v>
      </c>
      <c r="M192">
        <v>0.47</v>
      </c>
      <c r="N192" s="43">
        <f t="shared" si="9"/>
        <v>0.51666666666666672</v>
      </c>
      <c r="P192" s="90"/>
      <c r="R192" t="s">
        <v>200</v>
      </c>
      <c r="S192">
        <v>24.94</v>
      </c>
      <c r="T192">
        <v>24.81</v>
      </c>
      <c r="U192">
        <v>24.75</v>
      </c>
      <c r="V192" s="91">
        <f t="shared" si="10"/>
        <v>24.833333333333332</v>
      </c>
      <c r="Z192" s="92">
        <f>'Std. Curve(159-237)'!C25</f>
        <v>0.11900436527006597</v>
      </c>
      <c r="AA192" s="37" t="s">
        <v>82</v>
      </c>
      <c r="AB192" s="93">
        <f>VLOOKUP(AA192,$AK$3:$AR$5,8)</f>
        <v>2660000</v>
      </c>
      <c r="AC192" s="94">
        <f>Z192*'DNA extraction'!O192*'DNA extraction'!F192/'DNA extraction'!E192/1000</f>
        <v>0.94824195434315517</v>
      </c>
      <c r="AD192" s="94">
        <f>AC192*FWDW!H192</f>
        <v>0.85260441916687124</v>
      </c>
      <c r="AE192" s="93">
        <f t="shared" si="11"/>
        <v>2522323.5985527928</v>
      </c>
      <c r="AF192" s="95" t="e">
        <f>STDEV(W192:Y192)</f>
        <v>#DIV/0!</v>
      </c>
      <c r="AG192" s="95" t="e">
        <f>AF192/Z192</f>
        <v>#DIV/0!</v>
      </c>
    </row>
    <row r="193" spans="1:33" x14ac:dyDescent="0.3">
      <c r="A193" s="54" t="s">
        <v>425</v>
      </c>
      <c r="B193" s="87">
        <f>Meta!B193</f>
        <v>183</v>
      </c>
      <c r="C193" s="87" t="s">
        <v>617</v>
      </c>
      <c r="D193" s="93">
        <v>1736967.4971332808</v>
      </c>
      <c r="E193" t="s">
        <v>76</v>
      </c>
      <c r="F193" t="s">
        <v>389</v>
      </c>
      <c r="G193" t="s">
        <v>229</v>
      </c>
      <c r="H193" t="s">
        <v>232</v>
      </c>
      <c r="I193" t="s">
        <v>233</v>
      </c>
      <c r="J193" t="s">
        <v>234</v>
      </c>
      <c r="K193">
        <v>0.54</v>
      </c>
      <c r="L193">
        <v>0.56999999999999995</v>
      </c>
      <c r="M193">
        <v>0.56000000000000005</v>
      </c>
      <c r="N193" s="43">
        <f t="shared" si="9"/>
        <v>0.55666666666666664</v>
      </c>
      <c r="P193" s="90"/>
      <c r="R193" t="s">
        <v>201</v>
      </c>
      <c r="S193">
        <v>25.41</v>
      </c>
      <c r="T193">
        <v>25.27</v>
      </c>
      <c r="U193">
        <v>24.99</v>
      </c>
      <c r="V193" s="91">
        <f t="shared" si="10"/>
        <v>25.223333333333333</v>
      </c>
      <c r="Z193" s="92">
        <f>'Std. Curve(159-237)'!C26</f>
        <v>9.2030421629803877E-2</v>
      </c>
      <c r="AA193" s="37" t="s">
        <v>82</v>
      </c>
      <c r="AB193" s="93">
        <f>VLOOKUP(AA193,$AK$3:$AR$5,8)</f>
        <v>2660000</v>
      </c>
      <c r="AC193" s="94">
        <f>Z193*'DNA extraction'!O193*'DNA extraction'!F193/'DNA extraction'!E193/1000</f>
        <v>0.72665157228427846</v>
      </c>
      <c r="AD193" s="94">
        <f>AC193*FWDW!H193</f>
        <v>0.6529952996741657</v>
      </c>
      <c r="AE193" s="93">
        <f t="shared" si="11"/>
        <v>1932893.1822761807</v>
      </c>
      <c r="AF193" s="95" t="e">
        <f>STDEV(W193:Y193)</f>
        <v>#DIV/0!</v>
      </c>
      <c r="AG193" s="95" t="e">
        <f>AF193/Z193</f>
        <v>#DIV/0!</v>
      </c>
    </row>
    <row r="194" spans="1:33" x14ac:dyDescent="0.3">
      <c r="A194" s="54" t="s">
        <v>425</v>
      </c>
      <c r="B194" s="87">
        <f>Meta!B194</f>
        <v>184</v>
      </c>
      <c r="C194" s="87" t="s">
        <v>618</v>
      </c>
      <c r="D194" s="93">
        <v>747248.68525960064</v>
      </c>
      <c r="E194" t="s">
        <v>76</v>
      </c>
      <c r="F194" t="s">
        <v>389</v>
      </c>
      <c r="G194" t="s">
        <v>229</v>
      </c>
      <c r="H194" t="s">
        <v>232</v>
      </c>
      <c r="I194" t="s">
        <v>233</v>
      </c>
      <c r="J194" t="s">
        <v>234</v>
      </c>
      <c r="K194">
        <v>0.56999999999999995</v>
      </c>
      <c r="L194">
        <v>0.6</v>
      </c>
      <c r="M194">
        <v>0.56999999999999995</v>
      </c>
      <c r="N194" s="43">
        <f t="shared" si="9"/>
        <v>0.57999999999999996</v>
      </c>
      <c r="P194" s="90"/>
      <c r="R194" t="s">
        <v>202</v>
      </c>
      <c r="S194">
        <v>26.59</v>
      </c>
      <c r="T194">
        <v>26.52</v>
      </c>
      <c r="U194">
        <v>26.37</v>
      </c>
      <c r="V194" s="91">
        <f t="shared" si="10"/>
        <v>26.493333333333336</v>
      </c>
      <c r="Z194" s="92">
        <f>'Std. Curve(159-237)'!C27</f>
        <v>3.9848640873306952E-2</v>
      </c>
      <c r="AA194" s="37" t="s">
        <v>82</v>
      </c>
      <c r="AB194" s="93">
        <f>VLOOKUP(AA194,$AK$3:$AR$5,8)</f>
        <v>2660000</v>
      </c>
      <c r="AC194" s="94">
        <f>Z194*'DNA extraction'!O194*'DNA extraction'!F194/'DNA extraction'!E194/1000</f>
        <v>0.31278368032423032</v>
      </c>
      <c r="AD194" s="94">
        <f>AC194*FWDW!H194</f>
        <v>0.2809205583682709</v>
      </c>
      <c r="AE194" s="93">
        <f t="shared" si="11"/>
        <v>832004.58966245269</v>
      </c>
      <c r="AF194" s="95" t="e">
        <f>STDEV(W194:Y194)</f>
        <v>#DIV/0!</v>
      </c>
      <c r="AG194" s="95" t="e">
        <f>AF194/Z194</f>
        <v>#DIV/0!</v>
      </c>
    </row>
    <row r="195" spans="1:33" x14ac:dyDescent="0.3">
      <c r="A195" s="54" t="s">
        <v>425</v>
      </c>
      <c r="B195" s="87">
        <f>Meta!B195</f>
        <v>185</v>
      </c>
      <c r="C195" s="87" t="s">
        <v>619</v>
      </c>
      <c r="D195" s="93">
        <v>33865504.892770045</v>
      </c>
      <c r="E195" t="s">
        <v>76</v>
      </c>
      <c r="F195" t="s">
        <v>389</v>
      </c>
      <c r="G195" t="s">
        <v>229</v>
      </c>
      <c r="H195" t="s">
        <v>232</v>
      </c>
      <c r="I195" t="s">
        <v>233</v>
      </c>
      <c r="J195" t="s">
        <v>234</v>
      </c>
      <c r="K195">
        <v>0.55000000000000004</v>
      </c>
      <c r="L195">
        <v>0.56000000000000005</v>
      </c>
      <c r="M195">
        <v>0.56000000000000005</v>
      </c>
      <c r="N195" s="43">
        <f t="shared" si="9"/>
        <v>0.55666666666666675</v>
      </c>
      <c r="P195" s="90"/>
      <c r="R195" t="s">
        <v>203</v>
      </c>
      <c r="S195">
        <v>20.95</v>
      </c>
      <c r="T195">
        <v>20.72</v>
      </c>
      <c r="U195">
        <v>20.71</v>
      </c>
      <c r="V195" s="91">
        <f t="shared" si="10"/>
        <v>20.793333333333333</v>
      </c>
      <c r="Z195" s="92">
        <f>'Std. Curve(159-237)'!C28</f>
        <v>1.7058880908940419</v>
      </c>
      <c r="AA195" s="37" t="s">
        <v>82</v>
      </c>
      <c r="AB195" s="93">
        <f>VLOOKUP(AA195,$AK$3:$AR$5,8)</f>
        <v>2660000</v>
      </c>
      <c r="AC195" s="94">
        <f>Z195*'DNA extraction'!O195*'DNA extraction'!F195/'DNA extraction'!E195/1000</f>
        <v>13.63619577053591</v>
      </c>
      <c r="AD195" s="94">
        <f>AC195*FWDW!H195</f>
        <v>12.731392816830844</v>
      </c>
      <c r="AE195" s="93">
        <f t="shared" si="11"/>
        <v>36272280.749625519</v>
      </c>
      <c r="AF195" s="95" t="e">
        <f>STDEV(W195:Y195)</f>
        <v>#DIV/0!</v>
      </c>
      <c r="AG195" s="95" t="e">
        <f>AF195/Z195</f>
        <v>#DIV/0!</v>
      </c>
    </row>
    <row r="196" spans="1:33" x14ac:dyDescent="0.3">
      <c r="A196" s="54" t="s">
        <v>425</v>
      </c>
      <c r="B196" s="87">
        <f>Meta!B196</f>
        <v>186</v>
      </c>
      <c r="C196" s="87" t="s">
        <v>620</v>
      </c>
      <c r="D196" s="93">
        <v>1608286.9953796638</v>
      </c>
      <c r="E196" t="s">
        <v>76</v>
      </c>
      <c r="F196" t="s">
        <v>389</v>
      </c>
      <c r="G196" t="s">
        <v>229</v>
      </c>
      <c r="H196" t="s">
        <v>232</v>
      </c>
      <c r="I196" t="s">
        <v>233</v>
      </c>
      <c r="J196" t="s">
        <v>234</v>
      </c>
      <c r="K196">
        <v>0.56000000000000005</v>
      </c>
      <c r="L196">
        <v>0.55000000000000004</v>
      </c>
      <c r="M196">
        <v>0.56000000000000005</v>
      </c>
      <c r="N196" s="43">
        <f t="shared" ref="N196:N259" si="12">AVERAGE(K196:M196)</f>
        <v>0.55666666666666675</v>
      </c>
      <c r="P196" s="90"/>
      <c r="R196" t="s">
        <v>204</v>
      </c>
      <c r="S196">
        <v>25.48</v>
      </c>
      <c r="T196">
        <v>25.36</v>
      </c>
      <c r="U196">
        <v>25.4</v>
      </c>
      <c r="V196" s="91">
        <f t="shared" ref="V196:V259" si="13">AVERAGE(S196:U196)</f>
        <v>25.413333333333338</v>
      </c>
      <c r="Z196" s="92">
        <f>'Std. Curve(159-237)'!C29</f>
        <v>8.1198282701483437E-2</v>
      </c>
      <c r="AA196" s="37" t="s">
        <v>82</v>
      </c>
      <c r="AB196" s="93">
        <f>VLOOKUP(AA196,$AK$3:$AR$5,8)</f>
        <v>2660000</v>
      </c>
      <c r="AC196" s="94">
        <f>Z196*'DNA extraction'!O196*'DNA extraction'!F196/'DNA extraction'!E196/1000</f>
        <v>0.69519077655379657</v>
      </c>
      <c r="AD196" s="94">
        <f>AC196*FWDW!H196</f>
        <v>0.60461917119536235</v>
      </c>
      <c r="AE196" s="93">
        <f t="shared" si="11"/>
        <v>1849207.465633099</v>
      </c>
      <c r="AF196" s="95" t="e">
        <f>STDEV(W196:Y196)</f>
        <v>#DIV/0!</v>
      </c>
      <c r="AG196" s="95" t="e">
        <f>AF196/Z196</f>
        <v>#DIV/0!</v>
      </c>
    </row>
    <row r="197" spans="1:33" x14ac:dyDescent="0.3">
      <c r="A197" s="54" t="s">
        <v>425</v>
      </c>
      <c r="B197" s="87">
        <f>Meta!B197</f>
        <v>187</v>
      </c>
      <c r="C197" s="87" t="s">
        <v>621</v>
      </c>
      <c r="D197" s="93">
        <v>2151264.6048251656</v>
      </c>
      <c r="E197" t="s">
        <v>76</v>
      </c>
      <c r="F197" t="s">
        <v>389</v>
      </c>
      <c r="G197" t="s">
        <v>229</v>
      </c>
      <c r="H197" t="s">
        <v>232</v>
      </c>
      <c r="I197" t="s">
        <v>233</v>
      </c>
      <c r="J197" t="s">
        <v>234</v>
      </c>
      <c r="K197">
        <v>0.56999999999999995</v>
      </c>
      <c r="L197">
        <v>0.54</v>
      </c>
      <c r="M197">
        <v>0.55000000000000004</v>
      </c>
      <c r="N197" s="43">
        <f t="shared" si="12"/>
        <v>0.55333333333333334</v>
      </c>
      <c r="P197" s="90"/>
      <c r="R197" t="s">
        <v>205</v>
      </c>
      <c r="S197">
        <v>24.81</v>
      </c>
      <c r="T197">
        <v>24.67</v>
      </c>
      <c r="U197">
        <v>24.65</v>
      </c>
      <c r="V197" s="91">
        <f t="shared" si="13"/>
        <v>24.709999999999997</v>
      </c>
      <c r="Z197" s="92">
        <f>'Std. Curve(159-237)'!C30</f>
        <v>0.12908184236400977</v>
      </c>
      <c r="AA197" s="37" t="s">
        <v>82</v>
      </c>
      <c r="AB197" s="93">
        <f>VLOOKUP(AA197,$AK$3:$AR$5,8)</f>
        <v>2660000</v>
      </c>
      <c r="AC197" s="94">
        <f>Z197*'DNA extraction'!O197*'DNA extraction'!F197/'DNA extraction'!E197/1000</f>
        <v>1.0537293254204878</v>
      </c>
      <c r="AD197" s="94">
        <f>AC197*FWDW!H197</f>
        <v>0.80874609203953596</v>
      </c>
      <c r="AE197" s="93">
        <f t="shared" si="11"/>
        <v>2802920.0056184977</v>
      </c>
      <c r="AF197" s="95" t="e">
        <f>STDEV(W197:Y197)</f>
        <v>#DIV/0!</v>
      </c>
      <c r="AG197" s="95" t="e">
        <f>AF197/Z197</f>
        <v>#DIV/0!</v>
      </c>
    </row>
    <row r="198" spans="1:33" x14ac:dyDescent="0.3">
      <c r="A198" s="54" t="s">
        <v>425</v>
      </c>
      <c r="B198" s="87">
        <f>Meta!B198</f>
        <v>188</v>
      </c>
      <c r="C198" s="87" t="s">
        <v>622</v>
      </c>
      <c r="D198" s="93">
        <v>4174651.1423710836</v>
      </c>
      <c r="E198" t="s">
        <v>76</v>
      </c>
      <c r="F198" t="s">
        <v>389</v>
      </c>
      <c r="G198" t="s">
        <v>229</v>
      </c>
      <c r="H198" t="s">
        <v>232</v>
      </c>
      <c r="I198" t="s">
        <v>233</v>
      </c>
      <c r="J198" t="s">
        <v>234</v>
      </c>
      <c r="K198">
        <v>0.54</v>
      </c>
      <c r="L198">
        <v>0.55000000000000004</v>
      </c>
      <c r="M198">
        <v>0.55000000000000004</v>
      </c>
      <c r="N198" s="43">
        <f t="shared" si="12"/>
        <v>0.54666666666666675</v>
      </c>
      <c r="P198" s="90"/>
      <c r="R198" t="s">
        <v>206</v>
      </c>
      <c r="S198">
        <v>23.87</v>
      </c>
      <c r="T198">
        <v>23.95</v>
      </c>
      <c r="U198">
        <v>23.79</v>
      </c>
      <c r="V198" s="91">
        <f t="shared" si="13"/>
        <v>23.87</v>
      </c>
      <c r="Z198" s="92">
        <f>'Std. Curve(159-237)'!C31</f>
        <v>0.22454438035226831</v>
      </c>
      <c r="AA198" s="37" t="s">
        <v>82</v>
      </c>
      <c r="AB198" s="93">
        <f>VLOOKUP(AA198,$AK$3:$AR$5,8)</f>
        <v>2660000</v>
      </c>
      <c r="AC198" s="94">
        <f>Z198*'DNA extraction'!O198*'DNA extraction'!F198/'DNA extraction'!E198/1000</f>
        <v>1.7736522934618348</v>
      </c>
      <c r="AD198" s="94">
        <f>AC198*FWDW!H198</f>
        <v>1.5694177226958961</v>
      </c>
      <c r="AE198" s="93">
        <f t="shared" si="11"/>
        <v>4717915.1006084811</v>
      </c>
      <c r="AF198" s="95" t="e">
        <f>STDEV(W198:Y198)</f>
        <v>#DIV/0!</v>
      </c>
      <c r="AG198" s="95" t="e">
        <f>AF198/Z198</f>
        <v>#DIV/0!</v>
      </c>
    </row>
    <row r="199" spans="1:33" x14ac:dyDescent="0.3">
      <c r="A199" s="54" t="s">
        <v>425</v>
      </c>
      <c r="B199" s="87">
        <f>Meta!B199</f>
        <v>189</v>
      </c>
      <c r="C199" s="87" t="s">
        <v>623</v>
      </c>
      <c r="D199" s="93">
        <v>1730497.603578819</v>
      </c>
      <c r="E199" t="s">
        <v>76</v>
      </c>
      <c r="F199" t="s">
        <v>389</v>
      </c>
      <c r="G199" t="s">
        <v>229</v>
      </c>
      <c r="H199" t="s">
        <v>232</v>
      </c>
      <c r="I199" t="s">
        <v>233</v>
      </c>
      <c r="J199" t="s">
        <v>234</v>
      </c>
      <c r="K199">
        <v>0.54</v>
      </c>
      <c r="L199">
        <v>0.55000000000000004</v>
      </c>
      <c r="M199">
        <v>0.54</v>
      </c>
      <c r="N199" s="43">
        <f t="shared" si="12"/>
        <v>0.54333333333333333</v>
      </c>
      <c r="P199" s="90"/>
      <c r="R199" t="s">
        <v>207</v>
      </c>
      <c r="S199">
        <v>25.09</v>
      </c>
      <c r="T199">
        <v>25.04</v>
      </c>
      <c r="U199">
        <v>24.9</v>
      </c>
      <c r="V199" s="91">
        <f t="shared" si="13"/>
        <v>25.01</v>
      </c>
      <c r="Z199" s="92">
        <f>'Std. Curve(159-237)'!C32</f>
        <v>0.1059241007486932</v>
      </c>
      <c r="AA199" s="37" t="s">
        <v>82</v>
      </c>
      <c r="AB199" s="93">
        <f>VLOOKUP(AA199,$AK$3:$AR$5,8)</f>
        <v>2660000</v>
      </c>
      <c r="AC199" s="94">
        <f>Z199*'DNA extraction'!O199*'DNA extraction'!F199/'DNA extraction'!E199/1000</f>
        <v>0.80063568215187608</v>
      </c>
      <c r="AD199" s="94">
        <f>AC199*FWDW!H199</f>
        <v>0.6505630088642177</v>
      </c>
      <c r="AE199" s="93">
        <f t="shared" si="11"/>
        <v>2129690.9145239904</v>
      </c>
      <c r="AF199" s="95" t="e">
        <f>STDEV(W199:Y199)</f>
        <v>#DIV/0!</v>
      </c>
      <c r="AG199" s="95" t="e">
        <f>AF199/Z199</f>
        <v>#DIV/0!</v>
      </c>
    </row>
    <row r="200" spans="1:33" x14ac:dyDescent="0.3">
      <c r="A200" s="54" t="s">
        <v>425</v>
      </c>
      <c r="B200" s="87">
        <f>Meta!B200</f>
        <v>190</v>
      </c>
      <c r="C200" s="87" t="s">
        <v>624</v>
      </c>
      <c r="D200" s="93">
        <v>751100.08631829557</v>
      </c>
      <c r="E200" t="s">
        <v>76</v>
      </c>
      <c r="F200" t="s">
        <v>389</v>
      </c>
      <c r="G200" t="s">
        <v>229</v>
      </c>
      <c r="H200" t="s">
        <v>232</v>
      </c>
      <c r="I200" t="s">
        <v>233</v>
      </c>
      <c r="J200" t="s">
        <v>234</v>
      </c>
      <c r="K200">
        <v>0.55000000000000004</v>
      </c>
      <c r="L200">
        <v>0.54</v>
      </c>
      <c r="M200">
        <v>0.55000000000000004</v>
      </c>
      <c r="N200" s="43">
        <f t="shared" si="12"/>
        <v>0.54666666666666675</v>
      </c>
      <c r="P200" s="90"/>
      <c r="R200" t="s">
        <v>208</v>
      </c>
      <c r="S200">
        <v>26.29</v>
      </c>
      <c r="T200">
        <v>26.37</v>
      </c>
      <c r="U200">
        <v>26.11</v>
      </c>
      <c r="V200" s="91">
        <f t="shared" si="13"/>
        <v>26.256666666666664</v>
      </c>
      <c r="Z200" s="92">
        <f>'Std. Curve(159-237)'!C33</f>
        <v>4.6575303537081253E-2</v>
      </c>
      <c r="AA200" s="37" t="s">
        <v>82</v>
      </c>
      <c r="AB200" s="93">
        <f>VLOOKUP(AA200,$AK$3:$AR$5,8)</f>
        <v>2660000</v>
      </c>
      <c r="AC200" s="94">
        <f>Z200*'DNA extraction'!O200*'DNA extraction'!F200/'DNA extraction'!E200/1000</f>
        <v>0.35785865184080878</v>
      </c>
      <c r="AD200" s="94">
        <f>AC200*FWDW!H200</f>
        <v>0.28236845350311862</v>
      </c>
      <c r="AE200" s="93">
        <f t="shared" si="11"/>
        <v>951904.01389655133</v>
      </c>
      <c r="AF200" s="95" t="e">
        <f>STDEV(W200:Y200)</f>
        <v>#DIV/0!</v>
      </c>
      <c r="AG200" s="95" t="e">
        <f>AF200/Z200</f>
        <v>#DIV/0!</v>
      </c>
    </row>
    <row r="201" spans="1:33" x14ac:dyDescent="0.3">
      <c r="A201" s="54" t="s">
        <v>425</v>
      </c>
      <c r="B201" s="87">
        <f>Meta!B201</f>
        <v>191</v>
      </c>
      <c r="C201" s="87" t="s">
        <v>625</v>
      </c>
      <c r="D201" s="93">
        <v>1395368.5990519535</v>
      </c>
      <c r="E201" t="s">
        <v>76</v>
      </c>
      <c r="F201" t="s">
        <v>389</v>
      </c>
      <c r="G201" t="s">
        <v>229</v>
      </c>
      <c r="H201" t="s">
        <v>232</v>
      </c>
      <c r="I201" t="s">
        <v>233</v>
      </c>
      <c r="J201" t="s">
        <v>234</v>
      </c>
      <c r="K201">
        <v>0.55000000000000004</v>
      </c>
      <c r="L201">
        <v>0.56000000000000005</v>
      </c>
      <c r="M201">
        <v>0.45</v>
      </c>
      <c r="N201" s="43">
        <f t="shared" si="12"/>
        <v>0.52</v>
      </c>
      <c r="P201" s="90"/>
      <c r="R201" t="s">
        <v>209</v>
      </c>
      <c r="S201">
        <v>25.29</v>
      </c>
      <c r="T201">
        <v>25.44</v>
      </c>
      <c r="U201">
        <v>25.04</v>
      </c>
      <c r="V201" s="91">
        <f t="shared" si="13"/>
        <v>25.256666666666671</v>
      </c>
      <c r="Z201" s="92">
        <f>'Std. Curve(159-237)'!C34</f>
        <v>9.003062385276521E-2</v>
      </c>
      <c r="AA201" s="37" t="s">
        <v>82</v>
      </c>
      <c r="AB201" s="93">
        <f>VLOOKUP(AA201,$AK$3:$AR$5,8)</f>
        <v>2660000</v>
      </c>
      <c r="AC201" s="94">
        <f>Z201*'DNA extraction'!O201*'DNA extraction'!F201/'DNA extraction'!E201/1000</f>
        <v>0.65619988230878445</v>
      </c>
      <c r="AD201" s="94">
        <f>AC201*FWDW!H201</f>
        <v>0.5245746612977269</v>
      </c>
      <c r="AE201" s="93">
        <f t="shared" si="11"/>
        <v>1745491.6869413666</v>
      </c>
      <c r="AF201" s="95" t="e">
        <f>STDEV(W201:Y201)</f>
        <v>#DIV/0!</v>
      </c>
      <c r="AG201" s="95" t="e">
        <f>AF201/Z201</f>
        <v>#DIV/0!</v>
      </c>
    </row>
    <row r="202" spans="1:33" x14ac:dyDescent="0.3">
      <c r="A202" s="54" t="s">
        <v>425</v>
      </c>
      <c r="B202" s="87">
        <f>Meta!B202</f>
        <v>192</v>
      </c>
      <c r="C202" s="87" t="s">
        <v>626</v>
      </c>
      <c r="D202" s="93">
        <v>3696579.3848887892</v>
      </c>
      <c r="E202" t="s">
        <v>76</v>
      </c>
      <c r="F202" t="s">
        <v>389</v>
      </c>
      <c r="G202" t="s">
        <v>229</v>
      </c>
      <c r="H202" t="s">
        <v>232</v>
      </c>
      <c r="I202" t="s">
        <v>233</v>
      </c>
      <c r="J202" t="s">
        <v>234</v>
      </c>
      <c r="K202">
        <v>0.56000000000000005</v>
      </c>
      <c r="L202">
        <v>0.54</v>
      </c>
      <c r="M202">
        <v>0.55000000000000004</v>
      </c>
      <c r="N202" s="43">
        <f t="shared" si="12"/>
        <v>0.55000000000000004</v>
      </c>
      <c r="P202" s="90"/>
      <c r="R202" t="s">
        <v>210</v>
      </c>
      <c r="S202">
        <v>24.2</v>
      </c>
      <c r="T202">
        <v>24.29</v>
      </c>
      <c r="U202">
        <v>23.93</v>
      </c>
      <c r="V202" s="91">
        <f t="shared" si="13"/>
        <v>24.139999999999997</v>
      </c>
      <c r="Z202" s="92">
        <f>'Std. Curve(159-237)'!C35</f>
        <v>0.18793984216082038</v>
      </c>
      <c r="AA202" s="37" t="s">
        <v>82</v>
      </c>
      <c r="AB202" s="93">
        <f>VLOOKUP(AA202,$AK$3:$AR$5,8)</f>
        <v>2660000</v>
      </c>
      <c r="AC202" s="94">
        <f>Z202*'DNA extraction'!O202*'DNA extraction'!F202/'DNA extraction'!E202/1000</f>
        <v>1.4810074244351485</v>
      </c>
      <c r="AD202" s="94">
        <f>AC202*FWDW!H202</f>
        <v>1.3896914980784922</v>
      </c>
      <c r="AE202" s="93">
        <f t="shared" si="11"/>
        <v>3939479.748997495</v>
      </c>
      <c r="AF202" s="95" t="e">
        <f>STDEV(W202:Y202)</f>
        <v>#DIV/0!</v>
      </c>
      <c r="AG202" s="95" t="e">
        <f>AF202/Z202</f>
        <v>#DIV/0!</v>
      </c>
    </row>
    <row r="203" spans="1:33" x14ac:dyDescent="0.3">
      <c r="A203" s="54" t="s">
        <v>425</v>
      </c>
      <c r="B203" s="87">
        <f>Meta!B203</f>
        <v>193</v>
      </c>
      <c r="C203" s="87" t="s">
        <v>627</v>
      </c>
      <c r="D203" s="93">
        <v>2106935.0822693086</v>
      </c>
      <c r="E203" t="s">
        <v>76</v>
      </c>
      <c r="F203" t="s">
        <v>389</v>
      </c>
      <c r="G203" t="s">
        <v>229</v>
      </c>
      <c r="H203" t="s">
        <v>232</v>
      </c>
      <c r="I203" t="s">
        <v>233</v>
      </c>
      <c r="J203" t="s">
        <v>234</v>
      </c>
      <c r="K203">
        <v>0.55000000000000004</v>
      </c>
      <c r="L203">
        <v>0.56000000000000005</v>
      </c>
      <c r="M203">
        <v>0.55000000000000004</v>
      </c>
      <c r="N203" s="43">
        <f t="shared" si="12"/>
        <v>0.55333333333333334</v>
      </c>
      <c r="P203" s="90"/>
      <c r="R203" t="s">
        <v>211</v>
      </c>
      <c r="S203">
        <v>25.05</v>
      </c>
      <c r="T203">
        <v>24.92</v>
      </c>
      <c r="U203">
        <v>24.82</v>
      </c>
      <c r="V203" s="91">
        <f t="shared" si="13"/>
        <v>24.929999999999996</v>
      </c>
      <c r="Z203" s="92">
        <f>'Std. Curve(159-237)'!C36</f>
        <v>0.11165895292361584</v>
      </c>
      <c r="AA203" s="37" t="s">
        <v>82</v>
      </c>
      <c r="AB203" s="93">
        <f>VLOOKUP(AA203,$AK$3:$AR$5,8)</f>
        <v>2660000</v>
      </c>
      <c r="AC203" s="94">
        <f>Z203*'DNA extraction'!O203*'DNA extraction'!F203/'DNA extraction'!E203/1000</f>
        <v>0.87885834650622485</v>
      </c>
      <c r="AD203" s="94">
        <f>AC203*FWDW!H203</f>
        <v>0.79208085799598071</v>
      </c>
      <c r="AE203" s="93">
        <f t="shared" si="11"/>
        <v>2337763.201706558</v>
      </c>
      <c r="AF203" s="95" t="e">
        <f>STDEV(W203:Y203)</f>
        <v>#DIV/0!</v>
      </c>
      <c r="AG203" s="95" t="e">
        <f>AF203/Z203</f>
        <v>#DIV/0!</v>
      </c>
    </row>
    <row r="204" spans="1:33" x14ac:dyDescent="0.3">
      <c r="A204" s="54" t="s">
        <v>425</v>
      </c>
      <c r="B204" s="87">
        <f>Meta!B204</f>
        <v>194</v>
      </c>
      <c r="C204" s="87" t="s">
        <v>628</v>
      </c>
      <c r="D204" s="93">
        <v>782279.05544082436</v>
      </c>
      <c r="E204" t="s">
        <v>76</v>
      </c>
      <c r="F204" t="s">
        <v>389</v>
      </c>
      <c r="G204" t="s">
        <v>229</v>
      </c>
      <c r="H204" t="s">
        <v>232</v>
      </c>
      <c r="I204" t="s">
        <v>233</v>
      </c>
      <c r="J204" t="s">
        <v>234</v>
      </c>
      <c r="K204">
        <v>0.56000000000000005</v>
      </c>
      <c r="L204">
        <v>0.56000000000000005</v>
      </c>
      <c r="M204">
        <v>0.55000000000000004</v>
      </c>
      <c r="N204" s="43">
        <f t="shared" si="12"/>
        <v>0.55666666666666675</v>
      </c>
      <c r="P204" s="90"/>
      <c r="R204" t="s">
        <v>212</v>
      </c>
      <c r="S204">
        <v>26.56</v>
      </c>
      <c r="T204">
        <v>26.52</v>
      </c>
      <c r="U204">
        <v>26.33</v>
      </c>
      <c r="V204" s="91">
        <f t="shared" si="13"/>
        <v>26.47</v>
      </c>
      <c r="Z204" s="92">
        <f>'Std. Curve(159-237)'!C37</f>
        <v>4.0466190335881204E-2</v>
      </c>
      <c r="AA204" s="37" t="s">
        <v>82</v>
      </c>
      <c r="AB204" s="93">
        <f>VLOOKUP(AA204,$AK$3:$AR$5,8)</f>
        <v>2660000</v>
      </c>
      <c r="AC204" s="94">
        <f>Z204*'DNA extraction'!O204*'DNA extraction'!F204/'DNA extraction'!E204/1000</f>
        <v>0.33305506449284938</v>
      </c>
      <c r="AD204" s="94">
        <f>AC204*FWDW!H204</f>
        <v>0.29408987046647533</v>
      </c>
      <c r="AE204" s="93">
        <f t="shared" si="11"/>
        <v>885926.47155097942</v>
      </c>
      <c r="AF204" s="95" t="e">
        <f>STDEV(W204:Y204)</f>
        <v>#DIV/0!</v>
      </c>
      <c r="AG204" s="95" t="e">
        <f>AF204/Z204</f>
        <v>#DIV/0!</v>
      </c>
    </row>
    <row r="205" spans="1:33" x14ac:dyDescent="0.3">
      <c r="A205" s="54" t="s">
        <v>425</v>
      </c>
      <c r="B205" s="87">
        <f>Meta!B205</f>
        <v>195</v>
      </c>
      <c r="C205" s="87" t="s">
        <v>629</v>
      </c>
      <c r="D205" s="93">
        <v>3885207.551277786</v>
      </c>
      <c r="E205" t="s">
        <v>76</v>
      </c>
      <c r="F205" t="s">
        <v>389</v>
      </c>
      <c r="G205" t="s">
        <v>229</v>
      </c>
      <c r="H205" t="s">
        <v>232</v>
      </c>
      <c r="I205" t="s">
        <v>233</v>
      </c>
      <c r="J205" t="s">
        <v>234</v>
      </c>
      <c r="K205">
        <v>0.57999999999999996</v>
      </c>
      <c r="L205">
        <v>0.56000000000000005</v>
      </c>
      <c r="M205">
        <v>0.57999999999999996</v>
      </c>
      <c r="N205" s="43">
        <f t="shared" si="12"/>
        <v>0.57333333333333336</v>
      </c>
      <c r="P205" s="90"/>
      <c r="R205" t="s">
        <v>213</v>
      </c>
      <c r="S205">
        <v>24.11</v>
      </c>
      <c r="T205">
        <v>24.21</v>
      </c>
      <c r="U205">
        <v>23.71</v>
      </c>
      <c r="V205" s="91">
        <f t="shared" si="13"/>
        <v>24.01</v>
      </c>
      <c r="Z205" s="92">
        <f>'Std. Curve(159-237)'!C38</f>
        <v>0.20475256514121401</v>
      </c>
      <c r="AA205" s="37" t="s">
        <v>82</v>
      </c>
      <c r="AB205" s="93">
        <f>VLOOKUP(AA205,$AK$3:$AR$5,8)</f>
        <v>2660000</v>
      </c>
      <c r="AC205" s="94">
        <f>Z205*'DNA extraction'!O205*'DNA extraction'!F205/'DNA extraction'!E205/1000</f>
        <v>1.6308448039921466</v>
      </c>
      <c r="AD205" s="94">
        <f>AC205*FWDW!H205</f>
        <v>1.4606043425856339</v>
      </c>
      <c r="AE205" s="93">
        <f t="shared" si="11"/>
        <v>4338047.17861911</v>
      </c>
      <c r="AF205" s="95" t="e">
        <f>STDEV(W205:Y205)</f>
        <v>#DIV/0!</v>
      </c>
      <c r="AG205" s="95" t="e">
        <f>AF205/Z205</f>
        <v>#DIV/0!</v>
      </c>
    </row>
    <row r="206" spans="1:33" x14ac:dyDescent="0.3">
      <c r="A206" s="54" t="s">
        <v>425</v>
      </c>
      <c r="B206" s="87">
        <f>Meta!B206</f>
        <v>196</v>
      </c>
      <c r="C206" s="87" t="s">
        <v>630</v>
      </c>
      <c r="D206" s="93">
        <v>2037911.7103171654</v>
      </c>
      <c r="E206" t="s">
        <v>76</v>
      </c>
      <c r="F206" t="s">
        <v>389</v>
      </c>
      <c r="G206" t="s">
        <v>229</v>
      </c>
      <c r="H206" t="s">
        <v>232</v>
      </c>
      <c r="I206" t="s">
        <v>233</v>
      </c>
      <c r="J206" t="s">
        <v>234</v>
      </c>
      <c r="K206">
        <v>0.56000000000000005</v>
      </c>
      <c r="L206">
        <v>0.56999999999999995</v>
      </c>
      <c r="M206">
        <v>0.56999999999999995</v>
      </c>
      <c r="N206" s="43">
        <f t="shared" si="12"/>
        <v>0.56666666666666654</v>
      </c>
      <c r="P206" s="90"/>
      <c r="R206" t="s">
        <v>214</v>
      </c>
      <c r="S206">
        <v>25.26</v>
      </c>
      <c r="T206">
        <v>25.06</v>
      </c>
      <c r="U206">
        <v>24.72</v>
      </c>
      <c r="V206" s="91">
        <f t="shared" si="13"/>
        <v>25.013333333333332</v>
      </c>
      <c r="Z206" s="92">
        <f>'Std. Curve(159-237)'!C39</f>
        <v>0.10569164819198497</v>
      </c>
      <c r="AA206" s="37" t="s">
        <v>82</v>
      </c>
      <c r="AB206" s="93">
        <f>VLOOKUP(AA206,$AK$3:$AR$5,8)</f>
        <v>2660000</v>
      </c>
      <c r="AC206" s="94">
        <f>Z206*'DNA extraction'!O206*'DNA extraction'!F206/'DNA extraction'!E206/1000</f>
        <v>0.82960477387743314</v>
      </c>
      <c r="AD206" s="94">
        <f>AC206*FWDW!H206</f>
        <v>0.76613222192374641</v>
      </c>
      <c r="AE206" s="93">
        <f t="shared" ref="AE206:AE269" si="14">AC206*AB206</f>
        <v>2206748.6985139721</v>
      </c>
      <c r="AF206" s="95" t="e">
        <f>STDEV(W206:Y206)</f>
        <v>#DIV/0!</v>
      </c>
      <c r="AG206" s="95" t="e">
        <f>AF206/Z206</f>
        <v>#DIV/0!</v>
      </c>
    </row>
    <row r="207" spans="1:33" x14ac:dyDescent="0.3">
      <c r="A207" s="54" t="s">
        <v>425</v>
      </c>
      <c r="B207" s="87">
        <f>Meta!B207</f>
        <v>197</v>
      </c>
      <c r="C207" s="87" t="s">
        <v>631</v>
      </c>
      <c r="D207" s="93">
        <v>219277.31846394148</v>
      </c>
      <c r="E207" t="s">
        <v>76</v>
      </c>
      <c r="F207" t="s">
        <v>389</v>
      </c>
      <c r="G207" t="s">
        <v>229</v>
      </c>
      <c r="H207" t="s">
        <v>232</v>
      </c>
      <c r="I207" t="s">
        <v>233</v>
      </c>
      <c r="J207" t="s">
        <v>234</v>
      </c>
      <c r="K207">
        <v>0.56000000000000005</v>
      </c>
      <c r="L207">
        <v>0.56999999999999995</v>
      </c>
      <c r="M207">
        <v>0.56000000000000005</v>
      </c>
      <c r="N207" s="43">
        <f t="shared" si="12"/>
        <v>0.56333333333333335</v>
      </c>
      <c r="P207" s="90"/>
      <c r="R207" t="s">
        <v>215</v>
      </c>
      <c r="S207">
        <v>28.51</v>
      </c>
      <c r="T207">
        <v>28.1</v>
      </c>
      <c r="U207">
        <v>28.25</v>
      </c>
      <c r="V207" s="91">
        <f t="shared" si="13"/>
        <v>28.286666666666665</v>
      </c>
      <c r="Z207" s="92">
        <f>'Std. Curve(159-237)'!C40</f>
        <v>1.2220796878435931E-2</v>
      </c>
      <c r="AA207" s="37" t="s">
        <v>82</v>
      </c>
      <c r="AB207" s="93">
        <f>VLOOKUP(AA207,$AK$3:$AR$5,8)</f>
        <v>2660000</v>
      </c>
      <c r="AC207" s="94">
        <f>Z207*'DNA extraction'!O207*'DNA extraction'!F207/'DNA extraction'!E207/1000</f>
        <v>9.3861727176927257E-2</v>
      </c>
      <c r="AD207" s="94">
        <f>AC207*FWDW!H207</f>
        <v>8.2435082129301313E-2</v>
      </c>
      <c r="AE207" s="93">
        <f t="shared" si="14"/>
        <v>249672.1942906265</v>
      </c>
      <c r="AF207" s="95" t="e">
        <f>STDEV(W207:Y207)</f>
        <v>#DIV/0!</v>
      </c>
      <c r="AG207" s="95" t="e">
        <f>AF207/Z207</f>
        <v>#DIV/0!</v>
      </c>
    </row>
    <row r="208" spans="1:33" x14ac:dyDescent="0.3">
      <c r="A208" s="54" t="s">
        <v>425</v>
      </c>
      <c r="B208" s="87">
        <f>Meta!B208</f>
        <v>198</v>
      </c>
      <c r="C208" s="87" t="s">
        <v>632</v>
      </c>
      <c r="D208" s="93">
        <v>490870.47948790138</v>
      </c>
      <c r="E208" t="s">
        <v>76</v>
      </c>
      <c r="F208" t="s">
        <v>389</v>
      </c>
      <c r="G208" t="s">
        <v>229</v>
      </c>
      <c r="H208" t="s">
        <v>232</v>
      </c>
      <c r="I208" t="s">
        <v>233</v>
      </c>
      <c r="J208" t="s">
        <v>234</v>
      </c>
      <c r="K208">
        <v>0.56000000000000005</v>
      </c>
      <c r="L208">
        <v>0.56000000000000005</v>
      </c>
      <c r="M208">
        <v>0.52</v>
      </c>
      <c r="N208" s="43">
        <f t="shared" si="12"/>
        <v>0.54666666666666675</v>
      </c>
      <c r="P208" s="90"/>
      <c r="R208" t="s">
        <v>216</v>
      </c>
      <c r="S208">
        <v>27.36</v>
      </c>
      <c r="T208">
        <v>27.33</v>
      </c>
      <c r="U208">
        <v>26.8</v>
      </c>
      <c r="V208" s="91">
        <f t="shared" si="13"/>
        <v>27.16333333333333</v>
      </c>
      <c r="Z208" s="92">
        <f>'Std. Curve(159-237)'!C41</f>
        <v>2.5623376291326608E-2</v>
      </c>
      <c r="AA208" s="37" t="s">
        <v>82</v>
      </c>
      <c r="AB208" s="93">
        <f>VLOOKUP(AA208,$AK$3:$AR$5,8)</f>
        <v>2660000</v>
      </c>
      <c r="AC208" s="94">
        <f>Z208*'DNA extraction'!O208*'DNA extraction'!F208/'DNA extraction'!E208/1000</f>
        <v>0.19136203354239442</v>
      </c>
      <c r="AD208" s="94">
        <f>AC208*FWDW!H208</f>
        <v>0.18453777424357196</v>
      </c>
      <c r="AE208" s="93">
        <f t="shared" si="14"/>
        <v>509023.00922276918</v>
      </c>
      <c r="AF208" s="95" t="e">
        <f>STDEV(W208:Y208)</f>
        <v>#DIV/0!</v>
      </c>
      <c r="AG208" s="95" t="e">
        <f>AF208/Z208</f>
        <v>#DIV/0!</v>
      </c>
    </row>
    <row r="209" spans="1:33" x14ac:dyDescent="0.3">
      <c r="A209" s="54" t="s">
        <v>425</v>
      </c>
      <c r="B209" s="87">
        <f>Meta!B209</f>
        <v>199</v>
      </c>
      <c r="C209" s="87" t="s">
        <v>633</v>
      </c>
      <c r="D209" s="93">
        <v>17117415.7443722</v>
      </c>
      <c r="E209" t="s">
        <v>76</v>
      </c>
      <c r="F209" t="s">
        <v>389</v>
      </c>
      <c r="G209" t="s">
        <v>229</v>
      </c>
      <c r="H209" t="s">
        <v>232</v>
      </c>
      <c r="I209" t="s">
        <v>233</v>
      </c>
      <c r="J209" t="s">
        <v>234</v>
      </c>
      <c r="K209">
        <v>0.52</v>
      </c>
      <c r="L209">
        <v>0.51</v>
      </c>
      <c r="M209">
        <v>0.53</v>
      </c>
      <c r="N209" s="43">
        <f t="shared" si="12"/>
        <v>0.52</v>
      </c>
      <c r="P209" s="90"/>
      <c r="R209" t="s">
        <v>217</v>
      </c>
      <c r="S209">
        <v>21.68</v>
      </c>
      <c r="T209">
        <v>21.6</v>
      </c>
      <c r="U209">
        <v>21.39</v>
      </c>
      <c r="V209" s="91">
        <f t="shared" si="13"/>
        <v>21.556666666666668</v>
      </c>
      <c r="Z209" s="92">
        <f>'Std. Curve(159-237)'!C42</f>
        <v>1.0314736839005583</v>
      </c>
      <c r="AA209" s="37" t="s">
        <v>82</v>
      </c>
      <c r="AB209" s="93">
        <f>VLOOKUP(AA209,$AK$3:$AR$5,8)</f>
        <v>2660000</v>
      </c>
      <c r="AC209" s="94">
        <f>Z209*'DNA extraction'!O209*'DNA extraction'!F209/'DNA extraction'!E209/1000</f>
        <v>7.9040129034525544</v>
      </c>
      <c r="AD209" s="94">
        <f>AC209*FWDW!H209</f>
        <v>6.4351187008918052</v>
      </c>
      <c r="AE209" s="93">
        <f t="shared" si="14"/>
        <v>21024674.323183794</v>
      </c>
      <c r="AF209" s="95" t="e">
        <f>STDEV(W209:Y209)</f>
        <v>#DIV/0!</v>
      </c>
      <c r="AG209" s="95" t="e">
        <f>AF209/Z209</f>
        <v>#DIV/0!</v>
      </c>
    </row>
    <row r="210" spans="1:33" x14ac:dyDescent="0.3">
      <c r="A210" s="54" t="s">
        <v>425</v>
      </c>
      <c r="B210" s="87">
        <f>Meta!B210</f>
        <v>200</v>
      </c>
      <c r="C210" s="87" t="s">
        <v>634</v>
      </c>
      <c r="D210" s="93">
        <v>73999.078397222096</v>
      </c>
      <c r="E210" t="s">
        <v>76</v>
      </c>
      <c r="F210" t="s">
        <v>389</v>
      </c>
      <c r="G210" t="s">
        <v>229</v>
      </c>
      <c r="H210" t="s">
        <v>232</v>
      </c>
      <c r="I210" t="s">
        <v>233</v>
      </c>
      <c r="J210" t="s">
        <v>234</v>
      </c>
      <c r="K210">
        <v>0.56999999999999995</v>
      </c>
      <c r="L210">
        <v>0.55000000000000004</v>
      </c>
      <c r="M210">
        <v>0.54</v>
      </c>
      <c r="N210" s="43">
        <f t="shared" si="12"/>
        <v>0.55333333333333334</v>
      </c>
      <c r="P210" s="90"/>
      <c r="R210" t="s">
        <v>218</v>
      </c>
      <c r="S210">
        <v>29.92</v>
      </c>
      <c r="T210">
        <v>30.04</v>
      </c>
      <c r="U210">
        <v>30.03</v>
      </c>
      <c r="V210" s="91">
        <f t="shared" si="13"/>
        <v>29.99666666666667</v>
      </c>
      <c r="Z210" s="92">
        <f>'Std. Curve(159-237)'!C43</f>
        <v>3.9594824157682951E-3</v>
      </c>
      <c r="AA210" s="37" t="s">
        <v>82</v>
      </c>
      <c r="AB210" s="93">
        <f>VLOOKUP(AA210,$AK$3:$AR$5,8)</f>
        <v>2660000</v>
      </c>
      <c r="AC210" s="94">
        <f>Z210*'DNA extraction'!O210*'DNA extraction'!F210/'DNA extraction'!E210/1000</f>
        <v>3.1287889496391108E-2</v>
      </c>
      <c r="AD210" s="94">
        <f>AC210*FWDW!H210</f>
        <v>2.7819202404970711E-2</v>
      </c>
      <c r="AE210" s="93">
        <f t="shared" si="14"/>
        <v>83225.786060400351</v>
      </c>
      <c r="AF210" s="95" t="e">
        <f>STDEV(W210:Y210)</f>
        <v>#DIV/0!</v>
      </c>
      <c r="AG210" s="95" t="e">
        <f>AF210/Z210</f>
        <v>#DIV/0!</v>
      </c>
    </row>
    <row r="211" spans="1:33" x14ac:dyDescent="0.3">
      <c r="A211" s="54" t="s">
        <v>425</v>
      </c>
      <c r="B211" s="87">
        <f>Meta!B211</f>
        <v>201</v>
      </c>
      <c r="C211" s="87" t="s">
        <v>635</v>
      </c>
      <c r="D211" s="93">
        <v>1158420.9454259821</v>
      </c>
      <c r="E211" t="s">
        <v>76</v>
      </c>
      <c r="F211" t="s">
        <v>389</v>
      </c>
      <c r="G211" t="s">
        <v>229</v>
      </c>
      <c r="H211" t="s">
        <v>232</v>
      </c>
      <c r="I211" t="s">
        <v>233</v>
      </c>
      <c r="J211" t="s">
        <v>234</v>
      </c>
      <c r="K211">
        <v>0.54</v>
      </c>
      <c r="L211">
        <v>0.55000000000000004</v>
      </c>
      <c r="M211">
        <v>0.56999999999999995</v>
      </c>
      <c r="N211" s="43">
        <f t="shared" si="12"/>
        <v>0.55333333333333334</v>
      </c>
      <c r="P211" s="90"/>
      <c r="R211" t="s">
        <v>219</v>
      </c>
      <c r="S211">
        <v>26.3</v>
      </c>
      <c r="T211">
        <v>26.01</v>
      </c>
      <c r="U211">
        <v>25.66</v>
      </c>
      <c r="V211" s="91">
        <f t="shared" si="13"/>
        <v>25.99</v>
      </c>
      <c r="Z211" s="92">
        <f>'Std. Curve(159-237)'!C44</f>
        <v>5.5524532604372817E-2</v>
      </c>
      <c r="AA211" s="37" t="s">
        <v>82</v>
      </c>
      <c r="AB211" s="93">
        <f>VLOOKUP(AA211,$AK$3:$AR$5,8)</f>
        <v>2660000</v>
      </c>
      <c r="AC211" s="94">
        <f>Z211*'DNA extraction'!O211*'DNA extraction'!F211/'DNA extraction'!E211/1000</f>
        <v>0.4566162220754344</v>
      </c>
      <c r="AD211" s="94">
        <f>AC211*FWDW!H211</f>
        <v>0.43549659602480534</v>
      </c>
      <c r="AE211" s="93">
        <f t="shared" si="14"/>
        <v>1214599.1507206555</v>
      </c>
      <c r="AF211" s="95" t="e">
        <f>STDEV(W211:Y211)</f>
        <v>#DIV/0!</v>
      </c>
      <c r="AG211" s="95" t="e">
        <f>AF211/Z211</f>
        <v>#DIV/0!</v>
      </c>
    </row>
    <row r="212" spans="1:33" x14ac:dyDescent="0.3">
      <c r="A212" s="54" t="s">
        <v>425</v>
      </c>
      <c r="B212" s="87">
        <f>Meta!B212</f>
        <v>202</v>
      </c>
      <c r="C212" s="87" t="s">
        <v>636</v>
      </c>
      <c r="D212" s="93">
        <v>1908960.629932791</v>
      </c>
      <c r="E212" t="s">
        <v>76</v>
      </c>
      <c r="F212" t="s">
        <v>389</v>
      </c>
      <c r="G212" t="s">
        <v>229</v>
      </c>
      <c r="H212" t="s">
        <v>232</v>
      </c>
      <c r="I212" t="s">
        <v>233</v>
      </c>
      <c r="J212" t="s">
        <v>234</v>
      </c>
      <c r="K212">
        <v>0.56999999999999995</v>
      </c>
      <c r="L212">
        <v>0.56999999999999995</v>
      </c>
      <c r="M212">
        <v>0.59</v>
      </c>
      <c r="N212" s="43">
        <f t="shared" si="12"/>
        <v>0.57666666666666666</v>
      </c>
      <c r="P212" s="90"/>
      <c r="R212" t="s">
        <v>220</v>
      </c>
      <c r="S212">
        <v>25.07</v>
      </c>
      <c r="T212">
        <v>25.09</v>
      </c>
      <c r="U212">
        <v>24.92</v>
      </c>
      <c r="V212" s="91">
        <f t="shared" si="13"/>
        <v>25.026666666666667</v>
      </c>
      <c r="Z212" s="92">
        <f>'Std. Curve(159-237)'!C45</f>
        <v>0.10476692800053346</v>
      </c>
      <c r="AA212" s="37" t="s">
        <v>82</v>
      </c>
      <c r="AB212" s="93">
        <f>VLOOKUP(AA212,$AK$3:$AR$5,8)</f>
        <v>2660000</v>
      </c>
      <c r="AC212" s="94">
        <f>Z212*'DNA extraction'!O212*'DNA extraction'!F212/'DNA extraction'!E212/1000</f>
        <v>0.7874252386361027</v>
      </c>
      <c r="AD212" s="94">
        <f>AC212*FWDW!H212</f>
        <v>0.71765437215518457</v>
      </c>
      <c r="AE212" s="93">
        <f t="shared" si="14"/>
        <v>2094551.1347720332</v>
      </c>
      <c r="AF212" s="95" t="e">
        <f>STDEV(W212:Y212)</f>
        <v>#DIV/0!</v>
      </c>
      <c r="AG212" s="95" t="e">
        <f>AF212/Z212</f>
        <v>#DIV/0!</v>
      </c>
    </row>
    <row r="213" spans="1:33" x14ac:dyDescent="0.3">
      <c r="A213" s="54" t="s">
        <v>425</v>
      </c>
      <c r="B213" s="87">
        <f>Meta!B213</f>
        <v>203</v>
      </c>
      <c r="C213" s="87" t="s">
        <v>637</v>
      </c>
      <c r="D213" s="93">
        <v>1001999.6186538715</v>
      </c>
      <c r="E213" t="s">
        <v>76</v>
      </c>
      <c r="F213" t="s">
        <v>389</v>
      </c>
      <c r="G213" t="s">
        <v>229</v>
      </c>
      <c r="H213" t="s">
        <v>232</v>
      </c>
      <c r="I213" t="s">
        <v>233</v>
      </c>
      <c r="J213" t="s">
        <v>234</v>
      </c>
      <c r="K213">
        <v>0.56999999999999995</v>
      </c>
      <c r="L213">
        <v>0.56999999999999995</v>
      </c>
      <c r="M213">
        <v>0.56000000000000005</v>
      </c>
      <c r="N213" s="43">
        <f t="shared" si="12"/>
        <v>0.56666666666666665</v>
      </c>
      <c r="P213" s="90"/>
      <c r="R213" t="s">
        <v>221</v>
      </c>
      <c r="S213">
        <v>26.15</v>
      </c>
      <c r="T213">
        <v>26.23</v>
      </c>
      <c r="U213">
        <v>26.03</v>
      </c>
      <c r="V213" s="91">
        <f t="shared" si="13"/>
        <v>26.136666666666667</v>
      </c>
      <c r="Z213" s="92">
        <f>'Std. Curve(159-237)'!C46</f>
        <v>5.0408507825667546E-2</v>
      </c>
      <c r="AA213" s="37" t="s">
        <v>82</v>
      </c>
      <c r="AB213" s="93">
        <f>VLOOKUP(AA213,$AK$3:$AR$5,8)</f>
        <v>2660000</v>
      </c>
      <c r="AC213" s="94">
        <f>Z213*'DNA extraction'!O213*'DNA extraction'!F213/'DNA extraction'!E213/1000</f>
        <v>0.3994335009957809</v>
      </c>
      <c r="AD213" s="94">
        <f>AC213*FWDW!H213</f>
        <v>0.37669158596010205</v>
      </c>
      <c r="AE213" s="93">
        <f t="shared" si="14"/>
        <v>1062493.1126487772</v>
      </c>
      <c r="AF213" s="95" t="e">
        <f>STDEV(W213:Y213)</f>
        <v>#DIV/0!</v>
      </c>
      <c r="AG213" s="95" t="e">
        <f>AF213/Z213</f>
        <v>#DIV/0!</v>
      </c>
    </row>
    <row r="214" spans="1:33" x14ac:dyDescent="0.3">
      <c r="A214" s="54" t="s">
        <v>425</v>
      </c>
      <c r="B214" s="87">
        <f>Meta!B214</f>
        <v>204</v>
      </c>
      <c r="C214" s="87" t="s">
        <v>638</v>
      </c>
      <c r="D214" s="93">
        <v>461586.40841304144</v>
      </c>
      <c r="E214" t="s">
        <v>76</v>
      </c>
      <c r="F214" t="s">
        <v>389</v>
      </c>
      <c r="G214" t="s">
        <v>229</v>
      </c>
      <c r="H214" t="s">
        <v>232</v>
      </c>
      <c r="I214" t="s">
        <v>233</v>
      </c>
      <c r="J214" t="s">
        <v>234</v>
      </c>
      <c r="K214">
        <v>0.56000000000000005</v>
      </c>
      <c r="L214">
        <v>0.57999999999999996</v>
      </c>
      <c r="M214">
        <v>0.56999999999999995</v>
      </c>
      <c r="N214" s="43">
        <f t="shared" si="12"/>
        <v>0.56999999999999995</v>
      </c>
      <c r="P214" s="90"/>
      <c r="R214" t="s">
        <v>222</v>
      </c>
      <c r="S214">
        <v>27.53</v>
      </c>
      <c r="T214">
        <v>27.27</v>
      </c>
      <c r="U214">
        <v>27.18</v>
      </c>
      <c r="V214" s="91">
        <f t="shared" si="13"/>
        <v>27.326666666666664</v>
      </c>
      <c r="Z214" s="92">
        <f>'Std. Curve(159-237)'!C47</f>
        <v>2.3008309394704097E-2</v>
      </c>
      <c r="AA214" s="37" t="s">
        <v>82</v>
      </c>
      <c r="AB214" s="93">
        <f>VLOOKUP(AA214,$AK$3:$AR$5,8)</f>
        <v>2660000</v>
      </c>
      <c r="AC214" s="94">
        <f>Z214*'DNA extraction'!O214*'DNA extraction'!F214/'DNA extraction'!E214/1000</f>
        <v>0.18391933968588406</v>
      </c>
      <c r="AD214" s="94">
        <f>AC214*FWDW!H214</f>
        <v>0.17352872496730881</v>
      </c>
      <c r="AE214" s="93">
        <f t="shared" si="14"/>
        <v>489225.44356445159</v>
      </c>
      <c r="AF214" s="95" t="e">
        <f>STDEV(W214:Y214)</f>
        <v>#DIV/0!</v>
      </c>
      <c r="AG214" s="95" t="e">
        <f>AF214/Z214</f>
        <v>#DIV/0!</v>
      </c>
    </row>
    <row r="215" spans="1:33" x14ac:dyDescent="0.3">
      <c r="A215" s="54" t="s">
        <v>425</v>
      </c>
      <c r="B215" s="87">
        <f>Meta!B215</f>
        <v>205</v>
      </c>
      <c r="C215" s="87" t="s">
        <v>639</v>
      </c>
      <c r="D215" s="93">
        <v>2181841.3454633146</v>
      </c>
      <c r="E215" t="s">
        <v>76</v>
      </c>
      <c r="F215" t="s">
        <v>389</v>
      </c>
      <c r="G215" t="s">
        <v>229</v>
      </c>
      <c r="H215" t="s">
        <v>232</v>
      </c>
      <c r="I215" t="s">
        <v>233</v>
      </c>
      <c r="J215" t="s">
        <v>234</v>
      </c>
      <c r="K215">
        <v>0.56000000000000005</v>
      </c>
      <c r="L215">
        <v>0.56999999999999995</v>
      </c>
      <c r="M215">
        <v>0.59</v>
      </c>
      <c r="N215" s="43">
        <f t="shared" si="12"/>
        <v>0.57333333333333325</v>
      </c>
      <c r="P215" s="90"/>
      <c r="R215" t="s">
        <v>223</v>
      </c>
      <c r="S215">
        <v>25.11</v>
      </c>
      <c r="T215">
        <v>24.77</v>
      </c>
      <c r="U215">
        <v>24.72</v>
      </c>
      <c r="V215" s="91">
        <f t="shared" si="13"/>
        <v>24.866666666666664</v>
      </c>
      <c r="Z215" s="92">
        <f>'Std. Curve(159-237)'!C48</f>
        <v>0.11641843052250787</v>
      </c>
      <c r="AA215" s="37" t="s">
        <v>82</v>
      </c>
      <c r="AB215" s="93">
        <f>VLOOKUP(AA215,$AK$3:$AR$5,8)</f>
        <v>2660000</v>
      </c>
      <c r="AC215" s="94">
        <f>Z215*'DNA extraction'!O215*'DNA extraction'!F215/'DNA extraction'!E215/1000</f>
        <v>0.87565573916891948</v>
      </c>
      <c r="AD215" s="94">
        <f>AC215*FWDW!H215</f>
        <v>0.82024110731703559</v>
      </c>
      <c r="AE215" s="93">
        <f t="shared" si="14"/>
        <v>2329244.2661893256</v>
      </c>
      <c r="AF215" s="95" t="e">
        <f>STDEV(W215:Y215)</f>
        <v>#DIV/0!</v>
      </c>
      <c r="AG215" s="95" t="e">
        <f>AF215/Z215</f>
        <v>#DIV/0!</v>
      </c>
    </row>
    <row r="216" spans="1:33" x14ac:dyDescent="0.3">
      <c r="A216" s="54" t="s">
        <v>425</v>
      </c>
      <c r="B216" s="87">
        <f>Meta!B216</f>
        <v>206</v>
      </c>
      <c r="C216" s="87" t="s">
        <v>640</v>
      </c>
      <c r="D216" s="93">
        <v>1358636.4313020497</v>
      </c>
      <c r="E216" t="s">
        <v>76</v>
      </c>
      <c r="F216" t="s">
        <v>389</v>
      </c>
      <c r="G216" t="s">
        <v>229</v>
      </c>
      <c r="H216" t="s">
        <v>232</v>
      </c>
      <c r="I216" t="s">
        <v>233</v>
      </c>
      <c r="J216" t="s">
        <v>234</v>
      </c>
      <c r="K216">
        <v>0.56000000000000005</v>
      </c>
      <c r="L216">
        <v>0.56999999999999995</v>
      </c>
      <c r="M216">
        <v>0.56000000000000005</v>
      </c>
      <c r="N216" s="43">
        <f t="shared" si="12"/>
        <v>0.56333333333333335</v>
      </c>
      <c r="P216" s="90"/>
      <c r="R216" t="s">
        <v>224</v>
      </c>
      <c r="S216">
        <v>25.74</v>
      </c>
      <c r="T216">
        <v>25.52</v>
      </c>
      <c r="U216">
        <v>25.37</v>
      </c>
      <c r="V216" s="91">
        <f t="shared" si="13"/>
        <v>25.543333333333333</v>
      </c>
      <c r="Z216" s="92">
        <f>'Std. Curve(159-237)'!C49</f>
        <v>7.4530897447471128E-2</v>
      </c>
      <c r="AA216" s="37" t="s">
        <v>82</v>
      </c>
      <c r="AB216" s="93">
        <f>VLOOKUP(AA216,$AK$3:$AR$5,8)</f>
        <v>2660000</v>
      </c>
      <c r="AC216" s="94">
        <f>Z216*'DNA extraction'!O216*'DNA extraction'!F216/'DNA extraction'!E216/1000</f>
        <v>0.57002598430188234</v>
      </c>
      <c r="AD216" s="94">
        <f>AC216*FWDW!H216</f>
        <v>0.51076557567746228</v>
      </c>
      <c r="AE216" s="93">
        <f t="shared" si="14"/>
        <v>1516269.118243007</v>
      </c>
      <c r="AF216" s="95" t="e">
        <f>STDEV(W216:Y216)</f>
        <v>#DIV/0!</v>
      </c>
      <c r="AG216" s="95" t="e">
        <f>AF216/Z216</f>
        <v>#DIV/0!</v>
      </c>
    </row>
    <row r="217" spans="1:33" x14ac:dyDescent="0.3">
      <c r="A217" s="54" t="s">
        <v>425</v>
      </c>
      <c r="B217" s="87">
        <f>Meta!B217</f>
        <v>207</v>
      </c>
      <c r="C217" s="87" t="s">
        <v>641</v>
      </c>
      <c r="D217" s="93">
        <v>1884482.3709107274</v>
      </c>
      <c r="E217" t="s">
        <v>76</v>
      </c>
      <c r="F217" t="s">
        <v>389</v>
      </c>
      <c r="G217" t="s">
        <v>229</v>
      </c>
      <c r="H217" t="s">
        <v>232</v>
      </c>
      <c r="I217" t="s">
        <v>233</v>
      </c>
      <c r="J217" t="s">
        <v>234</v>
      </c>
      <c r="K217">
        <v>0.57999999999999996</v>
      </c>
      <c r="L217">
        <v>0.57999999999999996</v>
      </c>
      <c r="M217">
        <v>0.48</v>
      </c>
      <c r="N217" s="43">
        <f t="shared" si="12"/>
        <v>0.54666666666666663</v>
      </c>
      <c r="P217" s="90"/>
      <c r="R217" t="s">
        <v>236</v>
      </c>
      <c r="S217">
        <v>24.85</v>
      </c>
      <c r="T217">
        <v>24.87</v>
      </c>
      <c r="U217">
        <v>24.9</v>
      </c>
      <c r="V217" s="91">
        <f t="shared" si="13"/>
        <v>24.873333333333335</v>
      </c>
      <c r="Z217" s="92">
        <f>'Std. Curve(159-237)'!C50</f>
        <v>0.11590802603772665</v>
      </c>
      <c r="AA217" s="37" t="s">
        <v>82</v>
      </c>
      <c r="AB217" s="93">
        <f>VLOOKUP(AA217,$AK$3:$AR$5,8)</f>
        <v>2660000</v>
      </c>
      <c r="AC217" s="94">
        <f>Z217*'DNA extraction'!O217*'DNA extraction'!F217/'DNA extraction'!E217/1000</f>
        <v>0.91194355655174397</v>
      </c>
      <c r="AD217" s="94">
        <f>AC217*FWDW!H217</f>
        <v>0.70845201913937117</v>
      </c>
      <c r="AE217" s="93">
        <f t="shared" si="14"/>
        <v>2425769.860427639</v>
      </c>
      <c r="AF217" s="95" t="e">
        <f>STDEV(W217:Y217)</f>
        <v>#DIV/0!</v>
      </c>
      <c r="AG217" s="95" t="e">
        <f>AF217/Z217</f>
        <v>#DIV/0!</v>
      </c>
    </row>
    <row r="218" spans="1:33" x14ac:dyDescent="0.3">
      <c r="A218" s="54" t="s">
        <v>425</v>
      </c>
      <c r="B218" s="87">
        <f>Meta!B218</f>
        <v>208</v>
      </c>
      <c r="C218" s="87" t="s">
        <v>642</v>
      </c>
      <c r="D218" s="93">
        <v>1794449.5744817874</v>
      </c>
      <c r="E218" t="s">
        <v>76</v>
      </c>
      <c r="F218" t="s">
        <v>389</v>
      </c>
      <c r="G218" t="s">
        <v>229</v>
      </c>
      <c r="H218" t="s">
        <v>232</v>
      </c>
      <c r="I218" t="s">
        <v>233</v>
      </c>
      <c r="J218" t="s">
        <v>234</v>
      </c>
      <c r="K218">
        <v>0.56999999999999995</v>
      </c>
      <c r="L218">
        <v>0.56999999999999995</v>
      </c>
      <c r="M218">
        <v>0.57999999999999996</v>
      </c>
      <c r="N218" s="43">
        <f t="shared" si="12"/>
        <v>0.57333333333333325</v>
      </c>
      <c r="P218" s="90"/>
      <c r="R218" t="s">
        <v>237</v>
      </c>
      <c r="S218">
        <v>25.45</v>
      </c>
      <c r="T218">
        <v>25.38</v>
      </c>
      <c r="U218">
        <v>24.97</v>
      </c>
      <c r="V218" s="91">
        <f t="shared" si="13"/>
        <v>25.266666666666666</v>
      </c>
      <c r="Z218" s="92">
        <f>'Std. Curve(159-237)'!C51</f>
        <v>8.9439201629807508E-2</v>
      </c>
      <c r="AA218" s="37" t="s">
        <v>82</v>
      </c>
      <c r="AB218" s="93">
        <f>VLOOKUP(AA218,$AK$3:$AR$5,8)</f>
        <v>2660000</v>
      </c>
      <c r="AC218" s="94">
        <f>Z218*'DNA extraction'!O218*'DNA extraction'!F218/'DNA extraction'!E218/1000</f>
        <v>0.72537876423201542</v>
      </c>
      <c r="AD218" s="94">
        <f>AC218*FWDW!H218</f>
        <v>0.67460510318864186</v>
      </c>
      <c r="AE218" s="93">
        <f t="shared" si="14"/>
        <v>1929507.512857161</v>
      </c>
      <c r="AF218" s="95" t="e">
        <f>STDEV(W218:Y218)</f>
        <v>#DIV/0!</v>
      </c>
      <c r="AG218" s="95" t="e">
        <f>AF218/Z218</f>
        <v>#DIV/0!</v>
      </c>
    </row>
    <row r="219" spans="1:33" x14ac:dyDescent="0.3">
      <c r="A219" s="54" t="s">
        <v>425</v>
      </c>
      <c r="B219" s="87">
        <f>Meta!B219</f>
        <v>209</v>
      </c>
      <c r="C219" s="87" t="s">
        <v>643</v>
      </c>
      <c r="D219" s="93">
        <v>857079.50610531471</v>
      </c>
      <c r="E219" t="s">
        <v>76</v>
      </c>
      <c r="F219" t="s">
        <v>389</v>
      </c>
      <c r="G219" t="s">
        <v>229</v>
      </c>
      <c r="H219" t="s">
        <v>232</v>
      </c>
      <c r="I219" t="s">
        <v>233</v>
      </c>
      <c r="J219" t="s">
        <v>234</v>
      </c>
      <c r="K219">
        <v>0.56000000000000005</v>
      </c>
      <c r="L219">
        <v>0.56999999999999995</v>
      </c>
      <c r="M219">
        <v>0.56999999999999995</v>
      </c>
      <c r="N219" s="43">
        <f t="shared" si="12"/>
        <v>0.56666666666666654</v>
      </c>
      <c r="P219" s="90"/>
      <c r="R219" t="s">
        <v>238</v>
      </c>
      <c r="S219">
        <v>26.5</v>
      </c>
      <c r="T219">
        <v>26.49</v>
      </c>
      <c r="U219">
        <v>26.05</v>
      </c>
      <c r="V219" s="91">
        <f t="shared" si="13"/>
        <v>26.346666666666664</v>
      </c>
      <c r="Z219" s="92">
        <f>'Std. Curve(159-237)'!C52</f>
        <v>4.3892931071513604E-2</v>
      </c>
      <c r="AA219" s="37" t="s">
        <v>82</v>
      </c>
      <c r="AB219" s="93">
        <f>VLOOKUP(AA219,$AK$3:$AR$5,8)</f>
        <v>2660000</v>
      </c>
      <c r="AC219" s="94">
        <f>Z219*'DNA extraction'!O219*'DNA extraction'!F219/'DNA extraction'!E219/1000</f>
        <v>0.34251214257911516</v>
      </c>
      <c r="AD219" s="94">
        <f>AC219*FWDW!H219</f>
        <v>0.32221034064109577</v>
      </c>
      <c r="AE219" s="93">
        <f t="shared" si="14"/>
        <v>911082.29926044634</v>
      </c>
      <c r="AF219" s="95" t="e">
        <f>STDEV(W219:Y219)</f>
        <v>#DIV/0!</v>
      </c>
      <c r="AG219" s="95" t="e">
        <f>AF219/Z219</f>
        <v>#DIV/0!</v>
      </c>
    </row>
    <row r="220" spans="1:33" x14ac:dyDescent="0.3">
      <c r="A220" s="54" t="s">
        <v>425</v>
      </c>
      <c r="B220" s="87">
        <f>Meta!B220</f>
        <v>210</v>
      </c>
      <c r="C220" s="87" t="s">
        <v>644</v>
      </c>
      <c r="D220" s="93">
        <v>882736.69123892684</v>
      </c>
      <c r="E220" t="s">
        <v>76</v>
      </c>
      <c r="F220" t="s">
        <v>389</v>
      </c>
      <c r="G220" t="s">
        <v>229</v>
      </c>
      <c r="H220" t="s">
        <v>232</v>
      </c>
      <c r="I220" t="s">
        <v>233</v>
      </c>
      <c r="J220" t="s">
        <v>234</v>
      </c>
      <c r="K220">
        <v>0.56000000000000005</v>
      </c>
      <c r="L220">
        <v>0.57999999999999996</v>
      </c>
      <c r="M220">
        <v>0.56000000000000005</v>
      </c>
      <c r="N220" s="43">
        <f t="shared" si="12"/>
        <v>0.56666666666666676</v>
      </c>
      <c r="P220" s="90"/>
      <c r="R220" t="s">
        <v>239</v>
      </c>
      <c r="S220">
        <v>26.55</v>
      </c>
      <c r="T220">
        <v>26.24</v>
      </c>
      <c r="U220">
        <v>26.01</v>
      </c>
      <c r="V220" s="91">
        <f t="shared" si="13"/>
        <v>26.266666666666666</v>
      </c>
      <c r="Z220" s="92">
        <f>'Std. Curve(159-237)'!C53</f>
        <v>4.6269344649159994E-2</v>
      </c>
      <c r="AA220" s="37" t="s">
        <v>82</v>
      </c>
      <c r="AB220" s="93">
        <f>VLOOKUP(AA220,$AK$3:$AR$5,8)</f>
        <v>2660000</v>
      </c>
      <c r="AC220" s="94">
        <f>Z220*'DNA extraction'!O220*'DNA extraction'!F220/'DNA extraction'!E220/1000</f>
        <v>0.35387644091135745</v>
      </c>
      <c r="AD220" s="94">
        <f>AC220*FWDW!H220</f>
        <v>0.33185589896200257</v>
      </c>
      <c r="AE220" s="93">
        <f t="shared" si="14"/>
        <v>941311.33282421087</v>
      </c>
      <c r="AF220" s="95" t="e">
        <f>STDEV(W220:Y220)</f>
        <v>#DIV/0!</v>
      </c>
      <c r="AG220" s="95" t="e">
        <f>AF220/Z220</f>
        <v>#DIV/0!</v>
      </c>
    </row>
    <row r="221" spans="1:33" x14ac:dyDescent="0.3">
      <c r="A221" s="54" t="s">
        <v>425</v>
      </c>
      <c r="B221" s="87">
        <f>Meta!B221</f>
        <v>211</v>
      </c>
      <c r="C221" s="87" t="s">
        <v>645</v>
      </c>
      <c r="D221" s="93">
        <v>2021473.9184393955</v>
      </c>
      <c r="E221" t="s">
        <v>76</v>
      </c>
      <c r="F221" t="s">
        <v>389</v>
      </c>
      <c r="G221" t="s">
        <v>229</v>
      </c>
      <c r="H221" t="s">
        <v>232</v>
      </c>
      <c r="I221" t="s">
        <v>233</v>
      </c>
      <c r="J221" t="s">
        <v>234</v>
      </c>
      <c r="K221">
        <v>0.6</v>
      </c>
      <c r="L221">
        <v>0.57999999999999996</v>
      </c>
      <c r="M221">
        <v>0.56000000000000005</v>
      </c>
      <c r="N221" s="43">
        <f t="shared" si="12"/>
        <v>0.57999999999999996</v>
      </c>
      <c r="P221" s="90"/>
      <c r="R221" t="s">
        <v>240</v>
      </c>
      <c r="S221">
        <v>25.17</v>
      </c>
      <c r="T221">
        <v>24.96</v>
      </c>
      <c r="U221">
        <v>24.87</v>
      </c>
      <c r="V221" s="91">
        <f t="shared" si="13"/>
        <v>25</v>
      </c>
      <c r="Z221" s="92">
        <f>'Std. Curve(159-237)'!C54</f>
        <v>0.10662453038120404</v>
      </c>
      <c r="AA221" s="37" t="s">
        <v>82</v>
      </c>
      <c r="AB221" s="93">
        <f>VLOOKUP(AA221,$AK$3:$AR$5,8)</f>
        <v>2660000</v>
      </c>
      <c r="AC221" s="94">
        <f>Z221*'DNA extraction'!O221*'DNA extraction'!F221/'DNA extraction'!E221/1000</f>
        <v>0.81987335933259531</v>
      </c>
      <c r="AD221" s="94">
        <f>AC221*FWDW!H221</f>
        <v>0.75995260091706596</v>
      </c>
      <c r="AE221" s="93">
        <f t="shared" si="14"/>
        <v>2180863.1358247036</v>
      </c>
      <c r="AF221" s="95" t="e">
        <f>STDEV(W221:Y221)</f>
        <v>#DIV/0!</v>
      </c>
      <c r="AG221" s="95" t="e">
        <f>AF221/Z221</f>
        <v>#DIV/0!</v>
      </c>
    </row>
    <row r="222" spans="1:33" x14ac:dyDescent="0.3">
      <c r="A222" s="54" t="s">
        <v>425</v>
      </c>
      <c r="B222" s="87">
        <f>Meta!B222</f>
        <v>212</v>
      </c>
      <c r="C222" s="87" t="s">
        <v>646</v>
      </c>
      <c r="D222" s="93">
        <v>791085.41235440318</v>
      </c>
      <c r="E222" t="s">
        <v>76</v>
      </c>
      <c r="F222" t="s">
        <v>389</v>
      </c>
      <c r="G222" t="s">
        <v>229</v>
      </c>
      <c r="H222" t="s">
        <v>232</v>
      </c>
      <c r="I222" t="s">
        <v>233</v>
      </c>
      <c r="J222" t="s">
        <v>234</v>
      </c>
      <c r="K222">
        <v>0.56000000000000005</v>
      </c>
      <c r="L222">
        <v>0.56999999999999995</v>
      </c>
      <c r="M222">
        <v>0.56000000000000005</v>
      </c>
      <c r="N222" s="43">
        <f t="shared" si="12"/>
        <v>0.56333333333333335</v>
      </c>
      <c r="P222" s="90"/>
      <c r="R222" t="s">
        <v>241</v>
      </c>
      <c r="S222">
        <v>26.61</v>
      </c>
      <c r="T222">
        <v>26.37</v>
      </c>
      <c r="U222">
        <v>26.41</v>
      </c>
      <c r="V222" s="91">
        <f t="shared" si="13"/>
        <v>26.463333333333335</v>
      </c>
      <c r="Z222" s="92">
        <f>'Std. Curve(159-237)'!C55</f>
        <v>4.0644384424206904E-2</v>
      </c>
      <c r="AA222" s="37" t="s">
        <v>82</v>
      </c>
      <c r="AB222" s="93">
        <f>VLOOKUP(AA222,$AK$3:$AR$5,8)</f>
        <v>2660000</v>
      </c>
      <c r="AC222" s="94">
        <f>Z222*'DNA extraction'!O222*'DNA extraction'!F222/'DNA extraction'!E222/1000</f>
        <v>0.32079230011213022</v>
      </c>
      <c r="AD222" s="94">
        <f>AC222*FWDW!H222</f>
        <v>0.29740053096030195</v>
      </c>
      <c r="AE222" s="93">
        <f t="shared" si="14"/>
        <v>853307.51829826634</v>
      </c>
      <c r="AF222" s="95" t="e">
        <f>STDEV(W222:Y222)</f>
        <v>#DIV/0!</v>
      </c>
      <c r="AG222" s="95" t="e">
        <f>AF222/Z222</f>
        <v>#DIV/0!</v>
      </c>
    </row>
    <row r="223" spans="1:33" x14ac:dyDescent="0.3">
      <c r="A223" s="54" t="s">
        <v>425</v>
      </c>
      <c r="B223" s="87">
        <f>Meta!B223</f>
        <v>213</v>
      </c>
      <c r="C223" s="87" t="s">
        <v>647</v>
      </c>
      <c r="D223" s="93">
        <v>1322442.6163415089</v>
      </c>
      <c r="E223" t="s">
        <v>76</v>
      </c>
      <c r="F223" t="s">
        <v>389</v>
      </c>
      <c r="G223" t="s">
        <v>229</v>
      </c>
      <c r="H223" t="s">
        <v>232</v>
      </c>
      <c r="I223" t="s">
        <v>233</v>
      </c>
      <c r="J223" t="s">
        <v>234</v>
      </c>
      <c r="K223">
        <v>0.56000000000000005</v>
      </c>
      <c r="L223">
        <v>0.56999999999999995</v>
      </c>
      <c r="M223">
        <v>0.55000000000000004</v>
      </c>
      <c r="N223" s="43">
        <f t="shared" si="12"/>
        <v>0.55999999999999994</v>
      </c>
      <c r="P223" s="90"/>
      <c r="R223" t="s">
        <v>242</v>
      </c>
      <c r="S223">
        <v>25.77</v>
      </c>
      <c r="T223">
        <v>25.58</v>
      </c>
      <c r="U223">
        <v>25.6</v>
      </c>
      <c r="V223" s="91">
        <f t="shared" si="13"/>
        <v>25.649999999999995</v>
      </c>
      <c r="Z223" s="92">
        <f>'Std. Curve(159-237)'!C56</f>
        <v>6.9471178096018493E-2</v>
      </c>
      <c r="AA223" s="37" t="s">
        <v>82</v>
      </c>
      <c r="AB223" s="93">
        <f>VLOOKUP(AA223,$AK$3:$AR$5,8)</f>
        <v>2660000</v>
      </c>
      <c r="AC223" s="94">
        <f>Z223*'DNA extraction'!O223*'DNA extraction'!F223/'DNA extraction'!E223/1000</f>
        <v>0.54295567093410302</v>
      </c>
      <c r="AD223" s="94">
        <f>AC223*FWDW!H223</f>
        <v>0.49715887832387556</v>
      </c>
      <c r="AE223" s="93">
        <f t="shared" si="14"/>
        <v>1444262.084684714</v>
      </c>
      <c r="AF223" s="95" t="e">
        <f>STDEV(W223:Y223)</f>
        <v>#DIV/0!</v>
      </c>
      <c r="AG223" s="95" t="e">
        <f>AF223/Z223</f>
        <v>#DIV/0!</v>
      </c>
    </row>
    <row r="224" spans="1:33" x14ac:dyDescent="0.3">
      <c r="A224" s="54" t="s">
        <v>425</v>
      </c>
      <c r="B224" s="87">
        <f>Meta!B224</f>
        <v>214</v>
      </c>
      <c r="C224" s="87" t="s">
        <v>648</v>
      </c>
      <c r="D224" s="93">
        <v>7236940.3130219085</v>
      </c>
      <c r="E224" t="s">
        <v>76</v>
      </c>
      <c r="F224" t="s">
        <v>389</v>
      </c>
      <c r="G224" t="s">
        <v>229</v>
      </c>
      <c r="H224" t="s">
        <v>232</v>
      </c>
      <c r="I224" t="s">
        <v>233</v>
      </c>
      <c r="J224" t="s">
        <v>234</v>
      </c>
      <c r="K224">
        <v>0.56000000000000005</v>
      </c>
      <c r="L224">
        <v>0.55000000000000004</v>
      </c>
      <c r="M224">
        <v>0.53</v>
      </c>
      <c r="N224" s="43">
        <f t="shared" si="12"/>
        <v>0.54666666666666675</v>
      </c>
      <c r="P224" s="90"/>
      <c r="R224" t="s">
        <v>243</v>
      </c>
      <c r="S224">
        <v>22.76</v>
      </c>
      <c r="T224">
        <v>22.98</v>
      </c>
      <c r="U224">
        <v>22.75</v>
      </c>
      <c r="V224" s="91">
        <f t="shared" si="13"/>
        <v>22.830000000000002</v>
      </c>
      <c r="Z224" s="92">
        <f>'Std. Curve(159-237)'!C57</f>
        <v>0.44564202471145065</v>
      </c>
      <c r="AA224" s="37" t="s">
        <v>82</v>
      </c>
      <c r="AB224" s="93">
        <f>VLOOKUP(AA224,$AK$3:$AR$5,8)</f>
        <v>2660000</v>
      </c>
      <c r="AC224" s="94">
        <f>Z224*'DNA extraction'!O224*'DNA extraction'!F224/'DNA extraction'!E224/1000</f>
        <v>3.5228618554264872</v>
      </c>
      <c r="AD224" s="94">
        <f>AC224*FWDW!H224</f>
        <v>2.7206542530157551</v>
      </c>
      <c r="AE224" s="93">
        <f t="shared" si="14"/>
        <v>9370812.5354344565</v>
      </c>
      <c r="AF224" s="95" t="e">
        <f>STDEV(W224:Y224)</f>
        <v>#DIV/0!</v>
      </c>
      <c r="AG224" s="95" t="e">
        <f>AF224/Z224</f>
        <v>#DIV/0!</v>
      </c>
    </row>
    <row r="225" spans="1:33" x14ac:dyDescent="0.3">
      <c r="A225" s="54" t="s">
        <v>425</v>
      </c>
      <c r="B225" s="87">
        <f>Meta!B225</f>
        <v>215</v>
      </c>
      <c r="C225" s="87" t="s">
        <v>649</v>
      </c>
      <c r="D225" s="93">
        <v>10936367.308726899</v>
      </c>
      <c r="E225" t="s">
        <v>76</v>
      </c>
      <c r="F225" t="s">
        <v>389</v>
      </c>
      <c r="G225" t="s">
        <v>229</v>
      </c>
      <c r="H225" t="s">
        <v>232</v>
      </c>
      <c r="I225" t="s">
        <v>233</v>
      </c>
      <c r="J225" t="s">
        <v>234</v>
      </c>
      <c r="K225">
        <v>0.54</v>
      </c>
      <c r="L225">
        <v>0.56000000000000005</v>
      </c>
      <c r="M225">
        <v>0.54</v>
      </c>
      <c r="N225" s="43">
        <f t="shared" si="12"/>
        <v>0.54666666666666675</v>
      </c>
      <c r="P225" s="90"/>
      <c r="R225" t="s">
        <v>244</v>
      </c>
      <c r="S225">
        <v>22.35</v>
      </c>
      <c r="T225">
        <v>22.29</v>
      </c>
      <c r="U225">
        <v>22</v>
      </c>
      <c r="V225" s="91">
        <f t="shared" si="13"/>
        <v>22.213333333333335</v>
      </c>
      <c r="Z225" s="92">
        <f>'Std. Curve(159-237)'!C58</f>
        <v>0.66910989772061658</v>
      </c>
      <c r="AA225" s="37" t="s">
        <v>82</v>
      </c>
      <c r="AB225" s="93">
        <f>VLOOKUP(AA225,$AK$3:$AR$5,8)</f>
        <v>2660000</v>
      </c>
      <c r="AC225" s="94">
        <f>Z225*'DNA extraction'!O225*'DNA extraction'!F225/'DNA extraction'!E225/1000</f>
        <v>5.398224265595938</v>
      </c>
      <c r="AD225" s="94">
        <f>AC225*FWDW!H225</f>
        <v>4.111416281476278</v>
      </c>
      <c r="AE225" s="93">
        <f t="shared" si="14"/>
        <v>14359276.546485195</v>
      </c>
      <c r="AF225" s="95" t="e">
        <f>STDEV(W225:Y225)</f>
        <v>#DIV/0!</v>
      </c>
      <c r="AG225" s="95" t="e">
        <f>AF225/Z225</f>
        <v>#DIV/0!</v>
      </c>
    </row>
    <row r="226" spans="1:33" x14ac:dyDescent="0.3">
      <c r="A226" s="54" t="s">
        <v>425</v>
      </c>
      <c r="B226" s="87">
        <f>Meta!B226</f>
        <v>216</v>
      </c>
      <c r="C226" s="87" t="s">
        <v>650</v>
      </c>
      <c r="D226" s="93">
        <v>5559296.196851477</v>
      </c>
      <c r="E226" t="s">
        <v>76</v>
      </c>
      <c r="F226" t="s">
        <v>389</v>
      </c>
      <c r="G226" t="s">
        <v>229</v>
      </c>
      <c r="H226" t="s">
        <v>232</v>
      </c>
      <c r="I226" t="s">
        <v>233</v>
      </c>
      <c r="J226" t="s">
        <v>234</v>
      </c>
      <c r="K226">
        <v>0.56999999999999995</v>
      </c>
      <c r="L226">
        <v>0.56999999999999995</v>
      </c>
      <c r="M226">
        <v>0.56999999999999995</v>
      </c>
      <c r="N226" s="43">
        <f t="shared" si="12"/>
        <v>0.56999999999999995</v>
      </c>
      <c r="P226" s="90"/>
      <c r="R226" t="s">
        <v>245</v>
      </c>
      <c r="S226">
        <v>23.52</v>
      </c>
      <c r="T226">
        <v>23.26</v>
      </c>
      <c r="U226">
        <v>23.01</v>
      </c>
      <c r="V226" s="91">
        <f t="shared" si="13"/>
        <v>23.263333333333335</v>
      </c>
      <c r="Z226" s="92">
        <f>'Std. Curve(159-237)'!C59</f>
        <v>0.33492777187148071</v>
      </c>
      <c r="AA226" s="37" t="s">
        <v>82</v>
      </c>
      <c r="AB226" s="93">
        <f>VLOOKUP(AA226,$AK$3:$AR$5,8)</f>
        <v>2660000</v>
      </c>
      <c r="AC226" s="94">
        <f>Z226*'DNA extraction'!O226*'DNA extraction'!F226/'DNA extraction'!E226/1000</f>
        <v>2.618669052943555</v>
      </c>
      <c r="AD226" s="94">
        <f>AC226*FWDW!H226</f>
        <v>2.0899609762599538</v>
      </c>
      <c r="AE226" s="93">
        <f t="shared" si="14"/>
        <v>6965659.6808298565</v>
      </c>
      <c r="AF226" s="95" t="e">
        <f>STDEV(W226:Y226)</f>
        <v>#DIV/0!</v>
      </c>
      <c r="AG226" s="95" t="e">
        <f>AF226/Z226</f>
        <v>#DIV/0!</v>
      </c>
    </row>
    <row r="227" spans="1:33" x14ac:dyDescent="0.3">
      <c r="A227" s="54" t="s">
        <v>425</v>
      </c>
      <c r="B227" s="87">
        <f>Meta!B227</f>
        <v>217</v>
      </c>
      <c r="C227" s="87" t="s">
        <v>651</v>
      </c>
      <c r="D227" s="93">
        <v>7125602.8235158687</v>
      </c>
      <c r="E227" t="s">
        <v>76</v>
      </c>
      <c r="F227" t="s">
        <v>389</v>
      </c>
      <c r="G227" t="s">
        <v>229</v>
      </c>
      <c r="H227" t="s">
        <v>232</v>
      </c>
      <c r="I227" t="s">
        <v>233</v>
      </c>
      <c r="J227" t="s">
        <v>234</v>
      </c>
      <c r="K227">
        <v>0.56000000000000005</v>
      </c>
      <c r="L227">
        <v>0.56000000000000005</v>
      </c>
      <c r="M227">
        <v>0.56999999999999995</v>
      </c>
      <c r="N227" s="43">
        <f t="shared" si="12"/>
        <v>0.56333333333333335</v>
      </c>
      <c r="P227" s="90"/>
      <c r="R227" t="s">
        <v>246</v>
      </c>
      <c r="S227">
        <v>22.99</v>
      </c>
      <c r="T227">
        <v>22.92</v>
      </c>
      <c r="U227">
        <v>22.81</v>
      </c>
      <c r="V227" s="91">
        <f t="shared" si="13"/>
        <v>22.906666666666666</v>
      </c>
      <c r="Z227" s="92">
        <f>'Std. Curve(159-237)'!C60</f>
        <v>0.42368343911890766</v>
      </c>
      <c r="AA227" s="37" t="s">
        <v>82</v>
      </c>
      <c r="AB227" s="93">
        <f>VLOOKUP(AA227,$AK$3:$AR$5,8)</f>
        <v>2660000</v>
      </c>
      <c r="AC227" s="94">
        <f>Z227*'DNA extraction'!O227*'DNA extraction'!F227/'DNA extraction'!E227/1000</f>
        <v>3.394899351914324</v>
      </c>
      <c r="AD227" s="94">
        <f>AC227*FWDW!H227</f>
        <v>2.6787980539533343</v>
      </c>
      <c r="AE227" s="93">
        <f t="shared" si="14"/>
        <v>9030432.2760921028</v>
      </c>
      <c r="AF227" s="95" t="e">
        <f>STDEV(W227:Y227)</f>
        <v>#DIV/0!</v>
      </c>
      <c r="AG227" s="95" t="e">
        <f>AF227/Z227</f>
        <v>#DIV/0!</v>
      </c>
    </row>
    <row r="228" spans="1:33" x14ac:dyDescent="0.3">
      <c r="A228" s="54" t="s">
        <v>425</v>
      </c>
      <c r="B228" s="87">
        <f>Meta!B228</f>
        <v>218</v>
      </c>
      <c r="C228" s="87" t="s">
        <v>652</v>
      </c>
      <c r="D228" s="93">
        <v>30174163.387871183</v>
      </c>
      <c r="E228" t="s">
        <v>76</v>
      </c>
      <c r="F228" t="s">
        <v>389</v>
      </c>
      <c r="G228" t="s">
        <v>229</v>
      </c>
      <c r="H228" t="s">
        <v>232</v>
      </c>
      <c r="I228" t="s">
        <v>233</v>
      </c>
      <c r="J228" t="s">
        <v>234</v>
      </c>
      <c r="K228">
        <v>0.6</v>
      </c>
      <c r="L228">
        <v>0.56000000000000005</v>
      </c>
      <c r="M228">
        <v>0.47</v>
      </c>
      <c r="N228" s="43">
        <f t="shared" si="12"/>
        <v>0.54333333333333333</v>
      </c>
      <c r="P228" s="90"/>
      <c r="R228" t="s">
        <v>247</v>
      </c>
      <c r="S228">
        <v>21.06</v>
      </c>
      <c r="T228">
        <v>20.86</v>
      </c>
      <c r="U228">
        <v>20.059999999999999</v>
      </c>
      <c r="V228" s="91">
        <f t="shared" si="13"/>
        <v>20.66</v>
      </c>
      <c r="Z228" s="92">
        <f>'Std. Curve(159-237)'!C61</f>
        <v>1.8625809040274115</v>
      </c>
      <c r="AA228" s="37" t="s">
        <v>82</v>
      </c>
      <c r="AB228" s="93">
        <f>VLOOKUP(AA228,$AK$3:$AR$5,8)</f>
        <v>2660000</v>
      </c>
      <c r="AC228" s="94">
        <f>Z228*'DNA extraction'!O228*'DNA extraction'!F228/'DNA extraction'!E228/1000</f>
        <v>13.477430564597768</v>
      </c>
      <c r="AD228" s="94">
        <f>AC228*FWDW!H228</f>
        <v>11.343670446568114</v>
      </c>
      <c r="AE228" s="93">
        <f t="shared" si="14"/>
        <v>35849965.301830061</v>
      </c>
      <c r="AF228" s="95" t="e">
        <f>STDEV(W228:Y228)</f>
        <v>#DIV/0!</v>
      </c>
      <c r="AG228" s="95" t="e">
        <f>AF228/Z228</f>
        <v>#DIV/0!</v>
      </c>
    </row>
    <row r="229" spans="1:33" x14ac:dyDescent="0.3">
      <c r="A229" s="54" t="s">
        <v>425</v>
      </c>
      <c r="B229" s="87">
        <f>Meta!B229</f>
        <v>219</v>
      </c>
      <c r="C229" s="87" t="s">
        <v>653</v>
      </c>
      <c r="D229" s="93">
        <v>7367730.502990406</v>
      </c>
      <c r="E229" t="s">
        <v>76</v>
      </c>
      <c r="F229" t="s">
        <v>389</v>
      </c>
      <c r="G229" t="s">
        <v>229</v>
      </c>
      <c r="H229" t="s">
        <v>232</v>
      </c>
      <c r="I229" t="s">
        <v>233</v>
      </c>
      <c r="J229" t="s">
        <v>234</v>
      </c>
      <c r="K229">
        <v>0.56000000000000005</v>
      </c>
      <c r="L229">
        <v>0.57999999999999996</v>
      </c>
      <c r="M229">
        <v>0.61</v>
      </c>
      <c r="N229" s="43">
        <f t="shared" si="12"/>
        <v>0.58333333333333337</v>
      </c>
      <c r="P229" s="90"/>
      <c r="R229" t="s">
        <v>248</v>
      </c>
      <c r="S229">
        <v>23.03</v>
      </c>
      <c r="T229">
        <v>22.92</v>
      </c>
      <c r="U229">
        <v>22.88</v>
      </c>
      <c r="V229" s="91">
        <f t="shared" si="13"/>
        <v>22.943333333333332</v>
      </c>
      <c r="Z229" s="92">
        <f>'Std. Curve(159-237)'!C62</f>
        <v>0.41356732733008467</v>
      </c>
      <c r="AA229" s="37" t="s">
        <v>82</v>
      </c>
      <c r="AB229" s="93">
        <f>VLOOKUP(AA229,$AK$3:$AR$5,8)</f>
        <v>2660000</v>
      </c>
      <c r="AC229" s="94">
        <f>Z229*'DNA extraction'!O229*'DNA extraction'!F229/'DNA extraction'!E229/1000</f>
        <v>3.2731881862294001</v>
      </c>
      <c r="AD229" s="94">
        <f>AC229*FWDW!H229</f>
        <v>2.7698234973648144</v>
      </c>
      <c r="AE229" s="93">
        <f t="shared" si="14"/>
        <v>8706680.5753702037</v>
      </c>
      <c r="AF229" s="95" t="e">
        <f>STDEV(W229:Y229)</f>
        <v>#DIV/0!</v>
      </c>
      <c r="AG229" s="95" t="e">
        <f>AF229/Z229</f>
        <v>#DIV/0!</v>
      </c>
    </row>
    <row r="230" spans="1:33" x14ac:dyDescent="0.3">
      <c r="A230" s="54" t="s">
        <v>425</v>
      </c>
      <c r="B230" s="87">
        <f>Meta!B230</f>
        <v>220</v>
      </c>
      <c r="C230" s="87" t="s">
        <v>654</v>
      </c>
      <c r="D230" s="93">
        <v>4139733.9081605463</v>
      </c>
      <c r="E230" t="s">
        <v>76</v>
      </c>
      <c r="F230" t="s">
        <v>389</v>
      </c>
      <c r="G230" t="s">
        <v>229</v>
      </c>
      <c r="H230" t="s">
        <v>232</v>
      </c>
      <c r="I230" t="s">
        <v>233</v>
      </c>
      <c r="J230" t="s">
        <v>234</v>
      </c>
      <c r="K230">
        <v>0.57999999999999996</v>
      </c>
      <c r="L230">
        <v>0.54</v>
      </c>
      <c r="M230">
        <v>0.56999999999999995</v>
      </c>
      <c r="N230" s="43">
        <f t="shared" si="12"/>
        <v>0.56333333333333335</v>
      </c>
      <c r="P230" s="90"/>
      <c r="R230" t="s">
        <v>249</v>
      </c>
      <c r="S230">
        <v>23.84</v>
      </c>
      <c r="T230">
        <v>23.87</v>
      </c>
      <c r="U230">
        <v>23.4</v>
      </c>
      <c r="V230" s="91">
        <f t="shared" si="13"/>
        <v>23.703333333333333</v>
      </c>
      <c r="Z230" s="92">
        <f>'Std. Curve(159-237)'!C63</f>
        <v>0.25061551374009633</v>
      </c>
      <c r="AA230" s="37" t="s">
        <v>82</v>
      </c>
      <c r="AB230" s="93">
        <f>VLOOKUP(AA230,$AK$3:$AR$5,8)</f>
        <v>2660000</v>
      </c>
      <c r="AC230" s="94">
        <f>Z230*'DNA extraction'!O230*'DNA extraction'!F230/'DNA extraction'!E230/1000</f>
        <v>1.985073376159179</v>
      </c>
      <c r="AD230" s="94">
        <f>AC230*FWDW!H230</f>
        <v>1.5562909429174987</v>
      </c>
      <c r="AE230" s="93">
        <f t="shared" si="14"/>
        <v>5280295.1805834165</v>
      </c>
      <c r="AF230" s="95" t="e">
        <f>STDEV(W230:Y230)</f>
        <v>#DIV/0!</v>
      </c>
      <c r="AG230" s="95" t="e">
        <f>AF230/Z230</f>
        <v>#DIV/0!</v>
      </c>
    </row>
    <row r="231" spans="1:33" x14ac:dyDescent="0.3">
      <c r="A231" s="54" t="s">
        <v>425</v>
      </c>
      <c r="B231" s="87">
        <f>Meta!B231</f>
        <v>221</v>
      </c>
      <c r="C231" s="87" t="s">
        <v>655</v>
      </c>
      <c r="D231" s="93">
        <v>13089525.017827572</v>
      </c>
      <c r="E231" t="s">
        <v>76</v>
      </c>
      <c r="F231" t="s">
        <v>389</v>
      </c>
      <c r="G231" t="s">
        <v>229</v>
      </c>
      <c r="H231" t="s">
        <v>232</v>
      </c>
      <c r="I231" t="s">
        <v>233</v>
      </c>
      <c r="J231" t="s">
        <v>234</v>
      </c>
      <c r="K231">
        <v>0.54</v>
      </c>
      <c r="L231">
        <v>0.56999999999999995</v>
      </c>
      <c r="M231">
        <v>0.56000000000000005</v>
      </c>
      <c r="N231" s="43">
        <f t="shared" si="12"/>
        <v>0.55666666666666664</v>
      </c>
      <c r="P231" s="90"/>
      <c r="R231" t="s">
        <v>250</v>
      </c>
      <c r="S231">
        <v>22.04</v>
      </c>
      <c r="T231">
        <v>22.11</v>
      </c>
      <c r="U231">
        <v>21.92</v>
      </c>
      <c r="V231" s="91">
        <f t="shared" si="13"/>
        <v>22.02333333333333</v>
      </c>
      <c r="Z231" s="92">
        <f>'Std. Curve(159-237)'!C64</f>
        <v>0.75837153145578062</v>
      </c>
      <c r="AA231" s="37" t="s">
        <v>82</v>
      </c>
      <c r="AB231" s="93">
        <f>VLOOKUP(AA231,$AK$3:$AR$5,8)</f>
        <v>2660000</v>
      </c>
      <c r="AC231" s="94">
        <f>Z231*'DNA extraction'!O231*'DNA extraction'!F231/'DNA extraction'!E231/1000</f>
        <v>5.8269038144892873</v>
      </c>
      <c r="AD231" s="94">
        <f>AC231*FWDW!H231</f>
        <v>4.9208740668524706</v>
      </c>
      <c r="AE231" s="93">
        <f t="shared" si="14"/>
        <v>15499564.146541504</v>
      </c>
      <c r="AF231" s="95" t="e">
        <f>STDEV(W231:Y231)</f>
        <v>#DIV/0!</v>
      </c>
      <c r="AG231" s="95" t="e">
        <f>AF231/Z231</f>
        <v>#DIV/0!</v>
      </c>
    </row>
    <row r="232" spans="1:33" x14ac:dyDescent="0.3">
      <c r="A232" s="54" t="s">
        <v>425</v>
      </c>
      <c r="B232" s="87">
        <f>Meta!B232</f>
        <v>222</v>
      </c>
      <c r="C232" s="87" t="s">
        <v>656</v>
      </c>
      <c r="D232" s="93">
        <v>3787624.3159055873</v>
      </c>
      <c r="E232" t="s">
        <v>76</v>
      </c>
      <c r="F232" t="s">
        <v>389</v>
      </c>
      <c r="G232" t="s">
        <v>229</v>
      </c>
      <c r="H232" t="s">
        <v>232</v>
      </c>
      <c r="I232" t="s">
        <v>233</v>
      </c>
      <c r="J232" t="s">
        <v>234</v>
      </c>
      <c r="K232">
        <v>0.59</v>
      </c>
      <c r="L232">
        <v>0.57999999999999996</v>
      </c>
      <c r="M232">
        <v>0.61</v>
      </c>
      <c r="N232" s="43">
        <f t="shared" si="12"/>
        <v>0.59333333333333327</v>
      </c>
      <c r="P232" s="90"/>
      <c r="R232" t="s">
        <v>251</v>
      </c>
      <c r="S232">
        <v>23.76</v>
      </c>
      <c r="T232">
        <v>23.88</v>
      </c>
      <c r="U232">
        <v>23.92</v>
      </c>
      <c r="V232" s="91">
        <f t="shared" si="13"/>
        <v>23.853333333333335</v>
      </c>
      <c r="Z232" s="92">
        <f>'Std. Curve(159-237)'!C65</f>
        <v>0.22702452024617348</v>
      </c>
      <c r="AA232" s="37" t="s">
        <v>82</v>
      </c>
      <c r="AB232" s="93">
        <f>VLOOKUP(AA232,$AK$3:$AR$5,8)</f>
        <v>2660000</v>
      </c>
      <c r="AC232" s="94">
        <f>Z232*'DNA extraction'!O232*'DNA extraction'!F232/'DNA extraction'!E232/1000</f>
        <v>1.7557967536440331</v>
      </c>
      <c r="AD232" s="94">
        <f>AC232*FWDW!H232</f>
        <v>1.4239189157539802</v>
      </c>
      <c r="AE232" s="93">
        <f t="shared" si="14"/>
        <v>4670419.3646931276</v>
      </c>
      <c r="AF232" s="95" t="e">
        <f>STDEV(W232:Y232)</f>
        <v>#DIV/0!</v>
      </c>
      <c r="AG232" s="95" t="e">
        <f>AF232/Z232</f>
        <v>#DIV/0!</v>
      </c>
    </row>
    <row r="233" spans="1:33" x14ac:dyDescent="0.3">
      <c r="A233" s="54" t="s">
        <v>425</v>
      </c>
      <c r="B233" s="87">
        <f>Meta!B233</f>
        <v>223</v>
      </c>
      <c r="C233" s="87" t="s">
        <v>657</v>
      </c>
      <c r="D233" s="93">
        <v>3742921.9521821355</v>
      </c>
      <c r="E233" t="s">
        <v>76</v>
      </c>
      <c r="F233" t="s">
        <v>389</v>
      </c>
      <c r="G233" t="s">
        <v>229</v>
      </c>
      <c r="H233" t="s">
        <v>232</v>
      </c>
      <c r="I233" t="s">
        <v>233</v>
      </c>
      <c r="J233" t="s">
        <v>234</v>
      </c>
      <c r="K233">
        <v>0.54</v>
      </c>
      <c r="L233">
        <v>0.56000000000000005</v>
      </c>
      <c r="M233">
        <v>0.56000000000000005</v>
      </c>
      <c r="N233" s="43">
        <f t="shared" si="12"/>
        <v>0.55333333333333334</v>
      </c>
      <c r="P233" s="90"/>
      <c r="R233" t="s">
        <v>252</v>
      </c>
      <c r="S233">
        <v>24</v>
      </c>
      <c r="T233">
        <v>23.9</v>
      </c>
      <c r="U233">
        <v>23.82</v>
      </c>
      <c r="V233" s="91">
        <f t="shared" si="13"/>
        <v>23.906666666666666</v>
      </c>
      <c r="Z233" s="92">
        <f>'Std. Curve(159-237)'!C66</f>
        <v>0.21918302835342843</v>
      </c>
      <c r="AA233" s="37" t="s">
        <v>82</v>
      </c>
      <c r="AB233" s="93">
        <f>VLOOKUP(AA233,$AK$3:$AR$5,8)</f>
        <v>2660000</v>
      </c>
      <c r="AC233" s="94">
        <f>Z233*'DNA extraction'!O233*'DNA extraction'!F233/'DNA extraction'!E233/1000</f>
        <v>1.7163901985389856</v>
      </c>
      <c r="AD233" s="94">
        <f>AC233*FWDW!H233</f>
        <v>1.4071135158579458</v>
      </c>
      <c r="AE233" s="93">
        <f t="shared" si="14"/>
        <v>4565597.9281137018</v>
      </c>
      <c r="AF233" s="95" t="e">
        <f>STDEV(W233:Y233)</f>
        <v>#DIV/0!</v>
      </c>
      <c r="AG233" s="95" t="e">
        <f>AF233/Z233</f>
        <v>#DIV/0!</v>
      </c>
    </row>
    <row r="234" spans="1:33" x14ac:dyDescent="0.3">
      <c r="A234" s="54" t="s">
        <v>425</v>
      </c>
      <c r="B234" s="87">
        <f>Meta!B234</f>
        <v>224</v>
      </c>
      <c r="C234" s="87" t="s">
        <v>658</v>
      </c>
      <c r="D234" s="93">
        <v>4198181.108939724</v>
      </c>
      <c r="E234" t="s">
        <v>76</v>
      </c>
      <c r="F234" t="s">
        <v>389</v>
      </c>
      <c r="G234" t="s">
        <v>229</v>
      </c>
      <c r="H234" t="s">
        <v>232</v>
      </c>
      <c r="I234" t="s">
        <v>233</v>
      </c>
      <c r="J234" t="s">
        <v>234</v>
      </c>
      <c r="K234">
        <v>0.53</v>
      </c>
      <c r="L234">
        <v>0.54</v>
      </c>
      <c r="M234">
        <v>0.54</v>
      </c>
      <c r="N234" s="43">
        <f t="shared" si="12"/>
        <v>0.53666666666666674</v>
      </c>
      <c r="P234" s="90"/>
      <c r="R234" t="s">
        <v>253</v>
      </c>
      <c r="S234">
        <v>23.67</v>
      </c>
      <c r="T234">
        <v>23.75</v>
      </c>
      <c r="U234">
        <v>23.72</v>
      </c>
      <c r="V234" s="91">
        <f t="shared" si="13"/>
        <v>23.713333333333335</v>
      </c>
      <c r="Z234" s="92">
        <f>'Std. Curve(159-237)'!C67</f>
        <v>0.24896918965723369</v>
      </c>
      <c r="AA234" s="37" t="s">
        <v>82</v>
      </c>
      <c r="AB234" s="93">
        <f>VLOOKUP(AA234,$AK$3:$AR$5,8)</f>
        <v>2660000</v>
      </c>
      <c r="AC234" s="94">
        <f>Z234*'DNA extraction'!O234*'DNA extraction'!F234/'DNA extraction'!E234/1000</f>
        <v>1.9450717941971383</v>
      </c>
      <c r="AD234" s="94">
        <f>AC234*FWDW!H234</f>
        <v>1.5782635747893698</v>
      </c>
      <c r="AE234" s="93">
        <f t="shared" si="14"/>
        <v>5173890.9725643881</v>
      </c>
      <c r="AF234" s="95" t="e">
        <f>STDEV(W234:Y234)</f>
        <v>#DIV/0!</v>
      </c>
      <c r="AG234" s="95" t="e">
        <f>AF234/Z234</f>
        <v>#DIV/0!</v>
      </c>
    </row>
    <row r="235" spans="1:33" x14ac:dyDescent="0.3">
      <c r="A235" s="54" t="s">
        <v>425</v>
      </c>
      <c r="B235" s="87">
        <f>Meta!B235</f>
        <v>225</v>
      </c>
      <c r="C235" s="87" t="s">
        <v>659</v>
      </c>
      <c r="D235" s="93">
        <v>3575699.3612176008</v>
      </c>
      <c r="E235" t="s">
        <v>76</v>
      </c>
      <c r="F235" t="s">
        <v>389</v>
      </c>
      <c r="G235" t="s">
        <v>229</v>
      </c>
      <c r="H235" t="s">
        <v>232</v>
      </c>
      <c r="I235" t="s">
        <v>233</v>
      </c>
      <c r="J235" t="s">
        <v>234</v>
      </c>
      <c r="K235">
        <v>0.54</v>
      </c>
      <c r="L235">
        <v>0.53</v>
      </c>
      <c r="M235">
        <v>0.55000000000000004</v>
      </c>
      <c r="N235" s="43">
        <f t="shared" si="12"/>
        <v>0.54</v>
      </c>
      <c r="P235" s="90"/>
      <c r="R235" t="s">
        <v>254</v>
      </c>
      <c r="S235">
        <v>23.97</v>
      </c>
      <c r="T235">
        <v>23.94</v>
      </c>
      <c r="U235">
        <v>23.83</v>
      </c>
      <c r="V235" s="91">
        <f t="shared" si="13"/>
        <v>23.91333333333333</v>
      </c>
      <c r="Z235" s="92">
        <f>'Std. Curve(159-237)'!C68</f>
        <v>0.21822208084574163</v>
      </c>
      <c r="AA235" s="37" t="s">
        <v>82</v>
      </c>
      <c r="AB235" s="93">
        <f>VLOOKUP(AA235,$AK$3:$AR$5,8)</f>
        <v>2660000</v>
      </c>
      <c r="AC235" s="94">
        <f>Z235*'DNA extraction'!O235*'DNA extraction'!F235/'DNA extraction'!E235/1000</f>
        <v>1.7402079812260096</v>
      </c>
      <c r="AD235" s="94">
        <f>AC235*FWDW!H235</f>
        <v>1.3442478801569928</v>
      </c>
      <c r="AE235" s="93">
        <f t="shared" si="14"/>
        <v>4628953.2300611855</v>
      </c>
      <c r="AF235" s="95" t="e">
        <f>STDEV(W235:Y235)</f>
        <v>#DIV/0!</v>
      </c>
      <c r="AG235" s="95" t="e">
        <f>AF235/Z235</f>
        <v>#DIV/0!</v>
      </c>
    </row>
    <row r="236" spans="1:33" x14ac:dyDescent="0.3">
      <c r="A236" s="54" t="s">
        <v>425</v>
      </c>
      <c r="B236" s="87">
        <f>Meta!B236</f>
        <v>226</v>
      </c>
      <c r="C236" s="87" t="s">
        <v>660</v>
      </c>
      <c r="D236" s="93">
        <v>9291952.7322156802</v>
      </c>
      <c r="E236" t="s">
        <v>76</v>
      </c>
      <c r="F236" t="s">
        <v>389</v>
      </c>
      <c r="G236" t="s">
        <v>229</v>
      </c>
      <c r="H236" t="s">
        <v>232</v>
      </c>
      <c r="I236" t="s">
        <v>233</v>
      </c>
      <c r="J236" t="s">
        <v>234</v>
      </c>
      <c r="K236">
        <v>0.56999999999999995</v>
      </c>
      <c r="L236">
        <v>0.57999999999999996</v>
      </c>
      <c r="M236">
        <v>0.57999999999999996</v>
      </c>
      <c r="N236" s="43">
        <f t="shared" si="12"/>
        <v>0.57666666666666666</v>
      </c>
      <c r="P236" s="90"/>
      <c r="R236" t="s">
        <v>255</v>
      </c>
      <c r="S236">
        <v>22.73</v>
      </c>
      <c r="T236">
        <v>22.62</v>
      </c>
      <c r="U236">
        <v>22.46</v>
      </c>
      <c r="V236" s="91">
        <f t="shared" si="13"/>
        <v>22.603333333333335</v>
      </c>
      <c r="Z236" s="92">
        <f>'Std. Curve(159-237)'!C69</f>
        <v>0.51744711939060761</v>
      </c>
      <c r="AA236" s="37" t="s">
        <v>82</v>
      </c>
      <c r="AB236" s="93">
        <f>VLOOKUP(AA236,$AK$3:$AR$5,8)</f>
        <v>2660000</v>
      </c>
      <c r="AC236" s="94">
        <f>Z236*'DNA extraction'!O236*'DNA extraction'!F236/'DNA extraction'!E236/1000</f>
        <v>4.0584087795341768</v>
      </c>
      <c r="AD236" s="94">
        <f>AC236*FWDW!H236</f>
        <v>3.4932153128630379</v>
      </c>
      <c r="AE236" s="93">
        <f t="shared" si="14"/>
        <v>10795367.35356091</v>
      </c>
      <c r="AF236" s="95" t="e">
        <f>STDEV(W236:Y236)</f>
        <v>#DIV/0!</v>
      </c>
      <c r="AG236" s="95" t="e">
        <f>AF236/Z236</f>
        <v>#DIV/0!</v>
      </c>
    </row>
    <row r="237" spans="1:33" x14ac:dyDescent="0.3">
      <c r="A237" s="54" t="s">
        <v>425</v>
      </c>
      <c r="B237" s="87">
        <f>Meta!B237</f>
        <v>227</v>
      </c>
      <c r="C237" s="87" t="s">
        <v>661</v>
      </c>
      <c r="D237" s="93">
        <v>4269857.2023313679</v>
      </c>
      <c r="E237" t="s">
        <v>76</v>
      </c>
      <c r="F237" t="s">
        <v>389</v>
      </c>
      <c r="G237" t="s">
        <v>229</v>
      </c>
      <c r="H237" t="s">
        <v>232</v>
      </c>
      <c r="I237" t="s">
        <v>233</v>
      </c>
      <c r="J237" t="s">
        <v>234</v>
      </c>
      <c r="K237">
        <v>0.61</v>
      </c>
      <c r="L237">
        <v>0.56999999999999995</v>
      </c>
      <c r="M237">
        <v>0.55000000000000004</v>
      </c>
      <c r="N237" s="43">
        <f t="shared" si="12"/>
        <v>0.57666666666666666</v>
      </c>
      <c r="P237" s="90"/>
      <c r="R237" t="s">
        <v>256</v>
      </c>
      <c r="S237">
        <v>24.08</v>
      </c>
      <c r="T237">
        <v>23.82</v>
      </c>
      <c r="U237">
        <v>23.7</v>
      </c>
      <c r="V237" s="91">
        <f t="shared" si="13"/>
        <v>23.866666666666664</v>
      </c>
      <c r="Z237" s="92">
        <f>'Std. Curve(159-237)'!C70</f>
        <v>0.22503823124966976</v>
      </c>
      <c r="AA237" s="37" t="s">
        <v>82</v>
      </c>
      <c r="AB237" s="93">
        <f>VLOOKUP(AA237,$AK$3:$AR$5,8)</f>
        <v>2660000</v>
      </c>
      <c r="AC237" s="94">
        <f>Z237*'DNA extraction'!O237*'DNA extraction'!F237/'DNA extraction'!E237/1000</f>
        <v>1.7995860155911219</v>
      </c>
      <c r="AD237" s="94">
        <f>AC237*FWDW!H237</f>
        <v>1.6052094745606647</v>
      </c>
      <c r="AE237" s="93">
        <f t="shared" si="14"/>
        <v>4786898.8014723845</v>
      </c>
      <c r="AF237" s="95" t="e">
        <f>STDEV(W237:Y237)</f>
        <v>#DIV/0!</v>
      </c>
      <c r="AG237" s="95" t="e">
        <f>AF237/Z237</f>
        <v>#DIV/0!</v>
      </c>
    </row>
    <row r="238" spans="1:33" x14ac:dyDescent="0.3">
      <c r="A238" s="54" t="s">
        <v>425</v>
      </c>
      <c r="B238" s="87">
        <f>Meta!B238</f>
        <v>228</v>
      </c>
      <c r="C238" s="87" t="s">
        <v>662</v>
      </c>
      <c r="D238" s="93">
        <v>18891289.511614632</v>
      </c>
      <c r="E238" t="s">
        <v>76</v>
      </c>
      <c r="F238" t="s">
        <v>389</v>
      </c>
      <c r="G238" t="s">
        <v>229</v>
      </c>
      <c r="H238" t="s">
        <v>232</v>
      </c>
      <c r="I238" t="s">
        <v>233</v>
      </c>
      <c r="J238" t="s">
        <v>234</v>
      </c>
      <c r="K238">
        <v>0.56000000000000005</v>
      </c>
      <c r="L238">
        <v>0.56999999999999995</v>
      </c>
      <c r="M238">
        <v>0.56000000000000005</v>
      </c>
      <c r="N238" s="43">
        <f t="shared" si="12"/>
        <v>0.56333333333333335</v>
      </c>
      <c r="P238" s="90"/>
      <c r="R238" t="s">
        <v>257</v>
      </c>
      <c r="S238">
        <v>21.75</v>
      </c>
      <c r="T238">
        <v>21.66</v>
      </c>
      <c r="U238">
        <v>21.41</v>
      </c>
      <c r="V238" s="91">
        <f t="shared" si="13"/>
        <v>21.606666666666666</v>
      </c>
      <c r="Z238" s="92">
        <f>'Std. Curve(159-237)'!C71</f>
        <v>0.99803649874980049</v>
      </c>
      <c r="AA238" s="37" t="s">
        <v>82</v>
      </c>
      <c r="AB238" s="93">
        <f>VLOOKUP(AA238,$AK$3:$AR$5,8)</f>
        <v>2660000</v>
      </c>
      <c r="AC238" s="94">
        <f>Z238*'DNA extraction'!O238*'DNA extraction'!F238/'DNA extraction'!E238/1000</f>
        <v>7.8585551082661453</v>
      </c>
      <c r="AD238" s="94">
        <f>AC238*FWDW!H238</f>
        <v>7.10198853820099</v>
      </c>
      <c r="AE238" s="93">
        <f t="shared" si="14"/>
        <v>20903756.587987948</v>
      </c>
      <c r="AF238" s="95" t="e">
        <f>STDEV(W238:Y238)</f>
        <v>#DIV/0!</v>
      </c>
      <c r="AG238" s="95" t="e">
        <f>AF238/Z238</f>
        <v>#DIV/0!</v>
      </c>
    </row>
    <row r="239" spans="1:33" x14ac:dyDescent="0.3">
      <c r="A239" s="54" t="s">
        <v>425</v>
      </c>
      <c r="B239" s="87">
        <f>Meta!B239</f>
        <v>229</v>
      </c>
      <c r="C239" s="87" t="s">
        <v>663</v>
      </c>
      <c r="D239" s="93">
        <v>2829773.3154362575</v>
      </c>
      <c r="E239" t="s">
        <v>76</v>
      </c>
      <c r="F239" t="s">
        <v>389</v>
      </c>
      <c r="G239" t="s">
        <v>229</v>
      </c>
      <c r="H239" t="s">
        <v>232</v>
      </c>
      <c r="I239" t="s">
        <v>233</v>
      </c>
      <c r="J239" t="s">
        <v>234</v>
      </c>
      <c r="K239">
        <v>0.55000000000000004</v>
      </c>
      <c r="L239">
        <v>0.55000000000000004</v>
      </c>
      <c r="M239">
        <v>0.55000000000000004</v>
      </c>
      <c r="N239" s="43">
        <f t="shared" si="12"/>
        <v>0.55000000000000004</v>
      </c>
      <c r="P239" s="90"/>
      <c r="R239" t="s">
        <v>258</v>
      </c>
      <c r="S239">
        <v>24.5</v>
      </c>
      <c r="T239">
        <v>24.52</v>
      </c>
      <c r="U239">
        <v>24.37</v>
      </c>
      <c r="V239" s="91">
        <f t="shared" si="13"/>
        <v>24.463333333333335</v>
      </c>
      <c r="Z239" s="92">
        <f>'Std. Curve(159-237)'!C72</f>
        <v>0.15186919172916843</v>
      </c>
      <c r="AA239" s="37" t="s">
        <v>82</v>
      </c>
      <c r="AB239" s="93">
        <f>VLOOKUP(AA239,$AK$3:$AR$5,8)</f>
        <v>2660000</v>
      </c>
      <c r="AC239" s="94">
        <f>Z239*'DNA extraction'!O239*'DNA extraction'!F239/'DNA extraction'!E239/1000</f>
        <v>1.1750034176337982</v>
      </c>
      <c r="AD239" s="94">
        <f>AC239*FWDW!H239</f>
        <v>1.0638245546752847</v>
      </c>
      <c r="AE239" s="93">
        <f t="shared" si="14"/>
        <v>3125509.0909059034</v>
      </c>
      <c r="AF239" s="95" t="e">
        <f>STDEV(W239:Y239)</f>
        <v>#DIV/0!</v>
      </c>
      <c r="AG239" s="95" t="e">
        <f>AF239/Z239</f>
        <v>#DIV/0!</v>
      </c>
    </row>
    <row r="240" spans="1:33" x14ac:dyDescent="0.3">
      <c r="A240" s="54" t="s">
        <v>425</v>
      </c>
      <c r="B240" s="87">
        <f>Meta!B240</f>
        <v>230</v>
      </c>
      <c r="C240" s="87" t="s">
        <v>664</v>
      </c>
      <c r="D240" s="93">
        <v>1145017.1696751674</v>
      </c>
      <c r="E240" t="s">
        <v>76</v>
      </c>
      <c r="F240" t="s">
        <v>389</v>
      </c>
      <c r="G240" t="s">
        <v>229</v>
      </c>
      <c r="H240" t="s">
        <v>232</v>
      </c>
      <c r="I240" t="s">
        <v>233</v>
      </c>
      <c r="J240" t="s">
        <v>234</v>
      </c>
      <c r="K240">
        <v>0.56999999999999995</v>
      </c>
      <c r="L240">
        <v>0.56999999999999995</v>
      </c>
      <c r="M240">
        <v>0.56999999999999995</v>
      </c>
      <c r="N240" s="43">
        <f t="shared" si="12"/>
        <v>0.56999999999999995</v>
      </c>
      <c r="P240" s="90"/>
      <c r="R240" t="s">
        <v>259</v>
      </c>
      <c r="S240">
        <v>25.83</v>
      </c>
      <c r="T240">
        <v>25.69</v>
      </c>
      <c r="U240">
        <v>25.64</v>
      </c>
      <c r="V240" s="91">
        <f t="shared" si="13"/>
        <v>25.72</v>
      </c>
      <c r="Z240" s="92">
        <f>'Std. Curve(159-237)'!C73</f>
        <v>6.6338896663165184E-2</v>
      </c>
      <c r="AA240" s="37" t="s">
        <v>82</v>
      </c>
      <c r="AB240" s="93">
        <f>VLOOKUP(AA240,$AK$3:$AR$5,8)</f>
        <v>2660000</v>
      </c>
      <c r="AC240" s="94">
        <f>Z240*'DNA extraction'!O240*'DNA extraction'!F240/'DNA extraction'!E240/1000</f>
        <v>0.50067091821256737</v>
      </c>
      <c r="AD240" s="94">
        <f>AC240*FWDW!H240</f>
        <v>0.43045758258464939</v>
      </c>
      <c r="AE240" s="93">
        <f t="shared" si="14"/>
        <v>1331784.6424454292</v>
      </c>
      <c r="AF240" s="95" t="e">
        <f>STDEV(W240:Y240)</f>
        <v>#DIV/0!</v>
      </c>
      <c r="AG240" s="95" t="e">
        <f>AF240/Z240</f>
        <v>#DIV/0!</v>
      </c>
    </row>
    <row r="241" spans="1:33" x14ac:dyDescent="0.3">
      <c r="A241" s="54" t="s">
        <v>425</v>
      </c>
      <c r="B241" s="87">
        <f>Meta!B241</f>
        <v>231</v>
      </c>
      <c r="C241" s="87" t="s">
        <v>665</v>
      </c>
      <c r="D241" s="93">
        <v>946016.20322802186</v>
      </c>
      <c r="E241" t="s">
        <v>76</v>
      </c>
      <c r="F241" t="s">
        <v>389</v>
      </c>
      <c r="G241" t="s">
        <v>229</v>
      </c>
      <c r="H241" t="s">
        <v>232</v>
      </c>
      <c r="I241" t="s">
        <v>233</v>
      </c>
      <c r="J241" t="s">
        <v>234</v>
      </c>
      <c r="K241">
        <v>0.61</v>
      </c>
      <c r="L241">
        <v>0.59</v>
      </c>
      <c r="M241">
        <v>0.57999999999999996</v>
      </c>
      <c r="N241" s="43">
        <f t="shared" si="12"/>
        <v>0.59333333333333327</v>
      </c>
      <c r="P241" s="90"/>
      <c r="R241" t="s">
        <v>260</v>
      </c>
      <c r="S241">
        <v>26.1</v>
      </c>
      <c r="T241">
        <v>26.31</v>
      </c>
      <c r="U241">
        <v>25.7</v>
      </c>
      <c r="V241" s="91">
        <f t="shared" si="13"/>
        <v>26.036666666666665</v>
      </c>
      <c r="Z241" s="92">
        <f>'Std. Curve(159-237)'!C74</f>
        <v>5.3842758075495857E-2</v>
      </c>
      <c r="AA241" s="37" t="s">
        <v>82</v>
      </c>
      <c r="AB241" s="93">
        <f>VLOOKUP(AA241,$AK$3:$AR$5,8)</f>
        <v>2660000</v>
      </c>
      <c r="AC241" s="94">
        <f>Z241*'DNA extraction'!O241*'DNA extraction'!F241/'DNA extraction'!E241/1000</f>
        <v>0.42953935441161439</v>
      </c>
      <c r="AD241" s="94">
        <f>AC241*FWDW!H241</f>
        <v>0.35564518918346688</v>
      </c>
      <c r="AE241" s="93">
        <f t="shared" si="14"/>
        <v>1142574.6827348943</v>
      </c>
      <c r="AF241" s="95" t="e">
        <f>STDEV(W241:Y241)</f>
        <v>#DIV/0!</v>
      </c>
      <c r="AG241" s="95" t="e">
        <f>AF241/Z241</f>
        <v>#DIV/0!</v>
      </c>
    </row>
    <row r="242" spans="1:33" x14ac:dyDescent="0.3">
      <c r="A242" s="54" t="s">
        <v>425</v>
      </c>
      <c r="B242" s="87">
        <f>Meta!B242</f>
        <v>232</v>
      </c>
      <c r="C242" s="87" t="s">
        <v>666</v>
      </c>
      <c r="D242" s="93">
        <v>2269670.1739831083</v>
      </c>
      <c r="E242" t="s">
        <v>76</v>
      </c>
      <c r="F242" t="s">
        <v>389</v>
      </c>
      <c r="G242" t="s">
        <v>229</v>
      </c>
      <c r="H242" t="s">
        <v>232</v>
      </c>
      <c r="I242" t="s">
        <v>233</v>
      </c>
      <c r="J242" t="s">
        <v>234</v>
      </c>
      <c r="K242">
        <v>0.54</v>
      </c>
      <c r="L242">
        <v>0.57999999999999996</v>
      </c>
      <c r="M242">
        <v>0.59</v>
      </c>
      <c r="N242" s="43">
        <f t="shared" si="12"/>
        <v>0.56999999999999995</v>
      </c>
      <c r="P242" s="90"/>
      <c r="R242" t="s">
        <v>261</v>
      </c>
      <c r="S242">
        <v>24.89</v>
      </c>
      <c r="T242">
        <v>24.76</v>
      </c>
      <c r="U242">
        <v>24.66</v>
      </c>
      <c r="V242" s="91">
        <f t="shared" si="13"/>
        <v>24.77</v>
      </c>
      <c r="Z242" s="92">
        <f>'Std. Curve(159-237)'!C75</f>
        <v>0.12407694203926338</v>
      </c>
      <c r="AA242" s="37" t="s">
        <v>82</v>
      </c>
      <c r="AB242" s="93">
        <f>VLOOKUP(AA242,$AK$3:$AR$5,8)</f>
        <v>2660000</v>
      </c>
      <c r="AC242" s="94">
        <f>Z242*'DNA extraction'!O242*'DNA extraction'!F242/'DNA extraction'!E242/1000</f>
        <v>0.99102988849251905</v>
      </c>
      <c r="AD242" s="94">
        <f>AC242*FWDW!H242</f>
        <v>0.85325946390342411</v>
      </c>
      <c r="AE242" s="93">
        <f t="shared" si="14"/>
        <v>2636139.5033901008</v>
      </c>
      <c r="AF242" s="95" t="e">
        <f>STDEV(W242:Y242)</f>
        <v>#DIV/0!</v>
      </c>
      <c r="AG242" s="95" t="e">
        <f>AF242/Z242</f>
        <v>#DIV/0!</v>
      </c>
    </row>
    <row r="243" spans="1:33" x14ac:dyDescent="0.3">
      <c r="A243" s="54" t="s">
        <v>425</v>
      </c>
      <c r="B243" s="87">
        <f>Meta!B243</f>
        <v>233</v>
      </c>
      <c r="C243" s="87" t="s">
        <v>667</v>
      </c>
      <c r="D243" s="93">
        <v>2345966.9713248773</v>
      </c>
      <c r="E243" t="s">
        <v>76</v>
      </c>
      <c r="F243" t="s">
        <v>389</v>
      </c>
      <c r="G243" t="s">
        <v>229</v>
      </c>
      <c r="H243" t="s">
        <v>232</v>
      </c>
      <c r="I243" t="s">
        <v>233</v>
      </c>
      <c r="J243" t="s">
        <v>234</v>
      </c>
      <c r="K243">
        <v>0.55000000000000004</v>
      </c>
      <c r="L243">
        <v>0.5</v>
      </c>
      <c r="M243">
        <v>0.56000000000000005</v>
      </c>
      <c r="N243" s="43">
        <f t="shared" si="12"/>
        <v>0.53666666666666674</v>
      </c>
      <c r="P243" s="90"/>
      <c r="R243" t="s">
        <v>262</v>
      </c>
      <c r="S243">
        <v>24.63</v>
      </c>
      <c r="T243">
        <v>24.56</v>
      </c>
      <c r="U243">
        <v>24.51</v>
      </c>
      <c r="V243" s="91">
        <f t="shared" si="13"/>
        <v>24.566666666666666</v>
      </c>
      <c r="Z243" s="92">
        <f>'Std. Curve(159-237)'!C76</f>
        <v>0.14187050341474927</v>
      </c>
      <c r="AA243" s="37" t="s">
        <v>82</v>
      </c>
      <c r="AB243" s="93">
        <f>VLOOKUP(AA243,$AK$3:$AR$5,8)</f>
        <v>2660000</v>
      </c>
      <c r="AC243" s="94">
        <f>Z243*'DNA extraction'!O243*'DNA extraction'!F243/'DNA extraction'!E243/1000</f>
        <v>1.0955251228938165</v>
      </c>
      <c r="AD243" s="94">
        <f>AC243*FWDW!H243</f>
        <v>0.8819424704228862</v>
      </c>
      <c r="AE243" s="93">
        <f t="shared" si="14"/>
        <v>2914096.8268975518</v>
      </c>
      <c r="AF243" s="95" t="e">
        <f>STDEV(W243:Y243)</f>
        <v>#DIV/0!</v>
      </c>
      <c r="AG243" s="95" t="e">
        <f>AF243/Z243</f>
        <v>#DIV/0!</v>
      </c>
    </row>
    <row r="244" spans="1:33" x14ac:dyDescent="0.3">
      <c r="A244" s="54" t="s">
        <v>425</v>
      </c>
      <c r="B244" s="87">
        <f>Meta!B244</f>
        <v>234</v>
      </c>
      <c r="C244" s="87" t="s">
        <v>668</v>
      </c>
      <c r="D244" s="93">
        <v>3141557.6102949958</v>
      </c>
      <c r="E244" t="s">
        <v>76</v>
      </c>
      <c r="F244" t="s">
        <v>389</v>
      </c>
      <c r="G244" t="s">
        <v>229</v>
      </c>
      <c r="H244" t="s">
        <v>232</v>
      </c>
      <c r="I244" t="s">
        <v>233</v>
      </c>
      <c r="J244" t="s">
        <v>234</v>
      </c>
      <c r="K244">
        <v>0.52</v>
      </c>
      <c r="L244">
        <v>0.56000000000000005</v>
      </c>
      <c r="M244">
        <v>0.56999999999999995</v>
      </c>
      <c r="N244" s="43">
        <f t="shared" si="12"/>
        <v>0.54999999999999993</v>
      </c>
      <c r="P244" s="90"/>
      <c r="R244" t="s">
        <v>263</v>
      </c>
      <c r="S244">
        <v>24.14</v>
      </c>
      <c r="T244">
        <v>24.2</v>
      </c>
      <c r="U244">
        <v>24.07</v>
      </c>
      <c r="V244" s="91">
        <f t="shared" si="13"/>
        <v>24.136666666666667</v>
      </c>
      <c r="Z244" s="92">
        <f>'Std. Curve(159-237)'!C77</f>
        <v>0.18835318699520376</v>
      </c>
      <c r="AA244" s="37" t="s">
        <v>82</v>
      </c>
      <c r="AB244" s="93">
        <f>VLOOKUP(AA244,$AK$3:$AR$5,8)</f>
        <v>2660000</v>
      </c>
      <c r="AC244" s="94">
        <f>Z244*'DNA extraction'!O244*'DNA extraction'!F244/'DNA extraction'!E244/1000</f>
        <v>1.4924975197718207</v>
      </c>
      <c r="AD244" s="94">
        <f>AC244*FWDW!H244</f>
        <v>1.1810366955996225</v>
      </c>
      <c r="AE244" s="93">
        <f t="shared" si="14"/>
        <v>3970043.4025930432</v>
      </c>
      <c r="AF244" s="95" t="e">
        <f>STDEV(W244:Y244)</f>
        <v>#DIV/0!</v>
      </c>
      <c r="AG244" s="95" t="e">
        <f>AF244/Z244</f>
        <v>#DIV/0!</v>
      </c>
    </row>
    <row r="245" spans="1:33" x14ac:dyDescent="0.3">
      <c r="A245" s="54" t="s">
        <v>425</v>
      </c>
      <c r="B245" s="87">
        <f>Meta!B245</f>
        <v>235</v>
      </c>
      <c r="C245" s="87" t="s">
        <v>669</v>
      </c>
      <c r="D245" s="93">
        <v>8130372.0561348498</v>
      </c>
      <c r="E245" t="s">
        <v>76</v>
      </c>
      <c r="F245" t="s">
        <v>389</v>
      </c>
      <c r="G245" t="s">
        <v>229</v>
      </c>
      <c r="H245" t="s">
        <v>232</v>
      </c>
      <c r="I245" t="s">
        <v>233</v>
      </c>
      <c r="J245" t="s">
        <v>234</v>
      </c>
      <c r="K245">
        <v>0.55000000000000004</v>
      </c>
      <c r="L245">
        <v>0.55000000000000004</v>
      </c>
      <c r="M245">
        <v>0.54</v>
      </c>
      <c r="N245" s="43">
        <f t="shared" si="12"/>
        <v>0.54666666666666675</v>
      </c>
      <c r="P245" s="90"/>
      <c r="R245" t="s">
        <v>264</v>
      </c>
      <c r="S245">
        <v>22.83</v>
      </c>
      <c r="T245">
        <v>22.74</v>
      </c>
      <c r="U245">
        <v>22.56</v>
      </c>
      <c r="V245" s="91">
        <f t="shared" si="13"/>
        <v>22.709999999999997</v>
      </c>
      <c r="Z245" s="92">
        <f>'Std. Curve(159-237)'!C78</f>
        <v>0.48231890689082868</v>
      </c>
      <c r="AA245" s="37" t="s">
        <v>82</v>
      </c>
      <c r="AB245" s="93">
        <f>VLOOKUP(AA245,$AK$3:$AR$5,8)</f>
        <v>2660000</v>
      </c>
      <c r="AC245" s="94">
        <f>Z245*'DNA extraction'!O245*'DNA extraction'!F245/'DNA extraction'!E245/1000</f>
        <v>3.7873490921933937</v>
      </c>
      <c r="AD245" s="94">
        <f>AC245*FWDW!H245</f>
        <v>3.0565308481709961</v>
      </c>
      <c r="AE245" s="93">
        <f t="shared" si="14"/>
        <v>10074348.585234428</v>
      </c>
      <c r="AF245" s="95" t="e">
        <f>STDEV(W245:Y245)</f>
        <v>#DIV/0!</v>
      </c>
      <c r="AG245" s="95" t="e">
        <f>AF245/Z245</f>
        <v>#DIV/0!</v>
      </c>
    </row>
    <row r="246" spans="1:33" x14ac:dyDescent="0.3">
      <c r="A246" s="54" t="s">
        <v>425</v>
      </c>
      <c r="B246" s="87">
        <f>Meta!B246</f>
        <v>236</v>
      </c>
      <c r="C246" s="87" t="s">
        <v>670</v>
      </c>
      <c r="D246" s="93">
        <v>4447258.2496064929</v>
      </c>
      <c r="E246" t="s">
        <v>76</v>
      </c>
      <c r="F246" t="s">
        <v>389</v>
      </c>
      <c r="G246" t="s">
        <v>229</v>
      </c>
      <c r="H246" t="s">
        <v>232</v>
      </c>
      <c r="I246" t="s">
        <v>233</v>
      </c>
      <c r="J246" t="s">
        <v>234</v>
      </c>
      <c r="K246">
        <v>0.54</v>
      </c>
      <c r="L246">
        <v>0.54</v>
      </c>
      <c r="M246">
        <v>0.6</v>
      </c>
      <c r="N246" s="43">
        <f t="shared" si="12"/>
        <v>0.56000000000000005</v>
      </c>
      <c r="P246" s="90"/>
      <c r="R246" t="s">
        <v>265</v>
      </c>
      <c r="S246">
        <v>23.73</v>
      </c>
      <c r="T246">
        <v>23.47</v>
      </c>
      <c r="U246">
        <v>23.51</v>
      </c>
      <c r="V246" s="91">
        <f t="shared" si="13"/>
        <v>23.570000000000004</v>
      </c>
      <c r="Z246" s="92">
        <f>'Std. Curve(159-237)'!C79</f>
        <v>0.27363557588392573</v>
      </c>
      <c r="AA246" s="37" t="s">
        <v>82</v>
      </c>
      <c r="AB246" s="93">
        <f>VLOOKUP(AA246,$AK$3:$AR$5,8)</f>
        <v>2660000</v>
      </c>
      <c r="AC246" s="94">
        <f>Z246*'DNA extraction'!O246*'DNA extraction'!F246/'DNA extraction'!E246/1000</f>
        <v>2.0643951405803529</v>
      </c>
      <c r="AD246" s="94">
        <f>AC246*FWDW!H246</f>
        <v>1.671901597596426</v>
      </c>
      <c r="AE246" s="93">
        <f t="shared" si="14"/>
        <v>5491291.0739437388</v>
      </c>
      <c r="AF246" s="95" t="e">
        <f>STDEV(W246:Y246)</f>
        <v>#DIV/0!</v>
      </c>
      <c r="AG246" s="95" t="e">
        <f>AF246/Z246</f>
        <v>#DIV/0!</v>
      </c>
    </row>
    <row r="247" spans="1:33" x14ac:dyDescent="0.3">
      <c r="A247" s="54" t="s">
        <v>425</v>
      </c>
      <c r="B247" s="87">
        <f>Meta!B247</f>
        <v>237</v>
      </c>
      <c r="C247" s="87" t="s">
        <v>671</v>
      </c>
      <c r="D247" s="93">
        <v>6399040.8766547311</v>
      </c>
      <c r="E247" t="s">
        <v>76</v>
      </c>
      <c r="F247" t="s">
        <v>389</v>
      </c>
      <c r="G247" t="s">
        <v>229</v>
      </c>
      <c r="H247" t="s">
        <v>232</v>
      </c>
      <c r="I247" t="s">
        <v>233</v>
      </c>
      <c r="J247" t="s">
        <v>234</v>
      </c>
      <c r="K247">
        <v>0.55000000000000004</v>
      </c>
      <c r="L247">
        <v>0.55000000000000004</v>
      </c>
      <c r="M247">
        <v>0.55000000000000004</v>
      </c>
      <c r="N247" s="43">
        <f t="shared" si="12"/>
        <v>0.55000000000000004</v>
      </c>
      <c r="P247" s="90"/>
      <c r="R247" t="s">
        <v>266</v>
      </c>
      <c r="S247">
        <v>23.28</v>
      </c>
      <c r="T247">
        <v>23.06</v>
      </c>
      <c r="U247">
        <v>22.97</v>
      </c>
      <c r="V247" s="91">
        <f t="shared" si="13"/>
        <v>23.103333333333335</v>
      </c>
      <c r="Z247" s="92">
        <f>'Std. Curve(159-237)'!C80</f>
        <v>0.37217628008983639</v>
      </c>
      <c r="AA247" s="37" t="s">
        <v>82</v>
      </c>
      <c r="AB247" s="93">
        <f>VLOOKUP(AA247,$AK$3:$AR$5,8)</f>
        <v>2660000</v>
      </c>
      <c r="AC247" s="94">
        <f>Z247*'DNA extraction'!O247*'DNA extraction'!F247/'DNA extraction'!E247/1000</f>
        <v>2.9655480485245924</v>
      </c>
      <c r="AD247" s="94">
        <f>AC247*FWDW!H247</f>
        <v>2.4056544649077938</v>
      </c>
      <c r="AE247" s="93">
        <f t="shared" si="14"/>
        <v>7888357.8090754161</v>
      </c>
      <c r="AF247" s="95" t="e">
        <f>STDEV(W247:Y247)</f>
        <v>#DIV/0!</v>
      </c>
      <c r="AG247" s="95" t="e">
        <f>AF247/Z247</f>
        <v>#DIV/0!</v>
      </c>
    </row>
    <row r="248" spans="1:33" x14ac:dyDescent="0.3">
      <c r="A248" s="54" t="s">
        <v>425</v>
      </c>
      <c r="B248" s="87" t="str">
        <f>Meta!B248</f>
        <v>PlateC_H2O_1</v>
      </c>
      <c r="C248" s="87" t="s">
        <v>672</v>
      </c>
      <c r="D248" s="93" t="e">
        <v>#DIV/0!</v>
      </c>
      <c r="E248" t="s">
        <v>76</v>
      </c>
      <c r="F248" t="s">
        <v>389</v>
      </c>
      <c r="G248" t="s">
        <v>229</v>
      </c>
      <c r="H248" t="s">
        <v>232</v>
      </c>
      <c r="I248" t="s">
        <v>233</v>
      </c>
      <c r="J248" t="s">
        <v>234</v>
      </c>
      <c r="K248">
        <v>0.5</v>
      </c>
      <c r="L248">
        <v>0.03</v>
      </c>
      <c r="M248">
        <v>0.01</v>
      </c>
      <c r="N248" s="43">
        <f t="shared" si="12"/>
        <v>0.18000000000000002</v>
      </c>
      <c r="P248" s="90"/>
      <c r="R248" t="s">
        <v>378</v>
      </c>
      <c r="S248">
        <v>32.229999999999997</v>
      </c>
      <c r="T248" t="s">
        <v>384</v>
      </c>
      <c r="U248" t="s">
        <v>384</v>
      </c>
      <c r="V248" s="91">
        <f t="shared" si="13"/>
        <v>32.229999999999997</v>
      </c>
      <c r="Z248" s="92">
        <f>'Std. Curve(159-237)'!C81</f>
        <v>9.0861776151103957E-4</v>
      </c>
      <c r="AA248" s="37" t="s">
        <v>82</v>
      </c>
      <c r="AB248" s="93">
        <f>VLOOKUP(AA248,$AK$3:$AR$5,8)</f>
        <v>2660000</v>
      </c>
      <c r="AC248" s="94" t="e">
        <f>Z248*'DNA extraction'!O248*'DNA extraction'!F248/'DNA extraction'!E248/1000</f>
        <v>#DIV/0!</v>
      </c>
      <c r="AD248" s="94" t="e">
        <f>AC248*FWDW!H248</f>
        <v>#DIV/0!</v>
      </c>
      <c r="AE248" s="93" t="e">
        <f t="shared" si="14"/>
        <v>#DIV/0!</v>
      </c>
      <c r="AF248" s="95" t="e">
        <f>STDEV(W248:Y248)</f>
        <v>#DIV/0!</v>
      </c>
      <c r="AG248" s="95" t="e">
        <f>AF248/Z248</f>
        <v>#DIV/0!</v>
      </c>
    </row>
    <row r="249" spans="1:33" x14ac:dyDescent="0.3">
      <c r="A249" s="54" t="s">
        <v>425</v>
      </c>
      <c r="B249" s="87" t="str">
        <f>Meta!B249</f>
        <v>PlateC_H2O_2</v>
      </c>
      <c r="C249" s="87" t="s">
        <v>673</v>
      </c>
      <c r="D249" s="93" t="e">
        <v>#DIV/0!</v>
      </c>
      <c r="E249" t="s">
        <v>76</v>
      </c>
      <c r="F249" t="s">
        <v>389</v>
      </c>
      <c r="G249" t="s">
        <v>229</v>
      </c>
      <c r="H249" t="s">
        <v>232</v>
      </c>
      <c r="I249" t="s">
        <v>233</v>
      </c>
      <c r="J249" t="s">
        <v>234</v>
      </c>
      <c r="K249">
        <v>0.59</v>
      </c>
      <c r="L249">
        <v>0.02</v>
      </c>
      <c r="M249">
        <v>0.11</v>
      </c>
      <c r="N249" s="43">
        <f t="shared" si="12"/>
        <v>0.24</v>
      </c>
      <c r="P249" s="90"/>
      <c r="R249" t="s">
        <v>377</v>
      </c>
      <c r="S249">
        <v>31.24</v>
      </c>
      <c r="T249" t="s">
        <v>384</v>
      </c>
      <c r="U249" t="s">
        <v>384</v>
      </c>
      <c r="V249" s="91">
        <f t="shared" si="13"/>
        <v>31.24</v>
      </c>
      <c r="Z249" s="92">
        <f>'Std. Curve(159-237)'!C82</f>
        <v>1.7448312947978869E-3</v>
      </c>
      <c r="AA249" s="37" t="s">
        <v>82</v>
      </c>
      <c r="AB249" s="93">
        <f>VLOOKUP(AA249,$AK$3:$AR$5,8)</f>
        <v>2660000</v>
      </c>
      <c r="AC249" s="94" t="e">
        <f>Z249*'DNA extraction'!O249*'DNA extraction'!F249/'DNA extraction'!E249/1000</f>
        <v>#DIV/0!</v>
      </c>
      <c r="AD249" s="94" t="e">
        <f>AC249*FWDW!H249</f>
        <v>#DIV/0!</v>
      </c>
      <c r="AE249" s="93" t="e">
        <f t="shared" si="14"/>
        <v>#DIV/0!</v>
      </c>
      <c r="AF249" s="95" t="e">
        <f>STDEV(W249:Y249)</f>
        <v>#DIV/0!</v>
      </c>
      <c r="AG249" s="95" t="e">
        <f>AF249/Z249</f>
        <v>#DIV/0!</v>
      </c>
    </row>
    <row r="250" spans="1:33" x14ac:dyDescent="0.3">
      <c r="A250" s="54" t="s">
        <v>425</v>
      </c>
      <c r="B250" s="87" t="str">
        <f>Meta!B250</f>
        <v>PlateC_Cal</v>
      </c>
      <c r="C250" s="87" t="s">
        <v>674</v>
      </c>
      <c r="D250" s="93" t="e">
        <v>#DIV/0!</v>
      </c>
      <c r="E250" t="s">
        <v>76</v>
      </c>
      <c r="F250" t="s">
        <v>389</v>
      </c>
      <c r="G250" t="s">
        <v>229</v>
      </c>
      <c r="H250" t="s">
        <v>232</v>
      </c>
      <c r="I250" t="s">
        <v>233</v>
      </c>
      <c r="J250" t="s">
        <v>234</v>
      </c>
      <c r="K250">
        <v>0.56000000000000005</v>
      </c>
      <c r="L250">
        <v>0.55000000000000004</v>
      </c>
      <c r="M250">
        <v>0.53</v>
      </c>
      <c r="N250" s="43">
        <f t="shared" si="12"/>
        <v>0.54666666666666675</v>
      </c>
      <c r="P250" s="90"/>
      <c r="R250" t="s">
        <v>376</v>
      </c>
      <c r="S250">
        <v>21.17</v>
      </c>
      <c r="T250">
        <v>20.99</v>
      </c>
      <c r="U250">
        <v>20.440000000000001</v>
      </c>
      <c r="V250" s="91">
        <f t="shared" si="13"/>
        <v>20.866666666666664</v>
      </c>
      <c r="Z250" s="92">
        <f>'Std. Curve(159-237)'!C83</f>
        <v>1.6253990534748863</v>
      </c>
      <c r="AA250" s="37" t="s">
        <v>82</v>
      </c>
      <c r="AB250" s="93">
        <f>VLOOKUP(AA250,$AK$3:$AR$5,8)</f>
        <v>2660000</v>
      </c>
      <c r="AC250" s="94" t="e">
        <f>Z250*'DNA extraction'!O250*'DNA extraction'!F250/'DNA extraction'!E250/1000</f>
        <v>#DIV/0!</v>
      </c>
      <c r="AD250" s="94" t="e">
        <f>AC250*FWDW!H250</f>
        <v>#DIV/0!</v>
      </c>
      <c r="AE250" s="93" t="e">
        <f t="shared" si="14"/>
        <v>#DIV/0!</v>
      </c>
      <c r="AF250" s="95" t="e">
        <f>STDEV(W250:Y250)</f>
        <v>#DIV/0!</v>
      </c>
      <c r="AG250" s="95" t="e">
        <f>AF250/Z250</f>
        <v>#DIV/0!</v>
      </c>
    </row>
    <row r="251" spans="1:33" x14ac:dyDescent="0.3">
      <c r="A251" s="54" t="s">
        <v>425</v>
      </c>
      <c r="B251" s="87" t="str">
        <f>Meta!B251</f>
        <v>PlateC_Zymo</v>
      </c>
      <c r="C251" s="87" t="s">
        <v>675</v>
      </c>
      <c r="D251" s="93" t="e">
        <v>#DIV/0!</v>
      </c>
      <c r="E251" t="s">
        <v>76</v>
      </c>
      <c r="F251" t="s">
        <v>389</v>
      </c>
      <c r="G251" t="s">
        <v>229</v>
      </c>
      <c r="H251" t="s">
        <v>232</v>
      </c>
      <c r="I251" t="s">
        <v>233</v>
      </c>
      <c r="J251" t="s">
        <v>234</v>
      </c>
      <c r="K251">
        <v>0.56999999999999995</v>
      </c>
      <c r="L251">
        <v>0.57999999999999996</v>
      </c>
      <c r="M251">
        <v>0.52</v>
      </c>
      <c r="N251" s="43">
        <f t="shared" si="12"/>
        <v>0.55666666666666664</v>
      </c>
      <c r="P251" s="90"/>
      <c r="R251" t="s">
        <v>375</v>
      </c>
      <c r="S251">
        <v>15.92</v>
      </c>
      <c r="T251">
        <v>15.45</v>
      </c>
      <c r="U251">
        <v>16.649999999999999</v>
      </c>
      <c r="V251" s="91">
        <f t="shared" si="13"/>
        <v>16.006666666666664</v>
      </c>
      <c r="Z251" s="92">
        <f>'Std. Curve(159-237)'!C84</f>
        <v>40</v>
      </c>
      <c r="AA251" s="37" t="s">
        <v>82</v>
      </c>
      <c r="AB251" s="93">
        <f>VLOOKUP(AA251,$AK$3:$AR$5,8)</f>
        <v>2660000</v>
      </c>
      <c r="AC251" s="94" t="e">
        <f>Z251*'DNA extraction'!O251*'DNA extraction'!F251/'DNA extraction'!E251/1000</f>
        <v>#DIV/0!</v>
      </c>
      <c r="AD251" s="94" t="e">
        <f>AC251*FWDW!H251</f>
        <v>#DIV/0!</v>
      </c>
      <c r="AE251" s="93" t="e">
        <f t="shared" si="14"/>
        <v>#DIV/0!</v>
      </c>
      <c r="AF251" s="95" t="e">
        <f>STDEV(W251:Y251)</f>
        <v>#DIV/0!</v>
      </c>
      <c r="AG251" s="95" t="e">
        <f>AF251/Z251</f>
        <v>#DIV/0!</v>
      </c>
    </row>
    <row r="252" spans="1:33" x14ac:dyDescent="0.3">
      <c r="A252" s="54" t="s">
        <v>425</v>
      </c>
      <c r="B252" s="87">
        <f>Meta!B252</f>
        <v>238</v>
      </c>
      <c r="C252" s="87" t="s">
        <v>676</v>
      </c>
      <c r="D252" s="93">
        <v>13109169.036045941</v>
      </c>
      <c r="E252" t="s">
        <v>76</v>
      </c>
      <c r="F252" t="s">
        <v>390</v>
      </c>
      <c r="G252" t="s">
        <v>229</v>
      </c>
      <c r="H252" t="s">
        <v>232</v>
      </c>
      <c r="I252" t="s">
        <v>233</v>
      </c>
      <c r="J252" t="s">
        <v>234</v>
      </c>
      <c r="K252">
        <v>0.59</v>
      </c>
      <c r="L252">
        <v>0.55000000000000004</v>
      </c>
      <c r="M252">
        <v>0.55000000000000004</v>
      </c>
      <c r="N252" s="43">
        <f t="shared" si="12"/>
        <v>0.56333333333333335</v>
      </c>
      <c r="P252" s="42"/>
      <c r="R252" t="s">
        <v>177</v>
      </c>
      <c r="S252">
        <v>22.16</v>
      </c>
      <c r="T252">
        <v>22.07</v>
      </c>
      <c r="U252">
        <v>22.07</v>
      </c>
      <c r="V252" s="91">
        <f t="shared" si="13"/>
        <v>22.100000000000005</v>
      </c>
      <c r="Z252" s="92">
        <f>'Std. Curve(238-316)'!C2</f>
        <v>0.75610623450847758</v>
      </c>
      <c r="AA252" s="37" t="s">
        <v>82</v>
      </c>
      <c r="AB252" s="93">
        <f>VLOOKUP(AA252,$AK$3:$AR$5,8)</f>
        <v>2660000</v>
      </c>
      <c r="AC252" s="94">
        <f>Z252*'DNA extraction'!O252*'DNA extraction'!F252/'DNA extraction'!E252/1000</f>
        <v>6.0488498760678207</v>
      </c>
      <c r="AD252" s="94">
        <f>AC252*FWDW!H252</f>
        <v>4.9282590361074963</v>
      </c>
      <c r="AE252" s="93">
        <f t="shared" si="14"/>
        <v>16089940.670340402</v>
      </c>
      <c r="AF252" s="95" t="e">
        <f>STDEV(W252:Y252)</f>
        <v>#DIV/0!</v>
      </c>
      <c r="AG252" s="95" t="e">
        <f>AF252/Z252</f>
        <v>#DIV/0!</v>
      </c>
    </row>
    <row r="253" spans="1:33" x14ac:dyDescent="0.3">
      <c r="A253" s="54" t="s">
        <v>425</v>
      </c>
      <c r="B253" s="87">
        <f>Meta!B253</f>
        <v>239</v>
      </c>
      <c r="C253" s="87" t="s">
        <v>677</v>
      </c>
      <c r="D253" s="93">
        <v>3035255.7919367906</v>
      </c>
      <c r="E253" t="s">
        <v>76</v>
      </c>
      <c r="F253" t="s">
        <v>390</v>
      </c>
      <c r="G253" t="s">
        <v>229</v>
      </c>
      <c r="H253" t="s">
        <v>232</v>
      </c>
      <c r="I253" t="s">
        <v>233</v>
      </c>
      <c r="J253" t="s">
        <v>234</v>
      </c>
      <c r="K253">
        <v>0.56999999999999995</v>
      </c>
      <c r="L253">
        <v>0.55000000000000004</v>
      </c>
      <c r="M253">
        <v>0.54</v>
      </c>
      <c r="N253" s="43">
        <f t="shared" si="12"/>
        <v>0.55333333333333334</v>
      </c>
      <c r="P253" s="42"/>
      <c r="R253" t="s">
        <v>178</v>
      </c>
      <c r="S253">
        <v>24.17</v>
      </c>
      <c r="T253">
        <v>24.45</v>
      </c>
      <c r="U253">
        <v>24.3</v>
      </c>
      <c r="V253" s="91">
        <f t="shared" si="13"/>
        <v>24.306666666666668</v>
      </c>
      <c r="Z253" s="92">
        <f>'Std. Curve(238-316)'!C3</f>
        <v>0.17525403397252637</v>
      </c>
      <c r="AA253" s="37" t="s">
        <v>82</v>
      </c>
      <c r="AB253" s="93">
        <f>VLOOKUP(AA253,$AK$3:$AR$5,8)</f>
        <v>2660000</v>
      </c>
      <c r="AC253" s="94">
        <f>Z253*'DNA extraction'!O253*'DNA extraction'!F253/'DNA extraction'!E253/1000</f>
        <v>1.3854073831820266</v>
      </c>
      <c r="AD253" s="94">
        <f>AC253*FWDW!H253</f>
        <v>1.1410736059912747</v>
      </c>
      <c r="AE253" s="93">
        <f t="shared" si="14"/>
        <v>3685183.6392641906</v>
      </c>
      <c r="AF253" s="95" t="e">
        <f>STDEV(W253:Y253)</f>
        <v>#DIV/0!</v>
      </c>
      <c r="AG253" s="95" t="e">
        <f>AF253/Z253</f>
        <v>#DIV/0!</v>
      </c>
    </row>
    <row r="254" spans="1:33" x14ac:dyDescent="0.3">
      <c r="A254" s="54" t="s">
        <v>425</v>
      </c>
      <c r="B254" s="87">
        <f>Meta!B254</f>
        <v>240</v>
      </c>
      <c r="C254" s="87" t="s">
        <v>678</v>
      </c>
      <c r="D254" s="93">
        <v>6735283.6770026525</v>
      </c>
      <c r="E254" t="s">
        <v>76</v>
      </c>
      <c r="F254" t="s">
        <v>390</v>
      </c>
      <c r="G254" t="s">
        <v>229</v>
      </c>
      <c r="H254" t="s">
        <v>232</v>
      </c>
      <c r="I254" t="s">
        <v>233</v>
      </c>
      <c r="J254" t="s">
        <v>234</v>
      </c>
      <c r="K254">
        <v>0.56000000000000005</v>
      </c>
      <c r="L254">
        <v>0.54</v>
      </c>
      <c r="M254">
        <v>0.53</v>
      </c>
      <c r="N254" s="43">
        <f t="shared" si="12"/>
        <v>0.54333333333333333</v>
      </c>
      <c r="P254" s="42"/>
      <c r="R254" t="s">
        <v>179</v>
      </c>
      <c r="S254">
        <v>22.98</v>
      </c>
      <c r="T254">
        <v>23.04</v>
      </c>
      <c r="U254">
        <v>22.88</v>
      </c>
      <c r="V254" s="91">
        <f t="shared" si="13"/>
        <v>22.966666666666665</v>
      </c>
      <c r="Z254" s="92">
        <f>'Std. Curve(238-316)'!C4</f>
        <v>0.42581456515335586</v>
      </c>
      <c r="AA254" s="37" t="s">
        <v>82</v>
      </c>
      <c r="AB254" s="93">
        <f>VLOOKUP(AA254,$AK$3:$AR$5,8)</f>
        <v>2660000</v>
      </c>
      <c r="AC254" s="94">
        <f>Z254*'DNA extraction'!O254*'DNA extraction'!F254/'DNA extraction'!E254/1000</f>
        <v>3.2517339836071462</v>
      </c>
      <c r="AD254" s="94">
        <f>AC254*FWDW!H254</f>
        <v>2.5320615327077642</v>
      </c>
      <c r="AE254" s="93">
        <f t="shared" si="14"/>
        <v>8649612.396395009</v>
      </c>
      <c r="AF254" s="95" t="e">
        <f>STDEV(W254:Y254)</f>
        <v>#DIV/0!</v>
      </c>
      <c r="AG254" s="95" t="e">
        <f>AF254/Z254</f>
        <v>#DIV/0!</v>
      </c>
    </row>
    <row r="255" spans="1:33" x14ac:dyDescent="0.3">
      <c r="A255" s="54" t="s">
        <v>425</v>
      </c>
      <c r="B255" s="87">
        <f>Meta!B255</f>
        <v>241</v>
      </c>
      <c r="C255" s="87" t="s">
        <v>679</v>
      </c>
      <c r="D255" s="93">
        <v>6672599.19224294</v>
      </c>
      <c r="E255" t="s">
        <v>76</v>
      </c>
      <c r="F255" t="s">
        <v>390</v>
      </c>
      <c r="G255" t="s">
        <v>229</v>
      </c>
      <c r="H255" t="s">
        <v>232</v>
      </c>
      <c r="I255" t="s">
        <v>233</v>
      </c>
      <c r="J255" t="s">
        <v>234</v>
      </c>
      <c r="K255">
        <v>0.56999999999999995</v>
      </c>
      <c r="L255">
        <v>0.55000000000000004</v>
      </c>
      <c r="M255">
        <v>0.54</v>
      </c>
      <c r="N255" s="43">
        <f t="shared" si="12"/>
        <v>0.55333333333333334</v>
      </c>
      <c r="P255" s="42"/>
      <c r="R255" t="s">
        <v>180</v>
      </c>
      <c r="S255">
        <v>22.84</v>
      </c>
      <c r="T255">
        <v>23.05</v>
      </c>
      <c r="U255">
        <v>22.98</v>
      </c>
      <c r="V255" s="91">
        <f t="shared" si="13"/>
        <v>22.956666666666667</v>
      </c>
      <c r="Z255" s="92">
        <f>'Std. Curve(238-316)'!C5</f>
        <v>0.42864500765740887</v>
      </c>
      <c r="AA255" s="37" t="s">
        <v>82</v>
      </c>
      <c r="AB255" s="93">
        <f>VLOOKUP(AA255,$AK$3:$AR$5,8)</f>
        <v>2660000</v>
      </c>
      <c r="AC255" s="94">
        <f>Z255*'DNA extraction'!O255*'DNA extraction'!F255/'DNA extraction'!E255/1000</f>
        <v>3.1810390178657433</v>
      </c>
      <c r="AD255" s="94">
        <f>AC255*FWDW!H255</f>
        <v>2.5084959369334361</v>
      </c>
      <c r="AE255" s="93">
        <f t="shared" si="14"/>
        <v>8461563.7875228766</v>
      </c>
      <c r="AF255" s="95" t="e">
        <f>STDEV(W255:Y255)</f>
        <v>#DIV/0!</v>
      </c>
      <c r="AG255" s="95" t="e">
        <f>AF255/Z255</f>
        <v>#DIV/0!</v>
      </c>
    </row>
    <row r="256" spans="1:33" x14ac:dyDescent="0.3">
      <c r="A256" s="54" t="s">
        <v>425</v>
      </c>
      <c r="B256" s="87">
        <f>Meta!B256</f>
        <v>242</v>
      </c>
      <c r="C256" s="87" t="s">
        <v>680</v>
      </c>
      <c r="D256" s="93">
        <v>3005534.212265423</v>
      </c>
      <c r="E256" t="s">
        <v>76</v>
      </c>
      <c r="F256" t="s">
        <v>390</v>
      </c>
      <c r="G256" t="s">
        <v>229</v>
      </c>
      <c r="H256" t="s">
        <v>232</v>
      </c>
      <c r="I256" t="s">
        <v>233</v>
      </c>
      <c r="J256" t="s">
        <v>234</v>
      </c>
      <c r="K256">
        <v>0.55000000000000004</v>
      </c>
      <c r="L256">
        <v>0.54</v>
      </c>
      <c r="M256">
        <v>0.52</v>
      </c>
      <c r="N256" s="43">
        <f t="shared" si="12"/>
        <v>0.53666666666666674</v>
      </c>
      <c r="P256" s="42"/>
      <c r="R256" t="s">
        <v>181</v>
      </c>
      <c r="S256">
        <v>24.25</v>
      </c>
      <c r="T256">
        <v>24.37</v>
      </c>
      <c r="U256">
        <v>24.3</v>
      </c>
      <c r="V256" s="91">
        <f t="shared" si="13"/>
        <v>24.306666666666668</v>
      </c>
      <c r="Z256" s="92">
        <f>'Std. Curve(238-316)'!C6</f>
        <v>0.17525403397252637</v>
      </c>
      <c r="AA256" s="37" t="s">
        <v>82</v>
      </c>
      <c r="AB256" s="93">
        <f>VLOOKUP(AA256,$AK$3:$AR$5,8)</f>
        <v>2660000</v>
      </c>
      <c r="AC256" s="94">
        <f>Z256*'DNA extraction'!O256*'DNA extraction'!F256/'DNA extraction'!E256/1000</f>
        <v>1.3876012191015548</v>
      </c>
      <c r="AD256" s="94">
        <f>AC256*FWDW!H256</f>
        <v>1.1299000797990313</v>
      </c>
      <c r="AE256" s="93">
        <f t="shared" si="14"/>
        <v>3691019.2428101357</v>
      </c>
      <c r="AF256" s="95" t="e">
        <f>STDEV(W256:Y256)</f>
        <v>#DIV/0!</v>
      </c>
      <c r="AG256" s="95" t="e">
        <f>AF256/Z256</f>
        <v>#DIV/0!</v>
      </c>
    </row>
    <row r="257" spans="1:33" x14ac:dyDescent="0.3">
      <c r="A257" s="54" t="s">
        <v>425</v>
      </c>
      <c r="B257" s="87">
        <f>Meta!B257</f>
        <v>243</v>
      </c>
      <c r="C257" s="87" t="s">
        <v>681</v>
      </c>
      <c r="D257" s="93">
        <v>2320799.3089937344</v>
      </c>
      <c r="E257" t="s">
        <v>76</v>
      </c>
      <c r="F257" t="s">
        <v>390</v>
      </c>
      <c r="G257" t="s">
        <v>229</v>
      </c>
      <c r="H257" t="s">
        <v>232</v>
      </c>
      <c r="I257" t="s">
        <v>233</v>
      </c>
      <c r="J257" t="s">
        <v>234</v>
      </c>
      <c r="K257">
        <v>0.56000000000000005</v>
      </c>
      <c r="L257">
        <v>0.54</v>
      </c>
      <c r="M257">
        <v>0.44</v>
      </c>
      <c r="N257" s="43">
        <f t="shared" si="12"/>
        <v>0.51333333333333331</v>
      </c>
      <c r="P257" s="42"/>
      <c r="R257" t="s">
        <v>182</v>
      </c>
      <c r="S257">
        <v>24.61</v>
      </c>
      <c r="T257">
        <v>24.79</v>
      </c>
      <c r="U257">
        <v>24.83</v>
      </c>
      <c r="V257" s="91">
        <f t="shared" si="13"/>
        <v>24.743333333333329</v>
      </c>
      <c r="Z257" s="92">
        <f>'Std. Curve(238-316)'!C7</f>
        <v>0.1312283850440033</v>
      </c>
      <c r="AA257" s="37" t="s">
        <v>82</v>
      </c>
      <c r="AB257" s="93">
        <f>VLOOKUP(AA257,$AK$3:$AR$5,8)</f>
        <v>2660000</v>
      </c>
      <c r="AC257" s="94">
        <f>Z257*'DNA extraction'!O257*'DNA extraction'!F257/'DNA extraction'!E257/1000</f>
        <v>1.0032751150153156</v>
      </c>
      <c r="AD257" s="94">
        <f>AC257*FWDW!H257</f>
        <v>0.87248094323072722</v>
      </c>
      <c r="AE257" s="93">
        <f t="shared" si="14"/>
        <v>2668711.8059407398</v>
      </c>
      <c r="AF257" s="95" t="e">
        <f>STDEV(W257:Y257)</f>
        <v>#DIV/0!</v>
      </c>
      <c r="AG257" s="95" t="e">
        <f>AF257/Z257</f>
        <v>#DIV/0!</v>
      </c>
    </row>
    <row r="258" spans="1:33" x14ac:dyDescent="0.3">
      <c r="A258" s="54" t="s">
        <v>425</v>
      </c>
      <c r="B258" s="87">
        <f>Meta!B258</f>
        <v>244</v>
      </c>
      <c r="C258" s="87" t="s">
        <v>682</v>
      </c>
      <c r="D258" s="93">
        <v>7425776.9277877305</v>
      </c>
      <c r="E258" t="s">
        <v>76</v>
      </c>
      <c r="F258" t="s">
        <v>390</v>
      </c>
      <c r="G258" t="s">
        <v>229</v>
      </c>
      <c r="H258" t="s">
        <v>232</v>
      </c>
      <c r="I258" t="s">
        <v>233</v>
      </c>
      <c r="J258" t="s">
        <v>234</v>
      </c>
      <c r="K258">
        <v>0.56000000000000005</v>
      </c>
      <c r="L258">
        <v>0.55000000000000004</v>
      </c>
      <c r="M258">
        <v>0.53</v>
      </c>
      <c r="N258" s="43">
        <f t="shared" si="12"/>
        <v>0.54666666666666675</v>
      </c>
      <c r="P258" s="42"/>
      <c r="R258" t="s">
        <v>183</v>
      </c>
      <c r="S258">
        <v>22.86</v>
      </c>
      <c r="T258">
        <v>23.05</v>
      </c>
      <c r="U258">
        <v>22.94</v>
      </c>
      <c r="V258" s="91">
        <f t="shared" si="13"/>
        <v>22.95</v>
      </c>
      <c r="Z258" s="92">
        <f>'Std. Curve(238-316)'!C8</f>
        <v>0.43054241401524568</v>
      </c>
      <c r="AA258" s="37" t="s">
        <v>82</v>
      </c>
      <c r="AB258" s="93">
        <f>VLOOKUP(AA258,$AK$3:$AR$5,8)</f>
        <v>2660000</v>
      </c>
      <c r="AC258" s="94">
        <f>Z258*'DNA extraction'!O258*'DNA extraction'!F258/'DNA extraction'!E258/1000</f>
        <v>3.2070198436889807</v>
      </c>
      <c r="AD258" s="94">
        <f>AC258*FWDW!H258</f>
        <v>2.7916454615743347</v>
      </c>
      <c r="AE258" s="93">
        <f t="shared" si="14"/>
        <v>8530672.784212688</v>
      </c>
      <c r="AF258" s="95" t="e">
        <f>STDEV(W258:Y258)</f>
        <v>#DIV/0!</v>
      </c>
      <c r="AG258" s="95" t="e">
        <f>AF258/Z258</f>
        <v>#DIV/0!</v>
      </c>
    </row>
    <row r="259" spans="1:33" x14ac:dyDescent="0.3">
      <c r="A259" s="54" t="s">
        <v>425</v>
      </c>
      <c r="B259" s="87">
        <f>Meta!B259</f>
        <v>245</v>
      </c>
      <c r="C259" s="87" t="s">
        <v>683</v>
      </c>
      <c r="D259" s="93">
        <v>2954561.2280337876</v>
      </c>
      <c r="E259" t="s">
        <v>76</v>
      </c>
      <c r="F259" t="s">
        <v>390</v>
      </c>
      <c r="G259" t="s">
        <v>229</v>
      </c>
      <c r="H259" t="s">
        <v>232</v>
      </c>
      <c r="I259" t="s">
        <v>233</v>
      </c>
      <c r="J259" t="s">
        <v>234</v>
      </c>
      <c r="K259">
        <v>0.56000000000000005</v>
      </c>
      <c r="L259">
        <v>0.55000000000000004</v>
      </c>
      <c r="M259">
        <v>0.52</v>
      </c>
      <c r="N259" s="43">
        <f t="shared" si="12"/>
        <v>0.54333333333333333</v>
      </c>
      <c r="P259" s="42"/>
      <c r="R259" t="s">
        <v>184</v>
      </c>
      <c r="S259">
        <v>24.16</v>
      </c>
      <c r="T259">
        <v>24.5</v>
      </c>
      <c r="U259">
        <v>24.44</v>
      </c>
      <c r="V259" s="91">
        <f t="shared" si="13"/>
        <v>24.366666666666664</v>
      </c>
      <c r="Z259" s="92">
        <f>'Std. Curve(238-316)'!C9</f>
        <v>0.16842419449961574</v>
      </c>
      <c r="AA259" s="37" t="s">
        <v>82</v>
      </c>
      <c r="AB259" s="93">
        <f>VLOOKUP(AA259,$AK$3:$AR$5,8)</f>
        <v>2660000</v>
      </c>
      <c r="AC259" s="94">
        <f>Z259*'DNA extraction'!O259*'DNA extraction'!F259/'DNA extraction'!E259/1000</f>
        <v>1.2945749000739104</v>
      </c>
      <c r="AD259" s="94">
        <f>AC259*FWDW!H259</f>
        <v>1.1107373037721007</v>
      </c>
      <c r="AE259" s="93">
        <f t="shared" si="14"/>
        <v>3443569.2341966019</v>
      </c>
      <c r="AF259" s="95" t="e">
        <f>STDEV(W259:Y259)</f>
        <v>#DIV/0!</v>
      </c>
      <c r="AG259" s="95" t="e">
        <f>AF259/Z259</f>
        <v>#DIV/0!</v>
      </c>
    </row>
    <row r="260" spans="1:33" x14ac:dyDescent="0.3">
      <c r="A260" s="54" t="s">
        <v>425</v>
      </c>
      <c r="B260" s="87">
        <f>Meta!B260</f>
        <v>246</v>
      </c>
      <c r="C260" s="87" t="s">
        <v>684</v>
      </c>
      <c r="D260" s="93">
        <v>3286628.2241339111</v>
      </c>
      <c r="E260" t="s">
        <v>76</v>
      </c>
      <c r="F260" t="s">
        <v>390</v>
      </c>
      <c r="G260" t="s">
        <v>229</v>
      </c>
      <c r="H260" t="s">
        <v>232</v>
      </c>
      <c r="I260" t="s">
        <v>233</v>
      </c>
      <c r="J260" t="s">
        <v>234</v>
      </c>
      <c r="K260">
        <v>0.56999999999999995</v>
      </c>
      <c r="L260">
        <v>0.61</v>
      </c>
      <c r="M260">
        <v>0.55000000000000004</v>
      </c>
      <c r="N260" s="43">
        <f t="shared" ref="N260:N323" si="15">AVERAGE(K260:M260)</f>
        <v>0.57666666666666666</v>
      </c>
      <c r="P260" s="42"/>
      <c r="R260" t="s">
        <v>185</v>
      </c>
      <c r="S260">
        <v>24.02</v>
      </c>
      <c r="T260">
        <v>23.92</v>
      </c>
      <c r="U260">
        <v>24.19</v>
      </c>
      <c r="V260" s="91">
        <f t="shared" ref="V260:V323" si="16">AVERAGE(S260:U260)</f>
        <v>24.043333333333333</v>
      </c>
      <c r="Z260" s="92">
        <f>'Std. Curve(238-316)'!C10</f>
        <v>0.20865836548157041</v>
      </c>
      <c r="AA260" s="37" t="s">
        <v>82</v>
      </c>
      <c r="AB260" s="93">
        <f>VLOOKUP(AA260,$AK$3:$AR$5,8)</f>
        <v>2660000</v>
      </c>
      <c r="AC260" s="94">
        <f>Z260*'DNA extraction'!O260*'DNA extraction'!F260/'DNA extraction'!E260/1000</f>
        <v>1.5612298202885926</v>
      </c>
      <c r="AD260" s="94">
        <f>AC260*FWDW!H260</f>
        <v>1.2355745203510944</v>
      </c>
      <c r="AE260" s="93">
        <f t="shared" si="14"/>
        <v>4152871.3219676563</v>
      </c>
      <c r="AF260" s="95" t="e">
        <f>STDEV(W260:Y260)</f>
        <v>#DIV/0!</v>
      </c>
      <c r="AG260" s="95" t="e">
        <f>AF260/Z260</f>
        <v>#DIV/0!</v>
      </c>
    </row>
    <row r="261" spans="1:33" x14ac:dyDescent="0.3">
      <c r="A261" s="54" t="s">
        <v>425</v>
      </c>
      <c r="B261" s="87">
        <f>Meta!B261</f>
        <v>247</v>
      </c>
      <c r="C261" s="87" t="s">
        <v>685</v>
      </c>
      <c r="D261" s="93">
        <v>1159738.4779234417</v>
      </c>
      <c r="E261" t="s">
        <v>76</v>
      </c>
      <c r="F261" t="s">
        <v>390</v>
      </c>
      <c r="G261" t="s">
        <v>229</v>
      </c>
      <c r="H261" t="s">
        <v>232</v>
      </c>
      <c r="I261" t="s">
        <v>233</v>
      </c>
      <c r="J261" t="s">
        <v>234</v>
      </c>
      <c r="K261">
        <v>0.55000000000000004</v>
      </c>
      <c r="L261">
        <v>0.56999999999999995</v>
      </c>
      <c r="M261">
        <v>0.54</v>
      </c>
      <c r="N261" s="43">
        <f t="shared" si="15"/>
        <v>0.55333333333333334</v>
      </c>
      <c r="P261" s="42"/>
      <c r="R261" t="s">
        <v>186</v>
      </c>
      <c r="S261">
        <v>25.81</v>
      </c>
      <c r="T261">
        <v>25.9</v>
      </c>
      <c r="U261">
        <v>25.78</v>
      </c>
      <c r="V261" s="91">
        <f t="shared" si="16"/>
        <v>25.83</v>
      </c>
      <c r="Z261" s="92">
        <f>'Std. Curve(238-316)'!C11</f>
        <v>6.3880133534536809E-2</v>
      </c>
      <c r="AA261" s="37" t="s">
        <v>82</v>
      </c>
      <c r="AB261" s="93">
        <f>VLOOKUP(AA261,$AK$3:$AR$5,8)</f>
        <v>2660000</v>
      </c>
      <c r="AC261" s="94">
        <f>Z261*'DNA extraction'!O261*'DNA extraction'!F261/'DNA extraction'!E261/1000</f>
        <v>0.48763460713386875</v>
      </c>
      <c r="AD261" s="94">
        <f>AC261*FWDW!H261</f>
        <v>0.4359919089937751</v>
      </c>
      <c r="AE261" s="93">
        <f t="shared" si="14"/>
        <v>1297108.0549760908</v>
      </c>
      <c r="AF261" s="95" t="e">
        <f>STDEV(W261:Y261)</f>
        <v>#DIV/0!</v>
      </c>
      <c r="AG261" s="95" t="e">
        <f>AF261/Z261</f>
        <v>#DIV/0!</v>
      </c>
    </row>
    <row r="262" spans="1:33" x14ac:dyDescent="0.3">
      <c r="A262" s="54" t="s">
        <v>425</v>
      </c>
      <c r="B262" s="87">
        <f>Meta!B262</f>
        <v>248</v>
      </c>
      <c r="C262" s="87" t="s">
        <v>686</v>
      </c>
      <c r="D262" s="93">
        <v>4102564.8290166259</v>
      </c>
      <c r="E262" t="s">
        <v>76</v>
      </c>
      <c r="F262" t="s">
        <v>390</v>
      </c>
      <c r="G262" t="s">
        <v>229</v>
      </c>
      <c r="H262" t="s">
        <v>232</v>
      </c>
      <c r="I262" t="s">
        <v>233</v>
      </c>
      <c r="J262" t="s">
        <v>234</v>
      </c>
      <c r="K262">
        <v>0.56000000000000005</v>
      </c>
      <c r="L262">
        <v>0.55000000000000004</v>
      </c>
      <c r="M262">
        <v>0.54</v>
      </c>
      <c r="N262" s="43">
        <f t="shared" si="15"/>
        <v>0.55000000000000004</v>
      </c>
      <c r="P262" s="42"/>
      <c r="R262" t="s">
        <v>187</v>
      </c>
      <c r="S262">
        <v>23.55</v>
      </c>
      <c r="T262">
        <v>24.1</v>
      </c>
      <c r="U262">
        <v>23.86</v>
      </c>
      <c r="V262" s="91">
        <f t="shared" si="16"/>
        <v>23.83666666666667</v>
      </c>
      <c r="Z262" s="92">
        <f>'Std. Curve(238-316)'!C12</f>
        <v>0.239275989162651</v>
      </c>
      <c r="AA262" s="37" t="s">
        <v>82</v>
      </c>
      <c r="AB262" s="93">
        <f>VLOOKUP(AA262,$AK$3:$AR$5,8)</f>
        <v>2660000</v>
      </c>
      <c r="AC262" s="94">
        <f>Z262*'DNA extraction'!O262*'DNA extraction'!F262/'DNA extraction'!E262/1000</f>
        <v>1.8744691669616211</v>
      </c>
      <c r="AD262" s="94">
        <f>AC262*FWDW!H262</f>
        <v>1.5423176048934684</v>
      </c>
      <c r="AE262" s="93">
        <f t="shared" si="14"/>
        <v>4986087.9841179121</v>
      </c>
      <c r="AF262" s="95" t="e">
        <f>STDEV(W262:Y262)</f>
        <v>#DIV/0!</v>
      </c>
      <c r="AG262" s="95" t="e">
        <f>AF262/Z262</f>
        <v>#DIV/0!</v>
      </c>
    </row>
    <row r="263" spans="1:33" x14ac:dyDescent="0.3">
      <c r="A263" s="54" t="s">
        <v>425</v>
      </c>
      <c r="B263" s="87">
        <f>Meta!B263</f>
        <v>249</v>
      </c>
      <c r="C263" s="87" t="s">
        <v>687</v>
      </c>
      <c r="D263" s="93">
        <v>3527546.2440656936</v>
      </c>
      <c r="E263" t="s">
        <v>76</v>
      </c>
      <c r="F263" t="s">
        <v>390</v>
      </c>
      <c r="G263" t="s">
        <v>229</v>
      </c>
      <c r="H263" t="s">
        <v>232</v>
      </c>
      <c r="I263" t="s">
        <v>233</v>
      </c>
      <c r="J263" t="s">
        <v>234</v>
      </c>
      <c r="K263">
        <v>0.56000000000000005</v>
      </c>
      <c r="L263">
        <v>0.55000000000000004</v>
      </c>
      <c r="M263">
        <v>0.53</v>
      </c>
      <c r="N263" s="43">
        <f t="shared" si="15"/>
        <v>0.54666666666666675</v>
      </c>
      <c r="P263" s="42"/>
      <c r="R263" t="s">
        <v>188</v>
      </c>
      <c r="S263">
        <v>23.77</v>
      </c>
      <c r="T263">
        <v>24.25</v>
      </c>
      <c r="U263">
        <v>23.7</v>
      </c>
      <c r="V263" s="91">
        <f t="shared" si="16"/>
        <v>23.906666666666666</v>
      </c>
      <c r="Z263" s="92">
        <f>'Std. Curve(238-316)'!C13</f>
        <v>0.22843272397489814</v>
      </c>
      <c r="AA263" s="37" t="s">
        <v>82</v>
      </c>
      <c r="AB263" s="93">
        <f>VLOOKUP(AA263,$AK$3:$AR$5,8)</f>
        <v>2660000</v>
      </c>
      <c r="AC263" s="94">
        <f>Z263*'DNA extraction'!O263*'DNA extraction'!F263/'DNA extraction'!E263/1000</f>
        <v>1.699016169393069</v>
      </c>
      <c r="AD263" s="94">
        <f>AC263*FWDW!H263</f>
        <v>1.326145204535975</v>
      </c>
      <c r="AE263" s="93">
        <f t="shared" si="14"/>
        <v>4519383.0105855633</v>
      </c>
      <c r="AF263" s="95" t="e">
        <f>STDEV(W263:Y263)</f>
        <v>#DIV/0!</v>
      </c>
      <c r="AG263" s="95" t="e">
        <f>AF263/Z263</f>
        <v>#DIV/0!</v>
      </c>
    </row>
    <row r="264" spans="1:33" x14ac:dyDescent="0.3">
      <c r="A264" s="54" t="s">
        <v>425</v>
      </c>
      <c r="B264" s="87">
        <f>Meta!B264</f>
        <v>250</v>
      </c>
      <c r="C264" s="87" t="s">
        <v>688</v>
      </c>
      <c r="D264" s="93">
        <v>4135117.2761869142</v>
      </c>
      <c r="E264" t="s">
        <v>76</v>
      </c>
      <c r="F264" t="s">
        <v>390</v>
      </c>
      <c r="G264" t="s">
        <v>229</v>
      </c>
      <c r="H264" t="s">
        <v>232</v>
      </c>
      <c r="I264" t="s">
        <v>233</v>
      </c>
      <c r="J264" t="s">
        <v>234</v>
      </c>
      <c r="K264">
        <v>0.57999999999999996</v>
      </c>
      <c r="L264">
        <v>0.56999999999999995</v>
      </c>
      <c r="M264">
        <v>0.55000000000000004</v>
      </c>
      <c r="N264" s="43">
        <f t="shared" si="15"/>
        <v>0.56666666666666665</v>
      </c>
      <c r="P264" s="42"/>
      <c r="R264" t="s">
        <v>189</v>
      </c>
      <c r="S264">
        <v>23.81</v>
      </c>
      <c r="T264">
        <v>24.04</v>
      </c>
      <c r="U264">
        <v>23.81</v>
      </c>
      <c r="V264" s="91">
        <f t="shared" si="16"/>
        <v>23.886666666666667</v>
      </c>
      <c r="Z264" s="92">
        <f>'Std. Curve(238-316)'!C14</f>
        <v>0.23147965870059264</v>
      </c>
      <c r="AA264" s="37" t="s">
        <v>82</v>
      </c>
      <c r="AB264" s="93">
        <f>VLOOKUP(AA264,$AK$3:$AR$5,8)</f>
        <v>2660000</v>
      </c>
      <c r="AC264" s="94">
        <f>Z264*'DNA extraction'!O264*'DNA extraction'!F264/'DNA extraction'!E264/1000</f>
        <v>1.7690459205242082</v>
      </c>
      <c r="AD264" s="94">
        <f>AC264*FWDW!H264</f>
        <v>1.5545553669875618</v>
      </c>
      <c r="AE264" s="93">
        <f t="shared" si="14"/>
        <v>4705662.1485943934</v>
      </c>
      <c r="AF264" s="95" t="e">
        <f>STDEV(W264:Y264)</f>
        <v>#DIV/0!</v>
      </c>
      <c r="AG264" s="95" t="e">
        <f>AF264/Z264</f>
        <v>#DIV/0!</v>
      </c>
    </row>
    <row r="265" spans="1:33" x14ac:dyDescent="0.3">
      <c r="A265" s="54" t="s">
        <v>425</v>
      </c>
      <c r="B265" s="87">
        <f>Meta!B265</f>
        <v>251</v>
      </c>
      <c r="C265" s="87" t="s">
        <v>689</v>
      </c>
      <c r="D265" s="93">
        <v>2323753.0982780345</v>
      </c>
      <c r="E265" t="s">
        <v>76</v>
      </c>
      <c r="F265" t="s">
        <v>390</v>
      </c>
      <c r="G265" t="s">
        <v>229</v>
      </c>
      <c r="H265" t="s">
        <v>232</v>
      </c>
      <c r="I265" t="s">
        <v>233</v>
      </c>
      <c r="J265" t="s">
        <v>234</v>
      </c>
      <c r="K265">
        <v>0.51</v>
      </c>
      <c r="L265">
        <v>0.56999999999999995</v>
      </c>
      <c r="M265">
        <v>0.48</v>
      </c>
      <c r="N265" s="43">
        <f t="shared" si="15"/>
        <v>0.52</v>
      </c>
      <c r="P265" s="42"/>
      <c r="R265" t="s">
        <v>190</v>
      </c>
      <c r="S265">
        <v>24.7</v>
      </c>
      <c r="T265">
        <v>24.81</v>
      </c>
      <c r="U265">
        <v>24.85</v>
      </c>
      <c r="V265" s="91">
        <f t="shared" si="16"/>
        <v>24.786666666666665</v>
      </c>
      <c r="Z265" s="92">
        <f>'Std. Curve(238-316)'!C15</f>
        <v>0.12751452836212204</v>
      </c>
      <c r="AA265" s="37" t="s">
        <v>82</v>
      </c>
      <c r="AB265" s="93">
        <f>VLOOKUP(AA265,$AK$3:$AR$5,8)</f>
        <v>2660000</v>
      </c>
      <c r="AC265" s="94">
        <f>Z265*'DNA extraction'!O265*'DNA extraction'!F265/'DNA extraction'!E265/1000</f>
        <v>0.98925157767356142</v>
      </c>
      <c r="AD265" s="94">
        <f>AC265*FWDW!H265</f>
        <v>0.87359139033008815</v>
      </c>
      <c r="AE265" s="93">
        <f t="shared" si="14"/>
        <v>2631409.1966116736</v>
      </c>
      <c r="AF265" s="95" t="e">
        <f>STDEV(W265:Y265)</f>
        <v>#DIV/0!</v>
      </c>
      <c r="AG265" s="95" t="e">
        <f>AF265/Z265</f>
        <v>#DIV/0!</v>
      </c>
    </row>
    <row r="266" spans="1:33" x14ac:dyDescent="0.3">
      <c r="A266" s="54" t="s">
        <v>425</v>
      </c>
      <c r="B266" s="87">
        <f>Meta!B266</f>
        <v>252</v>
      </c>
      <c r="C266" s="87" t="s">
        <v>690</v>
      </c>
      <c r="D266" s="93">
        <v>12872085.652019557</v>
      </c>
      <c r="E266" t="s">
        <v>76</v>
      </c>
      <c r="F266" t="s">
        <v>390</v>
      </c>
      <c r="G266" t="s">
        <v>229</v>
      </c>
      <c r="H266" t="s">
        <v>232</v>
      </c>
      <c r="I266" t="s">
        <v>233</v>
      </c>
      <c r="J266" t="s">
        <v>234</v>
      </c>
      <c r="K266">
        <v>0.57999999999999996</v>
      </c>
      <c r="L266">
        <v>0.56999999999999995</v>
      </c>
      <c r="M266">
        <v>0.56000000000000005</v>
      </c>
      <c r="N266" s="43">
        <f t="shared" si="15"/>
        <v>0.56999999999999995</v>
      </c>
      <c r="P266" s="42"/>
      <c r="R266" t="s">
        <v>191</v>
      </c>
      <c r="S266">
        <v>21.92</v>
      </c>
      <c r="T266">
        <v>22.1</v>
      </c>
      <c r="U266">
        <v>22.11</v>
      </c>
      <c r="V266" s="91">
        <f t="shared" si="16"/>
        <v>22.043333333333333</v>
      </c>
      <c r="Z266" s="92">
        <f>'Std. Curve(238-316)'!C16</f>
        <v>0.78503185081055404</v>
      </c>
      <c r="AA266" s="37" t="s">
        <v>82</v>
      </c>
      <c r="AB266" s="93">
        <f>VLOOKUP(AA266,$AK$3:$AR$5,8)</f>
        <v>2660000</v>
      </c>
      <c r="AC266" s="94">
        <f>Z266*'DNA extraction'!O266*'DNA extraction'!F266/'DNA extraction'!E266/1000</f>
        <v>5.9359686261667601</v>
      </c>
      <c r="AD266" s="94">
        <f>AC266*FWDW!H266</f>
        <v>4.8391299443682545</v>
      </c>
      <c r="AE266" s="93">
        <f t="shared" si="14"/>
        <v>15789676.545603583</v>
      </c>
      <c r="AF266" s="95" t="e">
        <f>STDEV(W266:Y266)</f>
        <v>#DIV/0!</v>
      </c>
      <c r="AG266" s="95" t="e">
        <f>AF266/Z266</f>
        <v>#DIV/0!</v>
      </c>
    </row>
    <row r="267" spans="1:33" x14ac:dyDescent="0.3">
      <c r="A267" s="54" t="s">
        <v>425</v>
      </c>
      <c r="B267" s="87">
        <f>Meta!B267</f>
        <v>253</v>
      </c>
      <c r="C267" s="87" t="s">
        <v>691</v>
      </c>
      <c r="D267" s="93">
        <v>5582885.3165427875</v>
      </c>
      <c r="E267" t="s">
        <v>76</v>
      </c>
      <c r="F267" t="s">
        <v>390</v>
      </c>
      <c r="G267" t="s">
        <v>229</v>
      </c>
      <c r="H267" t="s">
        <v>232</v>
      </c>
      <c r="I267" t="s">
        <v>233</v>
      </c>
      <c r="J267" t="s">
        <v>234</v>
      </c>
      <c r="K267">
        <v>0.57999999999999996</v>
      </c>
      <c r="L267">
        <v>0.56999999999999995</v>
      </c>
      <c r="M267">
        <v>0.56000000000000005</v>
      </c>
      <c r="N267" s="43">
        <f t="shared" si="15"/>
        <v>0.56999999999999995</v>
      </c>
      <c r="P267" s="42"/>
      <c r="R267" t="s">
        <v>192</v>
      </c>
      <c r="S267">
        <v>23.22</v>
      </c>
      <c r="T267">
        <v>23.37</v>
      </c>
      <c r="U267">
        <v>23.32</v>
      </c>
      <c r="V267" s="91">
        <f t="shared" si="16"/>
        <v>23.303333333333331</v>
      </c>
      <c r="Z267" s="92">
        <f>'Std. Curve(238-316)'!C17</f>
        <v>0.34068487047656143</v>
      </c>
      <c r="AA267" s="37" t="s">
        <v>82</v>
      </c>
      <c r="AB267" s="93">
        <f>VLOOKUP(AA267,$AK$3:$AR$5,8)</f>
        <v>2660000</v>
      </c>
      <c r="AC267" s="94">
        <f>Z267*'DNA extraction'!O267*'DNA extraction'!F267/'DNA extraction'!E267/1000</f>
        <v>2.5673313524985786</v>
      </c>
      <c r="AD267" s="94">
        <f>AC267*FWDW!H267</f>
        <v>2.0988290663694689</v>
      </c>
      <c r="AE267" s="93">
        <f t="shared" si="14"/>
        <v>6829101.3976462195</v>
      </c>
      <c r="AF267" s="95" t="e">
        <f>STDEV(W267:Y267)</f>
        <v>#DIV/0!</v>
      </c>
      <c r="AG267" s="95" t="e">
        <f>AF267/Z267</f>
        <v>#DIV/0!</v>
      </c>
    </row>
    <row r="268" spans="1:33" x14ac:dyDescent="0.3">
      <c r="A268" s="54" t="s">
        <v>425</v>
      </c>
      <c r="B268" s="87">
        <f>Meta!B268</f>
        <v>254</v>
      </c>
      <c r="C268" s="87" t="s">
        <v>692</v>
      </c>
      <c r="D268" s="93">
        <v>2930305.1240405226</v>
      </c>
      <c r="E268" t="s">
        <v>76</v>
      </c>
      <c r="F268" t="s">
        <v>390</v>
      </c>
      <c r="G268" t="s">
        <v>229</v>
      </c>
      <c r="H268" t="s">
        <v>232</v>
      </c>
      <c r="I268" t="s">
        <v>233</v>
      </c>
      <c r="J268" t="s">
        <v>234</v>
      </c>
      <c r="K268">
        <v>0.55000000000000004</v>
      </c>
      <c r="L268">
        <v>0.55000000000000004</v>
      </c>
      <c r="M268">
        <v>0.54</v>
      </c>
      <c r="N268" s="43">
        <f t="shared" si="15"/>
        <v>0.54666666666666675</v>
      </c>
      <c r="P268" s="42"/>
      <c r="R268" t="s">
        <v>193</v>
      </c>
      <c r="S268">
        <v>24.48</v>
      </c>
      <c r="T268">
        <v>24.2</v>
      </c>
      <c r="U268">
        <v>24.53</v>
      </c>
      <c r="V268" s="91">
        <f t="shared" si="16"/>
        <v>24.403333333333336</v>
      </c>
      <c r="Z268" s="92">
        <f>'Std. Curve(238-316)'!C18</f>
        <v>0.16438210414132537</v>
      </c>
      <c r="AA268" s="37" t="s">
        <v>82</v>
      </c>
      <c r="AB268" s="93">
        <f>VLOOKUP(AA268,$AK$3:$AR$5,8)</f>
        <v>2660000</v>
      </c>
      <c r="AC268" s="94">
        <f>Z268*'DNA extraction'!O268*'DNA extraction'!F268/'DNA extraction'!E268/1000</f>
        <v>1.2887660065960436</v>
      </c>
      <c r="AD268" s="94">
        <f>AC268*FWDW!H268</f>
        <v>1.101618467684407</v>
      </c>
      <c r="AE268" s="93">
        <f t="shared" si="14"/>
        <v>3428117.5775454757</v>
      </c>
      <c r="AF268" s="95" t="e">
        <f>STDEV(W268:Y268)</f>
        <v>#DIV/0!</v>
      </c>
      <c r="AG268" s="95" t="e">
        <f>AF268/Z268</f>
        <v>#DIV/0!</v>
      </c>
    </row>
    <row r="269" spans="1:33" x14ac:dyDescent="0.3">
      <c r="A269" s="54" t="s">
        <v>425</v>
      </c>
      <c r="B269" s="87">
        <f>Meta!B269</f>
        <v>255</v>
      </c>
      <c r="C269" s="87" t="s">
        <v>693</v>
      </c>
      <c r="D269" s="93">
        <v>13611127.883434514</v>
      </c>
      <c r="E269" t="s">
        <v>76</v>
      </c>
      <c r="F269" t="s">
        <v>390</v>
      </c>
      <c r="G269" t="s">
        <v>229</v>
      </c>
      <c r="H269" t="s">
        <v>232</v>
      </c>
      <c r="I269" t="s">
        <v>233</v>
      </c>
      <c r="J269" t="s">
        <v>234</v>
      </c>
      <c r="K269">
        <v>0.55000000000000004</v>
      </c>
      <c r="L269">
        <v>0.59</v>
      </c>
      <c r="M269">
        <v>0.49</v>
      </c>
      <c r="N269" s="43">
        <f t="shared" si="15"/>
        <v>0.54333333333333333</v>
      </c>
      <c r="P269" s="42"/>
      <c r="R269" t="s">
        <v>194</v>
      </c>
      <c r="S269">
        <v>21.81</v>
      </c>
      <c r="T269">
        <v>22.28</v>
      </c>
      <c r="U269">
        <v>21.89</v>
      </c>
      <c r="V269" s="91">
        <f t="shared" si="16"/>
        <v>21.993333333333336</v>
      </c>
      <c r="Z269" s="92">
        <f>'Std. Curve(238-316)'!C19</f>
        <v>0.81147204761452629</v>
      </c>
      <c r="AA269" s="37" t="s">
        <v>82</v>
      </c>
      <c r="AB269" s="93">
        <f>VLOOKUP(AA269,$AK$3:$AR$5,8)</f>
        <v>2660000</v>
      </c>
      <c r="AC269" s="94">
        <f>Z269*'DNA extraction'!O269*'DNA extraction'!F269/'DNA extraction'!E269/1000</f>
        <v>6.1127837861734555</v>
      </c>
      <c r="AD269" s="94">
        <f>AC269*FWDW!H269</f>
        <v>5.116965369712223</v>
      </c>
      <c r="AE269" s="93">
        <f t="shared" si="14"/>
        <v>16260004.871221391</v>
      </c>
      <c r="AF269" s="95" t="e">
        <f>STDEV(W269:Y269)</f>
        <v>#DIV/0!</v>
      </c>
      <c r="AG269" s="95" t="e">
        <f>AF269/Z269</f>
        <v>#DIV/0!</v>
      </c>
    </row>
    <row r="270" spans="1:33" x14ac:dyDescent="0.3">
      <c r="A270" s="54" t="s">
        <v>425</v>
      </c>
      <c r="B270" s="87">
        <f>Meta!B270</f>
        <v>256</v>
      </c>
      <c r="C270" s="87" t="s">
        <v>694</v>
      </c>
      <c r="D270" s="93">
        <v>8528675.9997057579</v>
      </c>
      <c r="E270" t="s">
        <v>76</v>
      </c>
      <c r="F270" t="s">
        <v>390</v>
      </c>
      <c r="G270" t="s">
        <v>229</v>
      </c>
      <c r="H270" t="s">
        <v>232</v>
      </c>
      <c r="I270" t="s">
        <v>233</v>
      </c>
      <c r="J270" t="s">
        <v>234</v>
      </c>
      <c r="K270">
        <v>0.52</v>
      </c>
      <c r="L270">
        <v>0.5</v>
      </c>
      <c r="M270">
        <v>0.52</v>
      </c>
      <c r="N270" s="43">
        <f t="shared" si="15"/>
        <v>0.51333333333333331</v>
      </c>
      <c r="P270" s="42"/>
      <c r="R270" t="s">
        <v>195</v>
      </c>
      <c r="S270">
        <v>22.5</v>
      </c>
      <c r="T270">
        <v>22.73</v>
      </c>
      <c r="U270">
        <v>22.68</v>
      </c>
      <c r="V270" s="91">
        <f t="shared" si="16"/>
        <v>22.636666666666667</v>
      </c>
      <c r="Z270" s="92">
        <f>'Std. Curve(238-316)'!C20</f>
        <v>0.529870823214181</v>
      </c>
      <c r="AA270" s="37" t="s">
        <v>82</v>
      </c>
      <c r="AB270" s="93">
        <f>VLOOKUP(AA270,$AK$3:$AR$5,8)</f>
        <v>2660000</v>
      </c>
      <c r="AC270" s="94">
        <f>Z270*'DNA extraction'!O270*'DNA extraction'!F270/'DNA extraction'!E270/1000</f>
        <v>3.8662591989360156</v>
      </c>
      <c r="AD270" s="94">
        <f>AC270*FWDW!H270</f>
        <v>3.2062691728217132</v>
      </c>
      <c r="AE270" s="93">
        <f t="shared" ref="AE270:AE333" si="17">AC270*AB270</f>
        <v>10284249.469169801</v>
      </c>
      <c r="AF270" s="95" t="e">
        <f>STDEV(W270:Y270)</f>
        <v>#DIV/0!</v>
      </c>
      <c r="AG270" s="95" t="e">
        <f>AF270/Z270</f>
        <v>#DIV/0!</v>
      </c>
    </row>
    <row r="271" spans="1:33" x14ac:dyDescent="0.3">
      <c r="A271" s="54" t="s">
        <v>425</v>
      </c>
      <c r="B271" s="87">
        <f>Meta!B271</f>
        <v>257</v>
      </c>
      <c r="C271" s="87" t="s">
        <v>695</v>
      </c>
      <c r="D271" s="93">
        <v>12207893.779697996</v>
      </c>
      <c r="E271" t="s">
        <v>76</v>
      </c>
      <c r="F271" t="s">
        <v>390</v>
      </c>
      <c r="G271" t="s">
        <v>229</v>
      </c>
      <c r="H271" t="s">
        <v>232</v>
      </c>
      <c r="I271" t="s">
        <v>233</v>
      </c>
      <c r="J271" t="s">
        <v>234</v>
      </c>
      <c r="K271">
        <v>0.56999999999999995</v>
      </c>
      <c r="L271">
        <v>0.56000000000000005</v>
      </c>
      <c r="M271">
        <v>0.54</v>
      </c>
      <c r="N271" s="43">
        <f t="shared" si="15"/>
        <v>0.55666666666666664</v>
      </c>
      <c r="P271" s="42"/>
      <c r="R271" t="s">
        <v>196</v>
      </c>
      <c r="S271">
        <v>22.09</v>
      </c>
      <c r="T271">
        <v>22.18</v>
      </c>
      <c r="U271">
        <v>22.28</v>
      </c>
      <c r="V271" s="91">
        <f t="shared" si="16"/>
        <v>22.183333333333334</v>
      </c>
      <c r="Z271" s="92">
        <f>'Std. Curve(238-316)'!C21</f>
        <v>0.71549346953907589</v>
      </c>
      <c r="AA271" s="37" t="s">
        <v>82</v>
      </c>
      <c r="AB271" s="93">
        <f>VLOOKUP(AA271,$AK$3:$AR$5,8)</f>
        <v>2660000</v>
      </c>
      <c r="AC271" s="94">
        <f>Z271*'DNA extraction'!O271*'DNA extraction'!F271/'DNA extraction'!E271/1000</f>
        <v>5.3595016444874597</v>
      </c>
      <c r="AD271" s="94">
        <f>AC271*FWDW!H271</f>
        <v>4.5894337517661636</v>
      </c>
      <c r="AE271" s="93">
        <f t="shared" si="17"/>
        <v>14256274.374336643</v>
      </c>
      <c r="AF271" s="95" t="e">
        <f>STDEV(W271:Y271)</f>
        <v>#DIV/0!</v>
      </c>
      <c r="AG271" s="95" t="e">
        <f>AF271/Z271</f>
        <v>#DIV/0!</v>
      </c>
    </row>
    <row r="272" spans="1:33" x14ac:dyDescent="0.3">
      <c r="A272" s="54" t="s">
        <v>425</v>
      </c>
      <c r="B272" s="87">
        <f>Meta!B272</f>
        <v>258</v>
      </c>
      <c r="C272" s="87" t="s">
        <v>696</v>
      </c>
      <c r="D272" s="93">
        <v>14251561.830970513</v>
      </c>
      <c r="E272" t="s">
        <v>76</v>
      </c>
      <c r="F272" t="s">
        <v>390</v>
      </c>
      <c r="G272" t="s">
        <v>229</v>
      </c>
      <c r="H272" t="s">
        <v>232</v>
      </c>
      <c r="I272" t="s">
        <v>233</v>
      </c>
      <c r="J272" t="s">
        <v>234</v>
      </c>
      <c r="K272">
        <v>0.49</v>
      </c>
      <c r="L272">
        <v>0.55000000000000004</v>
      </c>
      <c r="M272">
        <v>0.54</v>
      </c>
      <c r="N272" s="43">
        <f t="shared" si="15"/>
        <v>0.52666666666666673</v>
      </c>
      <c r="P272" s="42"/>
      <c r="R272" t="s">
        <v>197</v>
      </c>
      <c r="S272">
        <v>21.3</v>
      </c>
      <c r="T272">
        <v>22.48</v>
      </c>
      <c r="U272">
        <v>22.03</v>
      </c>
      <c r="V272" s="91">
        <f t="shared" si="16"/>
        <v>21.936666666666667</v>
      </c>
      <c r="Z272" s="92">
        <f>'Std. Curve(238-316)'!C22</f>
        <v>0.84251573964864301</v>
      </c>
      <c r="AA272" s="37" t="s">
        <v>82</v>
      </c>
      <c r="AB272" s="93">
        <f>VLOOKUP(AA272,$AK$3:$AR$5,8)</f>
        <v>2660000</v>
      </c>
      <c r="AC272" s="94">
        <f>Z272*'DNA extraction'!O272*'DNA extraction'!F272/'DNA extraction'!E272/1000</f>
        <v>6.3996638028761348</v>
      </c>
      <c r="AD272" s="94">
        <f>AC272*FWDW!H272</f>
        <v>5.3577300116430502</v>
      </c>
      <c r="AE272" s="93">
        <f t="shared" si="17"/>
        <v>17023105.715650517</v>
      </c>
      <c r="AF272" s="95" t="e">
        <f>STDEV(W272:Y272)</f>
        <v>#DIV/0!</v>
      </c>
      <c r="AG272" s="95" t="e">
        <f>AF272/Z272</f>
        <v>#DIV/0!</v>
      </c>
    </row>
    <row r="273" spans="1:33" x14ac:dyDescent="0.3">
      <c r="A273" s="54" t="s">
        <v>425</v>
      </c>
      <c r="B273" s="87">
        <f>Meta!B273</f>
        <v>259</v>
      </c>
      <c r="C273" s="87" t="s">
        <v>697</v>
      </c>
      <c r="D273" s="93">
        <v>9976036.2466993965</v>
      </c>
      <c r="E273" t="s">
        <v>76</v>
      </c>
      <c r="F273" t="s">
        <v>390</v>
      </c>
      <c r="G273" t="s">
        <v>229</v>
      </c>
      <c r="H273" t="s">
        <v>232</v>
      </c>
      <c r="I273" t="s">
        <v>233</v>
      </c>
      <c r="J273" t="s">
        <v>234</v>
      </c>
      <c r="K273">
        <v>0.57999999999999996</v>
      </c>
      <c r="L273">
        <v>0.56000000000000005</v>
      </c>
      <c r="M273">
        <v>0.54</v>
      </c>
      <c r="N273" s="43">
        <f t="shared" si="15"/>
        <v>0.56000000000000005</v>
      </c>
      <c r="P273" s="42"/>
      <c r="R273" t="s">
        <v>198</v>
      </c>
      <c r="S273">
        <v>22.49</v>
      </c>
      <c r="T273">
        <v>22.56</v>
      </c>
      <c r="U273">
        <v>22.32</v>
      </c>
      <c r="V273" s="91">
        <f t="shared" si="16"/>
        <v>22.456666666666667</v>
      </c>
      <c r="Z273" s="92">
        <f>'Std. Curve(238-316)'!C23</f>
        <v>0.59698117862359412</v>
      </c>
      <c r="AA273" s="37" t="s">
        <v>82</v>
      </c>
      <c r="AB273" s="93">
        <f>VLOOKUP(AA273,$AK$3:$AR$5,8)</f>
        <v>2660000</v>
      </c>
      <c r="AC273" s="94">
        <f>Z273*'DNA extraction'!O273*'DNA extraction'!F273/'DNA extraction'!E273/1000</f>
        <v>4.4550834225641349</v>
      </c>
      <c r="AD273" s="94">
        <f>AC273*FWDW!H273</f>
        <v>3.7503895664283444</v>
      </c>
      <c r="AE273" s="93">
        <f t="shared" si="17"/>
        <v>11850521.904020598</v>
      </c>
      <c r="AF273" s="95" t="e">
        <f>STDEV(W273:Y273)</f>
        <v>#DIV/0!</v>
      </c>
      <c r="AG273" s="95" t="e">
        <f>AF273/Z273</f>
        <v>#DIV/0!</v>
      </c>
    </row>
    <row r="274" spans="1:33" x14ac:dyDescent="0.3">
      <c r="A274" s="54" t="s">
        <v>425</v>
      </c>
      <c r="B274" s="87">
        <f>Meta!B274</f>
        <v>260</v>
      </c>
      <c r="C274" s="87" t="s">
        <v>698</v>
      </c>
      <c r="D274" s="93">
        <v>2795342.7189402194</v>
      </c>
      <c r="E274" t="s">
        <v>76</v>
      </c>
      <c r="F274" t="s">
        <v>390</v>
      </c>
      <c r="G274" t="s">
        <v>229</v>
      </c>
      <c r="H274" t="s">
        <v>232</v>
      </c>
      <c r="I274" t="s">
        <v>233</v>
      </c>
      <c r="J274" t="s">
        <v>234</v>
      </c>
      <c r="K274">
        <v>0.55000000000000004</v>
      </c>
      <c r="L274">
        <v>0.54</v>
      </c>
      <c r="M274">
        <v>0.54</v>
      </c>
      <c r="N274" s="43">
        <f t="shared" si="15"/>
        <v>0.54333333333333333</v>
      </c>
      <c r="P274" s="42"/>
      <c r="R274" t="s">
        <v>199</v>
      </c>
      <c r="S274">
        <v>24.16</v>
      </c>
      <c r="T274">
        <v>24.62</v>
      </c>
      <c r="U274">
        <v>24.37</v>
      </c>
      <c r="V274" s="91">
        <f t="shared" si="16"/>
        <v>24.383333333333336</v>
      </c>
      <c r="Z274" s="92">
        <f>'Std. Curve(238-316)'!C24</f>
        <v>0.16657470392596072</v>
      </c>
      <c r="AA274" s="37" t="s">
        <v>82</v>
      </c>
      <c r="AB274" s="93">
        <f>VLOOKUP(AA274,$AK$3:$AR$5,8)</f>
        <v>2660000</v>
      </c>
      <c r="AC274" s="94">
        <f>Z274*'DNA extraction'!O274*'DNA extraction'!F274/'DNA extraction'!E274/1000</f>
        <v>1.2426311370828851</v>
      </c>
      <c r="AD274" s="94">
        <f>AC274*FWDW!H274</f>
        <v>1.0508807214060976</v>
      </c>
      <c r="AE274" s="93">
        <f t="shared" si="17"/>
        <v>3305398.8246404743</v>
      </c>
      <c r="AF274" s="95" t="e">
        <f>STDEV(W274:Y274)</f>
        <v>#DIV/0!</v>
      </c>
      <c r="AG274" s="95" t="e">
        <f>AF274/Z274</f>
        <v>#DIV/0!</v>
      </c>
    </row>
    <row r="275" spans="1:33" x14ac:dyDescent="0.3">
      <c r="A275" s="54" t="s">
        <v>425</v>
      </c>
      <c r="B275" s="87">
        <f>Meta!B275</f>
        <v>261</v>
      </c>
      <c r="C275" s="87" t="s">
        <v>699</v>
      </c>
      <c r="D275" s="93">
        <v>7176177.4192929668</v>
      </c>
      <c r="E275" t="s">
        <v>76</v>
      </c>
      <c r="F275" t="s">
        <v>390</v>
      </c>
      <c r="G275" t="s">
        <v>229</v>
      </c>
      <c r="H275" t="s">
        <v>232</v>
      </c>
      <c r="I275" t="s">
        <v>233</v>
      </c>
      <c r="J275" t="s">
        <v>234</v>
      </c>
      <c r="K275">
        <v>0.55000000000000004</v>
      </c>
      <c r="L275">
        <v>0.55000000000000004</v>
      </c>
      <c r="M275">
        <v>0.55000000000000004</v>
      </c>
      <c r="N275" s="43">
        <f t="shared" si="15"/>
        <v>0.55000000000000004</v>
      </c>
      <c r="P275" s="42"/>
      <c r="R275" t="s">
        <v>200</v>
      </c>
      <c r="S275">
        <v>22.9</v>
      </c>
      <c r="T275">
        <v>23.18</v>
      </c>
      <c r="U275">
        <v>22.92</v>
      </c>
      <c r="V275" s="91">
        <f t="shared" si="16"/>
        <v>23</v>
      </c>
      <c r="Z275" s="92">
        <f>'Std. Curve(238-316)'!C25</f>
        <v>0.41651404890706228</v>
      </c>
      <c r="AA275" s="37" t="s">
        <v>82</v>
      </c>
      <c r="AB275" s="93">
        <f>VLOOKUP(AA275,$AK$3:$AR$5,8)</f>
        <v>2660000</v>
      </c>
      <c r="AC275" s="94">
        <f>Z275*'DNA extraction'!O275*'DNA extraction'!F275/'DNA extraction'!E275/1000</f>
        <v>3.2667768541730378</v>
      </c>
      <c r="AD275" s="94">
        <f>AC275*FWDW!H275</f>
        <v>2.6978110598845739</v>
      </c>
      <c r="AE275" s="93">
        <f t="shared" si="17"/>
        <v>8689626.4321002811</v>
      </c>
      <c r="AF275" s="95" t="e">
        <f>STDEV(W275:Y275)</f>
        <v>#DIV/0!</v>
      </c>
      <c r="AG275" s="95" t="e">
        <f>AF275/Z275</f>
        <v>#DIV/0!</v>
      </c>
    </row>
    <row r="276" spans="1:33" x14ac:dyDescent="0.3">
      <c r="A276" s="54" t="s">
        <v>425</v>
      </c>
      <c r="B276" s="87">
        <f>Meta!B276</f>
        <v>262</v>
      </c>
      <c r="C276" s="87" t="s">
        <v>700</v>
      </c>
      <c r="D276" s="93">
        <v>5273893.0327953808</v>
      </c>
      <c r="E276" t="s">
        <v>76</v>
      </c>
      <c r="F276" t="s">
        <v>390</v>
      </c>
      <c r="G276" t="s">
        <v>229</v>
      </c>
      <c r="H276" t="s">
        <v>232</v>
      </c>
      <c r="I276" t="s">
        <v>233</v>
      </c>
      <c r="J276" t="s">
        <v>234</v>
      </c>
      <c r="K276">
        <v>0.59</v>
      </c>
      <c r="L276">
        <v>0.56999999999999995</v>
      </c>
      <c r="M276">
        <v>0.56000000000000005</v>
      </c>
      <c r="N276" s="43">
        <f t="shared" si="15"/>
        <v>0.57333333333333336</v>
      </c>
      <c r="P276" s="42"/>
      <c r="R276" t="s">
        <v>201</v>
      </c>
      <c r="S276">
        <v>23.14</v>
      </c>
      <c r="T276">
        <v>23.91</v>
      </c>
      <c r="U276">
        <v>23.57</v>
      </c>
      <c r="V276" s="91">
        <f t="shared" si="16"/>
        <v>23.540000000000003</v>
      </c>
      <c r="Z276" s="92">
        <f>'Std. Curve(238-316)'!C26</f>
        <v>0.29124451560603215</v>
      </c>
      <c r="AA276" s="37" t="s">
        <v>82</v>
      </c>
      <c r="AB276" s="93">
        <f>VLOOKUP(AA276,$AK$3:$AR$5,8)</f>
        <v>2660000</v>
      </c>
      <c r="AC276" s="94">
        <f>Z276*'DNA extraction'!O276*'DNA extraction'!F276/'DNA extraction'!E276/1000</f>
        <v>2.240342427738709</v>
      </c>
      <c r="AD276" s="94">
        <f>AC276*FWDW!H276</f>
        <v>1.9826665536824741</v>
      </c>
      <c r="AE276" s="93">
        <f t="shared" si="17"/>
        <v>5959310.857784966</v>
      </c>
      <c r="AF276" s="95" t="e">
        <f>STDEV(W276:Y276)</f>
        <v>#DIV/0!</v>
      </c>
      <c r="AG276" s="95" t="e">
        <f>AF276/Z276</f>
        <v>#DIV/0!</v>
      </c>
    </row>
    <row r="277" spans="1:33" x14ac:dyDescent="0.3">
      <c r="A277" s="54" t="s">
        <v>425</v>
      </c>
      <c r="B277" s="87">
        <f>Meta!B277</f>
        <v>263</v>
      </c>
      <c r="C277" s="87" t="s">
        <v>701</v>
      </c>
      <c r="D277" s="93">
        <v>4390599.075302978</v>
      </c>
      <c r="E277" t="s">
        <v>76</v>
      </c>
      <c r="F277" t="s">
        <v>390</v>
      </c>
      <c r="G277" t="s">
        <v>229</v>
      </c>
      <c r="H277" t="s">
        <v>232</v>
      </c>
      <c r="I277" t="s">
        <v>233</v>
      </c>
      <c r="J277" t="s">
        <v>234</v>
      </c>
      <c r="K277">
        <v>0.59</v>
      </c>
      <c r="L277">
        <v>0.59</v>
      </c>
      <c r="M277">
        <v>0.56000000000000005</v>
      </c>
      <c r="N277" s="43">
        <f t="shared" si="15"/>
        <v>0.57999999999999996</v>
      </c>
      <c r="P277" s="42"/>
      <c r="R277" t="s">
        <v>202</v>
      </c>
      <c r="S277">
        <v>23.57</v>
      </c>
      <c r="T277">
        <v>24.03</v>
      </c>
      <c r="U277">
        <v>23.84</v>
      </c>
      <c r="V277" s="91">
        <f t="shared" si="16"/>
        <v>23.813333333333333</v>
      </c>
      <c r="Z277" s="92">
        <f>'Std. Curve(238-316)'!C27</f>
        <v>0.24300360743495458</v>
      </c>
      <c r="AA277" s="37" t="s">
        <v>82</v>
      </c>
      <c r="AB277" s="93">
        <f>VLOOKUP(AA277,$AK$3:$AR$5,8)</f>
        <v>2660000</v>
      </c>
      <c r="AC277" s="94">
        <f>Z277*'DNA extraction'!O277*'DNA extraction'!F277/'DNA extraction'!E277/1000</f>
        <v>1.8735821698917083</v>
      </c>
      <c r="AD277" s="94">
        <f>AC277*FWDW!H277</f>
        <v>1.6506011561289391</v>
      </c>
      <c r="AE277" s="93">
        <f t="shared" si="17"/>
        <v>4983728.5719119441</v>
      </c>
      <c r="AF277" s="95" t="e">
        <f>STDEV(W277:Y277)</f>
        <v>#DIV/0!</v>
      </c>
      <c r="AG277" s="95" t="e">
        <f>AF277/Z277</f>
        <v>#DIV/0!</v>
      </c>
    </row>
    <row r="278" spans="1:33" x14ac:dyDescent="0.3">
      <c r="A278" s="54" t="s">
        <v>425</v>
      </c>
      <c r="B278" s="87">
        <f>Meta!B278</f>
        <v>264</v>
      </c>
      <c r="C278" s="87" t="s">
        <v>702</v>
      </c>
      <c r="D278" s="93">
        <v>506123.86242486938</v>
      </c>
      <c r="E278" t="s">
        <v>76</v>
      </c>
      <c r="F278" t="s">
        <v>390</v>
      </c>
      <c r="G278" t="s">
        <v>229</v>
      </c>
      <c r="H278" t="s">
        <v>232</v>
      </c>
      <c r="I278" t="s">
        <v>233</v>
      </c>
      <c r="J278" t="s">
        <v>234</v>
      </c>
      <c r="K278">
        <v>0.55000000000000004</v>
      </c>
      <c r="L278">
        <v>0.54</v>
      </c>
      <c r="M278">
        <v>0.54</v>
      </c>
      <c r="N278" s="43">
        <f t="shared" si="15"/>
        <v>0.54333333333333333</v>
      </c>
      <c r="P278" s="42"/>
      <c r="R278" t="s">
        <v>203</v>
      </c>
      <c r="S278">
        <v>27.26</v>
      </c>
      <c r="T278">
        <v>26.92</v>
      </c>
      <c r="U278">
        <v>26.94</v>
      </c>
      <c r="V278" s="91">
        <f t="shared" si="16"/>
        <v>27.040000000000003</v>
      </c>
      <c r="Z278" s="92">
        <f>'Std. Curve(238-316)'!C28</f>
        <v>2.8656138795174656E-2</v>
      </c>
      <c r="AA278" s="37" t="s">
        <v>82</v>
      </c>
      <c r="AB278" s="93">
        <f>VLOOKUP(AA278,$AK$3:$AR$5,8)</f>
        <v>2660000</v>
      </c>
      <c r="AC278" s="94">
        <f>Z278*'DNA extraction'!O278*'DNA extraction'!F278/'DNA extraction'!E278/1000</f>
        <v>0.22572775734678735</v>
      </c>
      <c r="AD278" s="94">
        <f>AC278*FWDW!H278</f>
        <v>0.1902721287311539</v>
      </c>
      <c r="AE278" s="93">
        <f t="shared" si="17"/>
        <v>600435.83454245434</v>
      </c>
      <c r="AF278" s="95" t="e">
        <f>STDEV(W278:Y278)</f>
        <v>#DIV/0!</v>
      </c>
      <c r="AG278" s="95" t="e">
        <f>AF278/Z278</f>
        <v>#DIV/0!</v>
      </c>
    </row>
    <row r="279" spans="1:33" x14ac:dyDescent="0.3">
      <c r="A279" s="54" t="s">
        <v>425</v>
      </c>
      <c r="B279" s="87">
        <f>Meta!B279</f>
        <v>265</v>
      </c>
      <c r="C279" s="87" t="s">
        <v>703</v>
      </c>
      <c r="D279" s="93">
        <v>313227.2241215313</v>
      </c>
      <c r="E279" t="s">
        <v>76</v>
      </c>
      <c r="F279" t="s">
        <v>390</v>
      </c>
      <c r="G279" t="s">
        <v>229</v>
      </c>
      <c r="H279" t="s">
        <v>232</v>
      </c>
      <c r="I279" t="s">
        <v>233</v>
      </c>
      <c r="J279" t="s">
        <v>234</v>
      </c>
      <c r="K279">
        <v>0.57999999999999996</v>
      </c>
      <c r="L279">
        <v>0.54</v>
      </c>
      <c r="M279">
        <v>0.54</v>
      </c>
      <c r="N279" s="43">
        <f t="shared" si="15"/>
        <v>0.55333333333333334</v>
      </c>
      <c r="P279" s="42"/>
      <c r="R279" t="s">
        <v>204</v>
      </c>
      <c r="S279">
        <v>27.6</v>
      </c>
      <c r="T279">
        <v>27.64</v>
      </c>
      <c r="U279">
        <v>27.88</v>
      </c>
      <c r="V279" s="91">
        <f t="shared" si="16"/>
        <v>27.706666666666667</v>
      </c>
      <c r="Z279" s="92">
        <f>'Std. Curve(238-316)'!C29</f>
        <v>1.8424703731698439E-2</v>
      </c>
      <c r="AA279" s="37" t="s">
        <v>82</v>
      </c>
      <c r="AB279" s="93">
        <f>VLOOKUP(AA279,$AK$3:$AR$5,8)</f>
        <v>2660000</v>
      </c>
      <c r="AC279" s="94">
        <f>Z279*'DNA extraction'!O279*'DNA extraction'!F279/'DNA extraction'!E279/1000</f>
        <v>0.13673249522596242</v>
      </c>
      <c r="AD279" s="94">
        <f>AC279*FWDW!H279</f>
        <v>0.11775459553441026</v>
      </c>
      <c r="AE279" s="93">
        <f t="shared" si="17"/>
        <v>363708.43730106007</v>
      </c>
      <c r="AF279" s="95" t="e">
        <f>STDEV(W279:Y279)</f>
        <v>#DIV/0!</v>
      </c>
      <c r="AG279" s="95" t="e">
        <f>AF279/Z279</f>
        <v>#DIV/0!</v>
      </c>
    </row>
    <row r="280" spans="1:33" x14ac:dyDescent="0.3">
      <c r="A280" s="54" t="s">
        <v>425</v>
      </c>
      <c r="B280" s="87">
        <f>Meta!B280</f>
        <v>266</v>
      </c>
      <c r="C280" s="87" t="s">
        <v>704</v>
      </c>
      <c r="D280" s="93">
        <v>375487.69590797764</v>
      </c>
      <c r="E280" t="s">
        <v>76</v>
      </c>
      <c r="F280" t="s">
        <v>390</v>
      </c>
      <c r="G280" t="s">
        <v>229</v>
      </c>
      <c r="H280" t="s">
        <v>232</v>
      </c>
      <c r="I280" t="s">
        <v>233</v>
      </c>
      <c r="J280" t="s">
        <v>234</v>
      </c>
      <c r="K280">
        <v>0.56999999999999995</v>
      </c>
      <c r="L280">
        <v>0.55000000000000004</v>
      </c>
      <c r="M280">
        <v>0.52</v>
      </c>
      <c r="N280" s="43">
        <f t="shared" si="15"/>
        <v>0.54666666666666675</v>
      </c>
      <c r="P280" s="42"/>
      <c r="R280" t="s">
        <v>205</v>
      </c>
      <c r="S280">
        <v>27.25</v>
      </c>
      <c r="T280">
        <v>27.31</v>
      </c>
      <c r="U280">
        <v>27.66</v>
      </c>
      <c r="V280" s="91">
        <f t="shared" si="16"/>
        <v>27.406666666666666</v>
      </c>
      <c r="Z280" s="92">
        <f>'Std. Curve(238-316)'!C30</f>
        <v>2.2475959178023818E-2</v>
      </c>
      <c r="AA280" s="37" t="s">
        <v>82</v>
      </c>
      <c r="AB280" s="93">
        <f>VLOOKUP(AA280,$AK$3:$AR$5,8)</f>
        <v>2660000</v>
      </c>
      <c r="AC280" s="94">
        <f>Z280*'DNA extraction'!O280*'DNA extraction'!F280/'DNA extraction'!E280/1000</f>
        <v>0.16502172671089443</v>
      </c>
      <c r="AD280" s="94">
        <f>AC280*FWDW!H280</f>
        <v>0.14116078793532993</v>
      </c>
      <c r="AE280" s="93">
        <f t="shared" si="17"/>
        <v>438957.79305097921</v>
      </c>
      <c r="AF280" s="95" t="e">
        <f>STDEV(W280:Y280)</f>
        <v>#DIV/0!</v>
      </c>
      <c r="AG280" s="95" t="e">
        <f>AF280/Z280</f>
        <v>#DIV/0!</v>
      </c>
    </row>
    <row r="281" spans="1:33" x14ac:dyDescent="0.3">
      <c r="A281" s="54" t="s">
        <v>425</v>
      </c>
      <c r="B281" s="87">
        <f>Meta!B281</f>
        <v>267</v>
      </c>
      <c r="C281" s="87" t="s">
        <v>705</v>
      </c>
      <c r="D281" s="93">
        <v>951333.52056587883</v>
      </c>
      <c r="E281" t="s">
        <v>76</v>
      </c>
      <c r="F281" t="s">
        <v>390</v>
      </c>
      <c r="G281" t="s">
        <v>229</v>
      </c>
      <c r="H281" t="s">
        <v>232</v>
      </c>
      <c r="I281" t="s">
        <v>233</v>
      </c>
      <c r="J281" t="s">
        <v>234</v>
      </c>
      <c r="K281">
        <v>0.55000000000000004</v>
      </c>
      <c r="L281">
        <v>0.52</v>
      </c>
      <c r="M281">
        <v>0.53</v>
      </c>
      <c r="N281" s="43">
        <f t="shared" si="15"/>
        <v>0.53333333333333333</v>
      </c>
      <c r="P281" s="42"/>
      <c r="R281" t="s">
        <v>206</v>
      </c>
      <c r="S281">
        <v>25.92</v>
      </c>
      <c r="T281">
        <v>26.35</v>
      </c>
      <c r="U281">
        <v>26.04</v>
      </c>
      <c r="V281" s="91">
        <f t="shared" si="16"/>
        <v>26.103333333333335</v>
      </c>
      <c r="Z281" s="92">
        <f>'Std. Curve(238-316)'!C31</f>
        <v>5.3299211008378845E-2</v>
      </c>
      <c r="AA281" s="37" t="s">
        <v>82</v>
      </c>
      <c r="AB281" s="93">
        <f>VLOOKUP(AA281,$AK$3:$AR$5,8)</f>
        <v>2660000</v>
      </c>
      <c r="AC281" s="94">
        <f>Z281*'DNA extraction'!O281*'DNA extraction'!F281/'DNA extraction'!E281/1000</f>
        <v>0.41688862736315097</v>
      </c>
      <c r="AD281" s="94">
        <f>AC281*FWDW!H281</f>
        <v>0.35764418066386422</v>
      </c>
      <c r="AE281" s="93">
        <f t="shared" si="17"/>
        <v>1108923.7487859817</v>
      </c>
      <c r="AF281" s="95" t="e">
        <f>STDEV(W281:Y281)</f>
        <v>#DIV/0!</v>
      </c>
      <c r="AG281" s="95" t="e">
        <f>AF281/Z281</f>
        <v>#DIV/0!</v>
      </c>
    </row>
    <row r="282" spans="1:33" x14ac:dyDescent="0.3">
      <c r="A282" s="54" t="s">
        <v>425</v>
      </c>
      <c r="B282" s="87">
        <f>Meta!B282</f>
        <v>268</v>
      </c>
      <c r="C282" s="87" t="s">
        <v>706</v>
      </c>
      <c r="D282" s="93">
        <v>1499353.5835274507</v>
      </c>
      <c r="E282" t="s">
        <v>76</v>
      </c>
      <c r="F282" t="s">
        <v>390</v>
      </c>
      <c r="G282" t="s">
        <v>229</v>
      </c>
      <c r="H282" t="s">
        <v>232</v>
      </c>
      <c r="I282" t="s">
        <v>233</v>
      </c>
      <c r="J282" t="s">
        <v>234</v>
      </c>
      <c r="K282">
        <v>0.55000000000000004</v>
      </c>
      <c r="L282">
        <v>0.53</v>
      </c>
      <c r="M282">
        <v>0.54</v>
      </c>
      <c r="N282" s="43">
        <f t="shared" si="15"/>
        <v>0.54</v>
      </c>
      <c r="R282" t="s">
        <v>207</v>
      </c>
      <c r="S282">
        <v>25.16</v>
      </c>
      <c r="T282">
        <v>25.63</v>
      </c>
      <c r="U282">
        <v>25.39</v>
      </c>
      <c r="V282" s="91">
        <f t="shared" si="16"/>
        <v>25.393333333333334</v>
      </c>
      <c r="Z282" s="92">
        <f>'Std. Curve(238-316)'!C32</f>
        <v>8.531120068937284E-2</v>
      </c>
      <c r="AA282" s="37" t="s">
        <v>82</v>
      </c>
      <c r="AB282" s="93">
        <f>VLOOKUP(AA282,$AK$3:$AR$5,8)</f>
        <v>2660000</v>
      </c>
      <c r="AC282" s="94">
        <f>Z282*'DNA extraction'!O282*'DNA extraction'!F282/'DNA extraction'!E282/1000</f>
        <v>0.65624000530286797</v>
      </c>
      <c r="AD282" s="94">
        <f>AC282*FWDW!H282</f>
        <v>0.56366676072460553</v>
      </c>
      <c r="AE282" s="93">
        <f t="shared" si="17"/>
        <v>1745598.4141056288</v>
      </c>
      <c r="AF282" s="95" t="e">
        <f>STDEV(W282:Y282)</f>
        <v>#DIV/0!</v>
      </c>
      <c r="AG282" s="95" t="e">
        <f>AF282/Z282</f>
        <v>#DIV/0!</v>
      </c>
    </row>
    <row r="283" spans="1:33" x14ac:dyDescent="0.3">
      <c r="A283" s="54" t="s">
        <v>425</v>
      </c>
      <c r="B283" s="87">
        <f>Meta!B283</f>
        <v>269</v>
      </c>
      <c r="C283" s="87" t="s">
        <v>707</v>
      </c>
      <c r="D283" s="93">
        <v>1911605.9571645348</v>
      </c>
      <c r="E283" t="s">
        <v>76</v>
      </c>
      <c r="F283" t="s">
        <v>390</v>
      </c>
      <c r="G283" t="s">
        <v>229</v>
      </c>
      <c r="H283" t="s">
        <v>232</v>
      </c>
      <c r="I283" t="s">
        <v>233</v>
      </c>
      <c r="J283" t="s">
        <v>234</v>
      </c>
      <c r="K283">
        <v>0.55000000000000004</v>
      </c>
      <c r="L283">
        <v>0.54</v>
      </c>
      <c r="M283">
        <v>0.53</v>
      </c>
      <c r="N283" s="43">
        <f t="shared" si="15"/>
        <v>0.54</v>
      </c>
      <c r="R283" t="s">
        <v>208</v>
      </c>
      <c r="S283">
        <v>24.92</v>
      </c>
      <c r="T283">
        <v>25.18</v>
      </c>
      <c r="U283">
        <v>25.14</v>
      </c>
      <c r="V283" s="91">
        <f t="shared" si="16"/>
        <v>25.080000000000002</v>
      </c>
      <c r="Z283" s="92">
        <f>'Std. Curve(238-316)'!C33</f>
        <v>0.10499294533399331</v>
      </c>
      <c r="AA283" s="37" t="s">
        <v>82</v>
      </c>
      <c r="AB283" s="93">
        <f>VLOOKUP(AA283,$AK$3:$AR$5,8)</f>
        <v>2660000</v>
      </c>
      <c r="AC283" s="94">
        <f>Z283*'DNA extraction'!O283*'DNA extraction'!F283/'DNA extraction'!E283/1000</f>
        <v>0.8234740810509279</v>
      </c>
      <c r="AD283" s="94">
        <f>AC283*FWDW!H283</f>
        <v>0.71864885607689277</v>
      </c>
      <c r="AE283" s="93">
        <f t="shared" si="17"/>
        <v>2190441.0555954683</v>
      </c>
      <c r="AF283" s="95" t="e">
        <f>STDEV(W283:Y283)</f>
        <v>#DIV/0!</v>
      </c>
      <c r="AG283" s="95" t="e">
        <f>AF283/Z283</f>
        <v>#DIV/0!</v>
      </c>
    </row>
    <row r="284" spans="1:33" x14ac:dyDescent="0.3">
      <c r="A284" s="54" t="s">
        <v>425</v>
      </c>
      <c r="B284" s="87">
        <f>Meta!B284</f>
        <v>270</v>
      </c>
      <c r="C284" s="87" t="s">
        <v>708</v>
      </c>
      <c r="D284" s="93">
        <v>1428308.7925392212</v>
      </c>
      <c r="E284" t="s">
        <v>76</v>
      </c>
      <c r="F284" t="s">
        <v>390</v>
      </c>
      <c r="G284" t="s">
        <v>229</v>
      </c>
      <c r="H284" t="s">
        <v>232</v>
      </c>
      <c r="I284" t="s">
        <v>233</v>
      </c>
      <c r="J284" t="s">
        <v>234</v>
      </c>
      <c r="K284">
        <v>0.53</v>
      </c>
      <c r="L284">
        <v>0.54</v>
      </c>
      <c r="M284">
        <v>0.54</v>
      </c>
      <c r="N284" s="43">
        <f t="shared" si="15"/>
        <v>0.53666666666666674</v>
      </c>
      <c r="R284" t="s">
        <v>209</v>
      </c>
      <c r="S284">
        <v>25.46</v>
      </c>
      <c r="T284">
        <v>25.57</v>
      </c>
      <c r="U284">
        <v>25.23</v>
      </c>
      <c r="V284" s="91">
        <f t="shared" si="16"/>
        <v>25.42</v>
      </c>
      <c r="Z284" s="92">
        <f>'Std. Curve(238-316)'!C34</f>
        <v>8.381724232795866E-2</v>
      </c>
      <c r="AA284" s="37" t="s">
        <v>82</v>
      </c>
      <c r="AB284" s="93">
        <f>VLOOKUP(AA284,$AK$3:$AR$5,8)</f>
        <v>2660000</v>
      </c>
      <c r="AC284" s="94">
        <f>Z284*'DNA extraction'!O284*'DNA extraction'!F284/'DNA extraction'!E284/1000</f>
        <v>0.63162955785952268</v>
      </c>
      <c r="AD284" s="94">
        <f>AC284*FWDW!H284</f>
        <v>0.53695819268391776</v>
      </c>
      <c r="AE284" s="93">
        <f t="shared" si="17"/>
        <v>1680134.6239063304</v>
      </c>
      <c r="AF284" s="95" t="e">
        <f>STDEV(W284:Y284)</f>
        <v>#DIV/0!</v>
      </c>
      <c r="AG284" s="95" t="e">
        <f>AF284/Z284</f>
        <v>#DIV/0!</v>
      </c>
    </row>
    <row r="285" spans="1:33" x14ac:dyDescent="0.3">
      <c r="A285" s="54" t="s">
        <v>425</v>
      </c>
      <c r="B285" s="87">
        <f>Meta!B285</f>
        <v>271</v>
      </c>
      <c r="C285" s="87" t="s">
        <v>709</v>
      </c>
      <c r="D285" s="93">
        <v>1487056.3663991562</v>
      </c>
      <c r="E285" t="s">
        <v>76</v>
      </c>
      <c r="F285" t="s">
        <v>390</v>
      </c>
      <c r="G285" t="s">
        <v>229</v>
      </c>
      <c r="H285" t="s">
        <v>232</v>
      </c>
      <c r="I285" t="s">
        <v>233</v>
      </c>
      <c r="J285" t="s">
        <v>234</v>
      </c>
      <c r="K285">
        <v>0.56000000000000005</v>
      </c>
      <c r="L285">
        <v>0.53</v>
      </c>
      <c r="M285">
        <v>0.54</v>
      </c>
      <c r="N285" s="43">
        <f t="shared" si="15"/>
        <v>0.54333333333333333</v>
      </c>
      <c r="R285" t="s">
        <v>210</v>
      </c>
      <c r="S285">
        <v>25.15</v>
      </c>
      <c r="T285">
        <v>25.59</v>
      </c>
      <c r="U285">
        <v>25.55</v>
      </c>
      <c r="V285" s="91">
        <f t="shared" si="16"/>
        <v>25.429999999999996</v>
      </c>
      <c r="Z285" s="92">
        <f>'Std. Curve(238-316)'!C35</f>
        <v>8.3263777617022125E-2</v>
      </c>
      <c r="AA285" s="37" t="s">
        <v>82</v>
      </c>
      <c r="AB285" s="93">
        <f>VLOOKUP(AA285,$AK$3:$AR$5,8)</f>
        <v>2660000</v>
      </c>
      <c r="AC285" s="94">
        <f>Z285*'DNA extraction'!O285*'DNA extraction'!F285/'DNA extraction'!E285/1000</f>
        <v>0.63901594487353897</v>
      </c>
      <c r="AD285" s="94">
        <f>AC285*FWDW!H285</f>
        <v>0.55904374676660007</v>
      </c>
      <c r="AE285" s="93">
        <f t="shared" si="17"/>
        <v>1699782.4133636137</v>
      </c>
      <c r="AF285" s="95" t="e">
        <f>STDEV(W285:Y285)</f>
        <v>#DIV/0!</v>
      </c>
      <c r="AG285" s="95" t="e">
        <f>AF285/Z285</f>
        <v>#DIV/0!</v>
      </c>
    </row>
    <row r="286" spans="1:33" x14ac:dyDescent="0.3">
      <c r="A286" s="54" t="s">
        <v>425</v>
      </c>
      <c r="B286" s="87">
        <f>Meta!B286</f>
        <v>272</v>
      </c>
      <c r="C286" s="87" t="s">
        <v>710</v>
      </c>
      <c r="D286" s="93">
        <v>1783151.7545176423</v>
      </c>
      <c r="E286" t="s">
        <v>76</v>
      </c>
      <c r="F286" t="s">
        <v>390</v>
      </c>
      <c r="G286" t="s">
        <v>229</v>
      </c>
      <c r="H286" t="s">
        <v>232</v>
      </c>
      <c r="I286" t="s">
        <v>233</v>
      </c>
      <c r="J286" t="s">
        <v>234</v>
      </c>
      <c r="K286">
        <v>0.56999999999999995</v>
      </c>
      <c r="L286">
        <v>0.56000000000000005</v>
      </c>
      <c r="M286">
        <v>0.53</v>
      </c>
      <c r="N286" s="43">
        <f t="shared" si="15"/>
        <v>0.55333333333333334</v>
      </c>
      <c r="R286" t="s">
        <v>211</v>
      </c>
      <c r="S286">
        <v>25.02</v>
      </c>
      <c r="T286">
        <v>25.36</v>
      </c>
      <c r="U286">
        <v>25.27</v>
      </c>
      <c r="V286" s="91">
        <f t="shared" si="16"/>
        <v>25.216666666666665</v>
      </c>
      <c r="Z286" s="92">
        <f>'Std. Curve(238-316)'!C36</f>
        <v>9.5904194369692747E-2</v>
      </c>
      <c r="AA286" s="37" t="s">
        <v>82</v>
      </c>
      <c r="AB286" s="93">
        <f>VLOOKUP(AA286,$AK$3:$AR$5,8)</f>
        <v>2660000</v>
      </c>
      <c r="AC286" s="94">
        <f>Z286*'DNA extraction'!O286*'DNA extraction'!F286/'DNA extraction'!E286/1000</f>
        <v>0.74257990220435743</v>
      </c>
      <c r="AD286" s="94">
        <f>AC286*FWDW!H286</f>
        <v>0.67035780245024146</v>
      </c>
      <c r="AE286" s="93">
        <f t="shared" si="17"/>
        <v>1975262.5398635908</v>
      </c>
      <c r="AF286" s="95" t="e">
        <f>STDEV(W286:Y286)</f>
        <v>#DIV/0!</v>
      </c>
      <c r="AG286" s="95" t="e">
        <f>AF286/Z286</f>
        <v>#DIV/0!</v>
      </c>
    </row>
    <row r="287" spans="1:33" x14ac:dyDescent="0.3">
      <c r="A287" s="54" t="s">
        <v>425</v>
      </c>
      <c r="B287" s="87">
        <f>Meta!B287</f>
        <v>273</v>
      </c>
      <c r="C287" s="87" t="s">
        <v>711</v>
      </c>
      <c r="D287" s="93">
        <v>1354478.9888626563</v>
      </c>
      <c r="E287" t="s">
        <v>76</v>
      </c>
      <c r="F287" t="s">
        <v>390</v>
      </c>
      <c r="G287" t="s">
        <v>229</v>
      </c>
      <c r="H287" t="s">
        <v>232</v>
      </c>
      <c r="I287" t="s">
        <v>233</v>
      </c>
      <c r="J287" t="s">
        <v>234</v>
      </c>
      <c r="K287">
        <v>0.57999999999999996</v>
      </c>
      <c r="L287">
        <v>0.55000000000000004</v>
      </c>
      <c r="M287">
        <v>0.59</v>
      </c>
      <c r="N287" s="43">
        <f t="shared" si="15"/>
        <v>0.57333333333333325</v>
      </c>
      <c r="R287" t="s">
        <v>212</v>
      </c>
      <c r="S287">
        <v>25.47</v>
      </c>
      <c r="T287">
        <v>25.7</v>
      </c>
      <c r="U287">
        <v>25.62</v>
      </c>
      <c r="V287" s="91">
        <f t="shared" si="16"/>
        <v>25.596666666666668</v>
      </c>
      <c r="Z287" s="92">
        <f>'Std. Curve(238-316)'!C37</f>
        <v>7.4559299814419569E-2</v>
      </c>
      <c r="AA287" s="37" t="s">
        <v>82</v>
      </c>
      <c r="AB287" s="93">
        <f>VLOOKUP(AA287,$AK$3:$AR$5,8)</f>
        <v>2660000</v>
      </c>
      <c r="AC287" s="94">
        <f>Z287*'DNA extraction'!O287*'DNA extraction'!F287/'DNA extraction'!E287/1000</f>
        <v>0.58800709632823001</v>
      </c>
      <c r="AD287" s="94">
        <f>AC287*FWDW!H287</f>
        <v>0.50920262739197608</v>
      </c>
      <c r="AE287" s="93">
        <f t="shared" si="17"/>
        <v>1564098.8762330918</v>
      </c>
      <c r="AF287" s="95" t="e">
        <f>STDEV(W287:Y287)</f>
        <v>#DIV/0!</v>
      </c>
      <c r="AG287" s="95" t="e">
        <f>AF287/Z287</f>
        <v>#DIV/0!</v>
      </c>
    </row>
    <row r="288" spans="1:33" x14ac:dyDescent="0.3">
      <c r="A288" s="54" t="s">
        <v>425</v>
      </c>
      <c r="B288" s="87">
        <f>Meta!B288</f>
        <v>274</v>
      </c>
      <c r="C288" s="87" t="s">
        <v>712</v>
      </c>
      <c r="D288" s="93">
        <v>2143492.7066869065</v>
      </c>
      <c r="E288" t="s">
        <v>76</v>
      </c>
      <c r="F288" t="s">
        <v>390</v>
      </c>
      <c r="G288" t="s">
        <v>229</v>
      </c>
      <c r="H288" t="s">
        <v>232</v>
      </c>
      <c r="I288" t="s">
        <v>233</v>
      </c>
      <c r="J288" t="s">
        <v>234</v>
      </c>
      <c r="K288">
        <v>0.6</v>
      </c>
      <c r="L288">
        <v>0.57999999999999996</v>
      </c>
      <c r="M288">
        <v>0.56000000000000005</v>
      </c>
      <c r="N288" s="43">
        <f t="shared" si="15"/>
        <v>0.57999999999999996</v>
      </c>
      <c r="R288" t="s">
        <v>213</v>
      </c>
      <c r="S288">
        <v>24.87</v>
      </c>
      <c r="T288">
        <v>25.03</v>
      </c>
      <c r="U288">
        <v>24.91</v>
      </c>
      <c r="V288" s="91">
        <f t="shared" si="16"/>
        <v>24.936666666666667</v>
      </c>
      <c r="Z288" s="92">
        <f>'Std. Curve(238-316)'!C38</f>
        <v>0.11545182653410414</v>
      </c>
      <c r="AA288" s="37" t="s">
        <v>82</v>
      </c>
      <c r="AB288" s="93">
        <f>VLOOKUP(AA288,$AK$3:$AR$5,8)</f>
        <v>2660000</v>
      </c>
      <c r="AC288" s="94">
        <f>Z288*'DNA extraction'!O288*'DNA extraction'!F288/'DNA extraction'!E288/1000</f>
        <v>0.92030152677643795</v>
      </c>
      <c r="AD288" s="94">
        <f>AC288*FWDW!H288</f>
        <v>0.80582432582214525</v>
      </c>
      <c r="AE288" s="93">
        <f t="shared" si="17"/>
        <v>2448002.0612253249</v>
      </c>
      <c r="AF288" s="95" t="e">
        <f>STDEV(W288:Y288)</f>
        <v>#DIV/0!</v>
      </c>
      <c r="AG288" s="95" t="e">
        <f>AF288/Z288</f>
        <v>#DIV/0!</v>
      </c>
    </row>
    <row r="289" spans="1:33" x14ac:dyDescent="0.3">
      <c r="A289" s="54" t="s">
        <v>425</v>
      </c>
      <c r="B289" s="87">
        <f>Meta!B289</f>
        <v>275</v>
      </c>
      <c r="C289" s="87" t="s">
        <v>713</v>
      </c>
      <c r="D289" s="93">
        <v>2615157.9070551665</v>
      </c>
      <c r="E289" t="s">
        <v>76</v>
      </c>
      <c r="F289" t="s">
        <v>390</v>
      </c>
      <c r="G289" t="s">
        <v>229</v>
      </c>
      <c r="H289" t="s">
        <v>232</v>
      </c>
      <c r="I289" t="s">
        <v>233</v>
      </c>
      <c r="J289" t="s">
        <v>234</v>
      </c>
      <c r="K289">
        <v>0.59</v>
      </c>
      <c r="L289">
        <v>0.56999999999999995</v>
      </c>
      <c r="M289">
        <v>0.59</v>
      </c>
      <c r="N289" s="43">
        <f t="shared" si="15"/>
        <v>0.58333333333333337</v>
      </c>
      <c r="R289" t="s">
        <v>214</v>
      </c>
      <c r="S289">
        <v>24.48</v>
      </c>
      <c r="T289">
        <v>24.73</v>
      </c>
      <c r="U289">
        <v>24.55</v>
      </c>
      <c r="V289" s="91">
        <f t="shared" si="16"/>
        <v>24.58666666666667</v>
      </c>
      <c r="Z289" s="92">
        <f>'Std. Curve(238-316)'!C39</f>
        <v>0.14558103966600239</v>
      </c>
      <c r="AA289" s="37" t="s">
        <v>82</v>
      </c>
      <c r="AB289" s="93">
        <f>VLOOKUP(AA289,$AK$3:$AR$5,8)</f>
        <v>2660000</v>
      </c>
      <c r="AC289" s="94">
        <f>Z289*'DNA extraction'!O289*'DNA extraction'!F289/'DNA extraction'!E289/1000</f>
        <v>1.1198541512769413</v>
      </c>
      <c r="AD289" s="94">
        <f>AC289*FWDW!H289</f>
        <v>0.98314207032149115</v>
      </c>
      <c r="AE289" s="93">
        <f t="shared" si="17"/>
        <v>2978812.0423966637</v>
      </c>
      <c r="AF289" s="95" t="e">
        <f>STDEV(W289:Y289)</f>
        <v>#DIV/0!</v>
      </c>
      <c r="AG289" s="95" t="e">
        <f>AF289/Z289</f>
        <v>#DIV/0!</v>
      </c>
    </row>
    <row r="290" spans="1:33" x14ac:dyDescent="0.3">
      <c r="A290" s="54" t="s">
        <v>425</v>
      </c>
      <c r="B290" s="87">
        <f>Meta!B290</f>
        <v>276</v>
      </c>
      <c r="C290" s="87" t="s">
        <v>714</v>
      </c>
      <c r="D290" s="93">
        <v>818646.19723921269</v>
      </c>
      <c r="E290" t="s">
        <v>76</v>
      </c>
      <c r="F290" t="s">
        <v>390</v>
      </c>
      <c r="G290" t="s">
        <v>229</v>
      </c>
      <c r="H290" t="s">
        <v>232</v>
      </c>
      <c r="I290" t="s">
        <v>233</v>
      </c>
      <c r="J290" t="s">
        <v>234</v>
      </c>
      <c r="K290">
        <v>0.6</v>
      </c>
      <c r="L290">
        <v>0.56999999999999995</v>
      </c>
      <c r="M290">
        <v>0.6</v>
      </c>
      <c r="N290" s="43">
        <f t="shared" si="15"/>
        <v>0.59</v>
      </c>
      <c r="R290" t="s">
        <v>215</v>
      </c>
      <c r="S290">
        <v>26.21</v>
      </c>
      <c r="T290">
        <v>26.27</v>
      </c>
      <c r="U290">
        <v>26.56</v>
      </c>
      <c r="V290" s="91">
        <f t="shared" si="16"/>
        <v>26.346666666666668</v>
      </c>
      <c r="Z290" s="92">
        <f>'Std. Curve(238-316)'!C40</f>
        <v>4.5363600508925045E-2</v>
      </c>
      <c r="AA290" s="37" t="s">
        <v>82</v>
      </c>
      <c r="AB290" s="93">
        <f>VLOOKUP(AA290,$AK$3:$AR$5,8)</f>
        <v>2660000</v>
      </c>
      <c r="AC290" s="94">
        <f>Z290*'DNA extraction'!O290*'DNA extraction'!F290/'DNA extraction'!E290/1000</f>
        <v>0.35192863079072967</v>
      </c>
      <c r="AD290" s="94">
        <f>AC290*FWDW!H290</f>
        <v>0.30776172828541831</v>
      </c>
      <c r="AE290" s="93">
        <f t="shared" si="17"/>
        <v>936130.15790334088</v>
      </c>
      <c r="AF290" s="95" t="e">
        <f>STDEV(W290:Y290)</f>
        <v>#DIV/0!</v>
      </c>
      <c r="AG290" s="95" t="e">
        <f>AF290/Z290</f>
        <v>#DIV/0!</v>
      </c>
    </row>
    <row r="291" spans="1:33" x14ac:dyDescent="0.3">
      <c r="A291" s="54" t="s">
        <v>425</v>
      </c>
      <c r="B291" s="87">
        <f>Meta!B291</f>
        <v>277</v>
      </c>
      <c r="C291" s="87" t="s">
        <v>715</v>
      </c>
      <c r="D291" s="93">
        <v>6103576.7792060608</v>
      </c>
      <c r="E291" t="s">
        <v>76</v>
      </c>
      <c r="F291" t="s">
        <v>390</v>
      </c>
      <c r="G291" t="s">
        <v>229</v>
      </c>
      <c r="H291" t="s">
        <v>232</v>
      </c>
      <c r="I291" t="s">
        <v>233</v>
      </c>
      <c r="J291" t="s">
        <v>234</v>
      </c>
      <c r="K291">
        <v>0.56000000000000005</v>
      </c>
      <c r="L291">
        <v>0.55000000000000004</v>
      </c>
      <c r="M291">
        <v>0.54</v>
      </c>
      <c r="N291" s="43">
        <f t="shared" si="15"/>
        <v>0.55000000000000004</v>
      </c>
      <c r="R291" t="s">
        <v>216</v>
      </c>
      <c r="S291">
        <v>23.12</v>
      </c>
      <c r="T291">
        <v>23.58</v>
      </c>
      <c r="U291">
        <v>23.23</v>
      </c>
      <c r="V291" s="91">
        <f t="shared" si="16"/>
        <v>23.310000000000002</v>
      </c>
      <c r="Z291" s="92">
        <f>'Std. Curve(238-316)'!C41</f>
        <v>0.3391834675526717</v>
      </c>
      <c r="AA291" s="37" t="s">
        <v>82</v>
      </c>
      <c r="AB291" s="93">
        <f>VLOOKUP(AA291,$AK$3:$AR$5,8)</f>
        <v>2660000</v>
      </c>
      <c r="AC291" s="94">
        <f>Z291*'DNA extraction'!O291*'DNA extraction'!F291/'DNA extraction'!E291/1000</f>
        <v>2.7069710099973801</v>
      </c>
      <c r="AD291" s="94">
        <f>AC291*FWDW!H291</f>
        <v>2.2945777365436317</v>
      </c>
      <c r="AE291" s="93">
        <f t="shared" si="17"/>
        <v>7200542.8865930308</v>
      </c>
      <c r="AF291" s="95" t="e">
        <f>STDEV(W291:Y291)</f>
        <v>#DIV/0!</v>
      </c>
      <c r="AG291" s="95" t="e">
        <f>AF291/Z291</f>
        <v>#DIV/0!</v>
      </c>
    </row>
    <row r="292" spans="1:33" x14ac:dyDescent="0.3">
      <c r="A292" s="54" t="s">
        <v>425</v>
      </c>
      <c r="B292" s="87">
        <f>Meta!B292</f>
        <v>278</v>
      </c>
      <c r="C292" s="87" t="s">
        <v>716</v>
      </c>
      <c r="D292" s="93">
        <v>1361472.5115606815</v>
      </c>
      <c r="E292" t="s">
        <v>76</v>
      </c>
      <c r="F292" t="s">
        <v>390</v>
      </c>
      <c r="G292" t="s">
        <v>229</v>
      </c>
      <c r="H292" t="s">
        <v>232</v>
      </c>
      <c r="I292" t="s">
        <v>233</v>
      </c>
      <c r="J292" t="s">
        <v>234</v>
      </c>
      <c r="K292">
        <v>0.57999999999999996</v>
      </c>
      <c r="L292">
        <v>0.56000000000000005</v>
      </c>
      <c r="M292">
        <v>0.55000000000000004</v>
      </c>
      <c r="N292" s="43">
        <f t="shared" si="15"/>
        <v>0.56333333333333335</v>
      </c>
      <c r="R292" t="s">
        <v>217</v>
      </c>
      <c r="S292">
        <v>25.4</v>
      </c>
      <c r="T292">
        <v>25.69</v>
      </c>
      <c r="U292">
        <v>25.57</v>
      </c>
      <c r="V292" s="91">
        <f t="shared" si="16"/>
        <v>25.553333333333331</v>
      </c>
      <c r="Z292" s="92">
        <f>'Std. Curve(238-316)'!C42</f>
        <v>7.6730837108004116E-2</v>
      </c>
      <c r="AA292" s="37" t="s">
        <v>82</v>
      </c>
      <c r="AB292" s="93">
        <f>VLOOKUP(AA292,$AK$3:$AR$5,8)</f>
        <v>2660000</v>
      </c>
      <c r="AC292" s="94">
        <f>Z292*'DNA extraction'!O292*'DNA extraction'!F292/'DNA extraction'!E292/1000</f>
        <v>0.60394204728850154</v>
      </c>
      <c r="AD292" s="94">
        <f>AC292*FWDW!H292</f>
        <v>0.51183177126341406</v>
      </c>
      <c r="AE292" s="93">
        <f t="shared" si="17"/>
        <v>1606485.8457874141</v>
      </c>
      <c r="AF292" s="95" t="e">
        <f>STDEV(W292:Y292)</f>
        <v>#DIV/0!</v>
      </c>
      <c r="AG292" s="95" t="e">
        <f>AF292/Z292</f>
        <v>#DIV/0!</v>
      </c>
    </row>
    <row r="293" spans="1:33" x14ac:dyDescent="0.3">
      <c r="A293" s="54" t="s">
        <v>425</v>
      </c>
      <c r="B293" s="87">
        <f>Meta!B293</f>
        <v>279</v>
      </c>
      <c r="C293" s="87" t="s">
        <v>717</v>
      </c>
      <c r="D293" s="93">
        <v>413243.69412479998</v>
      </c>
      <c r="E293" t="s">
        <v>76</v>
      </c>
      <c r="F293" t="s">
        <v>390</v>
      </c>
      <c r="G293" t="s">
        <v>229</v>
      </c>
      <c r="H293" t="s">
        <v>232</v>
      </c>
      <c r="I293" t="s">
        <v>233</v>
      </c>
      <c r="J293" t="s">
        <v>234</v>
      </c>
      <c r="K293">
        <v>0.6</v>
      </c>
      <c r="L293">
        <v>0.54</v>
      </c>
      <c r="M293">
        <v>0.55000000000000004</v>
      </c>
      <c r="N293" s="43">
        <f t="shared" si="15"/>
        <v>0.56333333333333335</v>
      </c>
      <c r="R293" t="s">
        <v>218</v>
      </c>
      <c r="S293">
        <v>27.4</v>
      </c>
      <c r="T293">
        <v>27.36</v>
      </c>
      <c r="U293">
        <v>27.24</v>
      </c>
      <c r="V293" s="91">
        <f t="shared" si="16"/>
        <v>27.333333333333332</v>
      </c>
      <c r="Z293" s="92">
        <f>'Std. Curve(238-316)'!C43</f>
        <v>2.3594898970734357E-2</v>
      </c>
      <c r="AA293" s="37" t="s">
        <v>82</v>
      </c>
      <c r="AB293" s="93">
        <f>VLOOKUP(AA293,$AK$3:$AR$5,8)</f>
        <v>2660000</v>
      </c>
      <c r="AC293" s="94">
        <f>Z293*'DNA extraction'!O293*'DNA extraction'!F293/'DNA extraction'!E293/1000</f>
        <v>0.18426317040792156</v>
      </c>
      <c r="AD293" s="94">
        <f>AC293*FWDW!H293</f>
        <v>0.1553547722273684</v>
      </c>
      <c r="AE293" s="93">
        <f t="shared" si="17"/>
        <v>490140.03328507137</v>
      </c>
      <c r="AF293" s="95" t="e">
        <f>STDEV(W293:Y293)</f>
        <v>#DIV/0!</v>
      </c>
      <c r="AG293" s="95" t="e">
        <f>AF293/Z293</f>
        <v>#DIV/0!</v>
      </c>
    </row>
    <row r="294" spans="1:33" x14ac:dyDescent="0.3">
      <c r="A294" s="54" t="s">
        <v>425</v>
      </c>
      <c r="B294" s="87">
        <f>Meta!B294</f>
        <v>280</v>
      </c>
      <c r="C294" s="87" t="s">
        <v>718</v>
      </c>
      <c r="D294" s="93">
        <v>1105570.0264351736</v>
      </c>
      <c r="E294" t="s">
        <v>76</v>
      </c>
      <c r="F294" t="s">
        <v>390</v>
      </c>
      <c r="G294" t="s">
        <v>229</v>
      </c>
      <c r="H294" t="s">
        <v>232</v>
      </c>
      <c r="I294" t="s">
        <v>233</v>
      </c>
      <c r="J294" t="s">
        <v>234</v>
      </c>
      <c r="K294">
        <v>0.56999999999999995</v>
      </c>
      <c r="L294">
        <v>0.55000000000000004</v>
      </c>
      <c r="M294">
        <v>0.54</v>
      </c>
      <c r="N294" s="43">
        <f t="shared" si="15"/>
        <v>0.55333333333333334</v>
      </c>
      <c r="R294" t="s">
        <v>219</v>
      </c>
      <c r="S294">
        <v>25.61</v>
      </c>
      <c r="T294">
        <v>25.92</v>
      </c>
      <c r="U294">
        <v>25.87</v>
      </c>
      <c r="V294" s="91">
        <f t="shared" si="16"/>
        <v>25.8</v>
      </c>
      <c r="Z294" s="92">
        <f>'Std. Curve(238-316)'!C44</f>
        <v>6.516247742260424E-2</v>
      </c>
      <c r="AA294" s="37" t="s">
        <v>82</v>
      </c>
      <c r="AB294" s="93">
        <f>VLOOKUP(AA294,$AK$3:$AR$5,8)</f>
        <v>2660000</v>
      </c>
      <c r="AC294" s="94">
        <f>Z294*'DNA extraction'!O294*'DNA extraction'!F294/'DNA extraction'!E294/1000</f>
        <v>0.48994343926770101</v>
      </c>
      <c r="AD294" s="94">
        <f>AC294*FWDW!H294</f>
        <v>0.41562782948690735</v>
      </c>
      <c r="AE294" s="93">
        <f t="shared" si="17"/>
        <v>1303249.5484520847</v>
      </c>
      <c r="AF294" s="95" t="e">
        <f>STDEV(W294:Y294)</f>
        <v>#DIV/0!</v>
      </c>
      <c r="AG294" s="95" t="e">
        <f>AF294/Z294</f>
        <v>#DIV/0!</v>
      </c>
    </row>
    <row r="295" spans="1:33" x14ac:dyDescent="0.3">
      <c r="A295" s="54" t="s">
        <v>425</v>
      </c>
      <c r="B295" s="87">
        <f>Meta!B295</f>
        <v>281</v>
      </c>
      <c r="C295" s="87" t="s">
        <v>719</v>
      </c>
      <c r="D295" s="93">
        <v>819927.9996010398</v>
      </c>
      <c r="E295" t="s">
        <v>76</v>
      </c>
      <c r="F295" t="s">
        <v>390</v>
      </c>
      <c r="G295" t="s">
        <v>229</v>
      </c>
      <c r="H295" t="s">
        <v>232</v>
      </c>
      <c r="I295" t="s">
        <v>233</v>
      </c>
      <c r="J295" t="s">
        <v>234</v>
      </c>
      <c r="K295">
        <v>0.53</v>
      </c>
      <c r="L295">
        <v>0.56000000000000005</v>
      </c>
      <c r="M295">
        <v>0.53</v>
      </c>
      <c r="N295" s="43">
        <f t="shared" si="15"/>
        <v>0.54</v>
      </c>
      <c r="R295" t="s">
        <v>220</v>
      </c>
      <c r="S295">
        <v>26.22</v>
      </c>
      <c r="T295">
        <v>26.42</v>
      </c>
      <c r="U295">
        <v>26.15</v>
      </c>
      <c r="V295" s="91">
        <f t="shared" si="16"/>
        <v>26.263333333333332</v>
      </c>
      <c r="Z295" s="92">
        <f>'Std. Curve(238-316)'!C45</f>
        <v>4.7938524423774824E-2</v>
      </c>
      <c r="AA295" s="37" t="s">
        <v>82</v>
      </c>
      <c r="AB295" s="93">
        <f>VLOOKUP(AA295,$AK$3:$AR$5,8)</f>
        <v>2660000</v>
      </c>
      <c r="AC295" s="94">
        <f>Z295*'DNA extraction'!O295*'DNA extraction'!F295/'DNA extraction'!E295/1000</f>
        <v>0.36344597743574547</v>
      </c>
      <c r="AD295" s="94">
        <f>AC295*FWDW!H295</f>
        <v>0.30824360887257135</v>
      </c>
      <c r="AE295" s="93">
        <f t="shared" si="17"/>
        <v>966766.29997908301</v>
      </c>
      <c r="AF295" s="95" t="e">
        <f>STDEV(W295:Y295)</f>
        <v>#DIV/0!</v>
      </c>
      <c r="AG295" s="95" t="e">
        <f>AF295/Z295</f>
        <v>#DIV/0!</v>
      </c>
    </row>
    <row r="296" spans="1:33" x14ac:dyDescent="0.3">
      <c r="A296" s="54" t="s">
        <v>425</v>
      </c>
      <c r="B296" s="87">
        <f>Meta!B296</f>
        <v>282</v>
      </c>
      <c r="C296" s="87" t="s">
        <v>720</v>
      </c>
      <c r="D296" s="93">
        <v>1948790.3366793564</v>
      </c>
      <c r="E296" t="s">
        <v>76</v>
      </c>
      <c r="F296" t="s">
        <v>390</v>
      </c>
      <c r="G296" t="s">
        <v>229</v>
      </c>
      <c r="H296" t="s">
        <v>232</v>
      </c>
      <c r="I296" t="s">
        <v>233</v>
      </c>
      <c r="J296" t="s">
        <v>234</v>
      </c>
      <c r="K296">
        <v>0.57999999999999996</v>
      </c>
      <c r="L296">
        <v>0.56000000000000005</v>
      </c>
      <c r="M296">
        <v>0.57999999999999996</v>
      </c>
      <c r="N296" s="43">
        <f t="shared" si="15"/>
        <v>0.57333333333333336</v>
      </c>
      <c r="R296" t="s">
        <v>221</v>
      </c>
      <c r="S296">
        <v>24.67</v>
      </c>
      <c r="T296">
        <v>25.12</v>
      </c>
      <c r="U296">
        <v>25.05</v>
      </c>
      <c r="V296" s="91">
        <f t="shared" si="16"/>
        <v>24.946666666666669</v>
      </c>
      <c r="Z296" s="92">
        <f>'Std. Curve(238-316)'!C46</f>
        <v>0.1146894713190541</v>
      </c>
      <c r="AA296" s="37" t="s">
        <v>82</v>
      </c>
      <c r="AB296" s="93">
        <f>VLOOKUP(AA296,$AK$3:$AR$5,8)</f>
        <v>2660000</v>
      </c>
      <c r="AC296" s="94">
        <f>Z296*'DNA extraction'!O296*'DNA extraction'!F296/'DNA extraction'!E296/1000</f>
        <v>0.8754921474736953</v>
      </c>
      <c r="AD296" s="94">
        <f>AC296*FWDW!H296</f>
        <v>0.73262794612005877</v>
      </c>
      <c r="AE296" s="93">
        <f t="shared" si="17"/>
        <v>2328809.1122800293</v>
      </c>
      <c r="AF296" s="95" t="e">
        <f>STDEV(W296:Y296)</f>
        <v>#DIV/0!</v>
      </c>
      <c r="AG296" s="95" t="e">
        <f>AF296/Z296</f>
        <v>#DIV/0!</v>
      </c>
    </row>
    <row r="297" spans="1:33" x14ac:dyDescent="0.3">
      <c r="A297" s="54" t="s">
        <v>425</v>
      </c>
      <c r="B297" s="87">
        <f>Meta!B297</f>
        <v>283</v>
      </c>
      <c r="C297" s="87" t="s">
        <v>721</v>
      </c>
      <c r="D297" s="93">
        <v>520691.16200689517</v>
      </c>
      <c r="E297" t="s">
        <v>76</v>
      </c>
      <c r="F297" t="s">
        <v>390</v>
      </c>
      <c r="G297" t="s">
        <v>229</v>
      </c>
      <c r="H297" t="s">
        <v>232</v>
      </c>
      <c r="I297" t="s">
        <v>233</v>
      </c>
      <c r="J297" t="s">
        <v>234</v>
      </c>
      <c r="K297">
        <v>0.56000000000000005</v>
      </c>
      <c r="L297">
        <v>0.57999999999999996</v>
      </c>
      <c r="M297">
        <v>0.56999999999999995</v>
      </c>
      <c r="N297" s="43">
        <f t="shared" si="15"/>
        <v>0.56999999999999995</v>
      </c>
      <c r="R297" t="s">
        <v>222</v>
      </c>
      <c r="S297">
        <v>26.95</v>
      </c>
      <c r="T297">
        <v>27.1</v>
      </c>
      <c r="U297">
        <v>26.79</v>
      </c>
      <c r="V297" s="91">
        <f t="shared" si="16"/>
        <v>26.946666666666669</v>
      </c>
      <c r="Z297" s="92">
        <f>'Std. Curve(238-316)'!C47</f>
        <v>3.0484008513374825E-2</v>
      </c>
      <c r="AA297" s="37" t="s">
        <v>82</v>
      </c>
      <c r="AB297" s="93">
        <f>VLOOKUP(AA297,$AK$3:$AR$5,8)</f>
        <v>2660000</v>
      </c>
      <c r="AC297" s="94">
        <f>Z297*'DNA extraction'!O297*'DNA extraction'!F297/'DNA extraction'!E297/1000</f>
        <v>0.23067732511066841</v>
      </c>
      <c r="AD297" s="94">
        <f>AC297*FWDW!H297</f>
        <v>0.19574855714544931</v>
      </c>
      <c r="AE297" s="93">
        <f t="shared" si="17"/>
        <v>613601.684794378</v>
      </c>
      <c r="AF297" s="95" t="e">
        <f>STDEV(W297:Y297)</f>
        <v>#DIV/0!</v>
      </c>
      <c r="AG297" s="95" t="e">
        <f>AF297/Z297</f>
        <v>#DIV/0!</v>
      </c>
    </row>
    <row r="298" spans="1:33" x14ac:dyDescent="0.3">
      <c r="A298" s="54" t="s">
        <v>425</v>
      </c>
      <c r="B298" s="87">
        <f>Meta!B298</f>
        <v>284</v>
      </c>
      <c r="C298" s="87" t="s">
        <v>722</v>
      </c>
      <c r="D298" s="93">
        <v>1234550.0626835639</v>
      </c>
      <c r="E298" t="s">
        <v>76</v>
      </c>
      <c r="F298" t="s">
        <v>390</v>
      </c>
      <c r="G298" t="s">
        <v>229</v>
      </c>
      <c r="H298" t="s">
        <v>232</v>
      </c>
      <c r="I298" t="s">
        <v>233</v>
      </c>
      <c r="J298" t="s">
        <v>234</v>
      </c>
      <c r="K298">
        <v>0.56999999999999995</v>
      </c>
      <c r="L298">
        <v>0.55000000000000004</v>
      </c>
      <c r="M298">
        <v>0.56000000000000005</v>
      </c>
      <c r="N298" s="43">
        <f t="shared" si="15"/>
        <v>0.56000000000000005</v>
      </c>
      <c r="R298" t="s">
        <v>223</v>
      </c>
      <c r="S298">
        <v>25.51</v>
      </c>
      <c r="T298">
        <v>25.93</v>
      </c>
      <c r="U298">
        <v>25.77</v>
      </c>
      <c r="V298" s="91">
        <f t="shared" si="16"/>
        <v>25.736666666666665</v>
      </c>
      <c r="Z298" s="92">
        <f>'Std. Curve(238-316)'!C48</f>
        <v>6.7954812350024263E-2</v>
      </c>
      <c r="AA298" s="37" t="s">
        <v>82</v>
      </c>
      <c r="AB298" s="93">
        <f>VLOOKUP(AA298,$AK$3:$AR$5,8)</f>
        <v>2660000</v>
      </c>
      <c r="AC298" s="94">
        <f>Z298*'DNA extraction'!O298*'DNA extraction'!F298/'DNA extraction'!E298/1000</f>
        <v>0.5432039356516728</v>
      </c>
      <c r="AD298" s="94">
        <f>AC298*FWDW!H298</f>
        <v>0.46411656491863301</v>
      </c>
      <c r="AE298" s="93">
        <f t="shared" si="17"/>
        <v>1444922.4688334495</v>
      </c>
      <c r="AF298" s="95" t="e">
        <f>STDEV(W298:Y298)</f>
        <v>#DIV/0!</v>
      </c>
      <c r="AG298" s="95" t="e">
        <f>AF298/Z298</f>
        <v>#DIV/0!</v>
      </c>
    </row>
    <row r="299" spans="1:33" x14ac:dyDescent="0.3">
      <c r="A299" s="54" t="s">
        <v>425</v>
      </c>
      <c r="B299" s="87">
        <f>Meta!B299</f>
        <v>285</v>
      </c>
      <c r="C299" s="87" t="s">
        <v>723</v>
      </c>
      <c r="D299" s="93">
        <v>5346095.0715005491</v>
      </c>
      <c r="E299" t="s">
        <v>76</v>
      </c>
      <c r="F299" t="s">
        <v>390</v>
      </c>
      <c r="G299" t="s">
        <v>229</v>
      </c>
      <c r="H299" t="s">
        <v>232</v>
      </c>
      <c r="I299" t="s">
        <v>233</v>
      </c>
      <c r="J299" t="s">
        <v>234</v>
      </c>
      <c r="K299">
        <v>0.56999999999999995</v>
      </c>
      <c r="L299">
        <v>0.55000000000000004</v>
      </c>
      <c r="M299">
        <v>0.55000000000000004</v>
      </c>
      <c r="N299" s="43">
        <f t="shared" si="15"/>
        <v>0.55666666666666675</v>
      </c>
      <c r="R299" t="s">
        <v>224</v>
      </c>
      <c r="S299">
        <v>23.24</v>
      </c>
      <c r="T299">
        <v>23.55</v>
      </c>
      <c r="U299">
        <v>23.34</v>
      </c>
      <c r="V299" s="91">
        <f t="shared" si="16"/>
        <v>23.376666666666665</v>
      </c>
      <c r="Z299" s="92">
        <f>'Std. Curve(238-316)'!C49</f>
        <v>0.32452858776378174</v>
      </c>
      <c r="AA299" s="37" t="s">
        <v>82</v>
      </c>
      <c r="AB299" s="93">
        <f>VLOOKUP(AA299,$AK$3:$AR$5,8)</f>
        <v>2660000</v>
      </c>
      <c r="AC299" s="94">
        <f>Z299*'DNA extraction'!O299*'DNA extraction'!F299/'DNA extraction'!E299/1000</f>
        <v>2.5098885364561618</v>
      </c>
      <c r="AD299" s="94">
        <f>AC299*FWDW!H299</f>
        <v>2.0098101772558454</v>
      </c>
      <c r="AE299" s="93">
        <f t="shared" si="17"/>
        <v>6676303.5069733905</v>
      </c>
      <c r="AF299" s="95" t="e">
        <f>STDEV(W299:Y299)</f>
        <v>#DIV/0!</v>
      </c>
      <c r="AG299" s="95" t="e">
        <f>AF299/Z299</f>
        <v>#DIV/0!</v>
      </c>
    </row>
    <row r="300" spans="1:33" x14ac:dyDescent="0.3">
      <c r="A300" s="54" t="s">
        <v>425</v>
      </c>
      <c r="B300" s="87">
        <f>Meta!B300</f>
        <v>286</v>
      </c>
      <c r="C300" s="87" t="s">
        <v>724</v>
      </c>
      <c r="D300" s="93">
        <v>1127104.0114069607</v>
      </c>
      <c r="E300" t="s">
        <v>76</v>
      </c>
      <c r="F300" t="s">
        <v>390</v>
      </c>
      <c r="G300" t="s">
        <v>229</v>
      </c>
      <c r="H300" t="s">
        <v>232</v>
      </c>
      <c r="I300" t="s">
        <v>233</v>
      </c>
      <c r="J300" t="s">
        <v>234</v>
      </c>
      <c r="K300">
        <v>0.62</v>
      </c>
      <c r="L300">
        <v>0.56000000000000005</v>
      </c>
      <c r="M300">
        <v>0.55000000000000004</v>
      </c>
      <c r="N300" s="43">
        <f t="shared" si="15"/>
        <v>0.57666666666666677</v>
      </c>
      <c r="R300" t="s">
        <v>236</v>
      </c>
      <c r="S300">
        <v>25.79</v>
      </c>
      <c r="T300">
        <v>25.83</v>
      </c>
      <c r="U300">
        <v>25.83</v>
      </c>
      <c r="V300" s="91">
        <f t="shared" si="16"/>
        <v>25.816666666666663</v>
      </c>
      <c r="Z300" s="92">
        <f>'Std. Curve(238-316)'!C50</f>
        <v>6.4446918781477153E-2</v>
      </c>
      <c r="AA300" s="37" t="s">
        <v>82</v>
      </c>
      <c r="AB300" s="93">
        <f>VLOOKUP(AA300,$AK$3:$AR$5,8)</f>
        <v>2660000</v>
      </c>
      <c r="AC300" s="94">
        <f>Z300*'DNA extraction'!O300*'DNA extraction'!F300/'DNA extraction'!E300/1000</f>
        <v>0.51107786503946995</v>
      </c>
      <c r="AD300" s="94">
        <f>AC300*FWDW!H300</f>
        <v>0.4237233125590078</v>
      </c>
      <c r="AE300" s="93">
        <f t="shared" si="17"/>
        <v>1359467.1210049901</v>
      </c>
      <c r="AF300" s="95" t="e">
        <f>STDEV(W300:Y300)</f>
        <v>#DIV/0!</v>
      </c>
      <c r="AG300" s="95" t="e">
        <f>AF300/Z300</f>
        <v>#DIV/0!</v>
      </c>
    </row>
    <row r="301" spans="1:33" x14ac:dyDescent="0.3">
      <c r="A301" s="54" t="s">
        <v>425</v>
      </c>
      <c r="B301" s="87">
        <f>Meta!B301</f>
        <v>287</v>
      </c>
      <c r="C301" s="87" t="s">
        <v>725</v>
      </c>
      <c r="D301" s="93">
        <v>390847.38270017714</v>
      </c>
      <c r="E301" t="s">
        <v>76</v>
      </c>
      <c r="F301" t="s">
        <v>390</v>
      </c>
      <c r="G301" t="s">
        <v>229</v>
      </c>
      <c r="H301" t="s">
        <v>232</v>
      </c>
      <c r="I301" t="s">
        <v>233</v>
      </c>
      <c r="J301" t="s">
        <v>234</v>
      </c>
      <c r="K301">
        <v>0.59</v>
      </c>
      <c r="L301">
        <v>0.57999999999999996</v>
      </c>
      <c r="M301">
        <v>0.56999999999999995</v>
      </c>
      <c r="N301" s="43">
        <f t="shared" si="15"/>
        <v>0.57999999999999996</v>
      </c>
      <c r="R301" t="s">
        <v>237</v>
      </c>
      <c r="S301">
        <v>26.9</v>
      </c>
      <c r="T301">
        <v>27.29</v>
      </c>
      <c r="U301">
        <v>27.59</v>
      </c>
      <c r="V301" s="91">
        <f t="shared" si="16"/>
        <v>27.26</v>
      </c>
      <c r="Z301" s="92">
        <f>'Std. Curve(238-316)'!C51</f>
        <v>2.4769543894860826E-2</v>
      </c>
      <c r="AA301" s="37" t="s">
        <v>82</v>
      </c>
      <c r="AB301" s="93">
        <f>VLOOKUP(AA301,$AK$3:$AR$5,8)</f>
        <v>2660000</v>
      </c>
      <c r="AC301" s="94">
        <f>Z301*'DNA extraction'!O301*'DNA extraction'!F301/'DNA extraction'!E301/1000</f>
        <v>0.20056310846041156</v>
      </c>
      <c r="AD301" s="94">
        <f>AC301*FWDW!H301</f>
        <v>0.14693510627826209</v>
      </c>
      <c r="AE301" s="93">
        <f t="shared" si="17"/>
        <v>533497.86850469478</v>
      </c>
      <c r="AF301" s="95" t="e">
        <f>STDEV(W301:Y301)</f>
        <v>#DIV/0!</v>
      </c>
      <c r="AG301" s="95" t="e">
        <f>AF301/Z301</f>
        <v>#DIV/0!</v>
      </c>
    </row>
    <row r="302" spans="1:33" x14ac:dyDescent="0.3">
      <c r="A302" s="54" t="s">
        <v>425</v>
      </c>
      <c r="B302" s="87">
        <f>Meta!B302</f>
        <v>288</v>
      </c>
      <c r="C302" s="87" t="s">
        <v>726</v>
      </c>
      <c r="D302" s="93">
        <v>672848.40413027222</v>
      </c>
      <c r="E302" t="s">
        <v>76</v>
      </c>
      <c r="F302" t="s">
        <v>390</v>
      </c>
      <c r="G302" t="s">
        <v>229</v>
      </c>
      <c r="H302" t="s">
        <v>232</v>
      </c>
      <c r="I302" t="s">
        <v>233</v>
      </c>
      <c r="J302" t="s">
        <v>234</v>
      </c>
      <c r="K302">
        <v>0.56999999999999995</v>
      </c>
      <c r="L302">
        <v>0.56000000000000005</v>
      </c>
      <c r="M302">
        <v>0.54</v>
      </c>
      <c r="N302" s="43">
        <f t="shared" si="15"/>
        <v>0.55666666666666664</v>
      </c>
      <c r="R302" t="s">
        <v>238</v>
      </c>
      <c r="S302">
        <v>26.34</v>
      </c>
      <c r="T302">
        <v>26.68</v>
      </c>
      <c r="U302">
        <v>26.93</v>
      </c>
      <c r="V302" s="91">
        <f t="shared" si="16"/>
        <v>26.649999999999995</v>
      </c>
      <c r="Z302" s="92">
        <f>'Std. Curve(238-316)'!C52</f>
        <v>3.710485253567547E-2</v>
      </c>
      <c r="AA302" s="37" t="s">
        <v>82</v>
      </c>
      <c r="AB302" s="93">
        <f>VLOOKUP(AA302,$AK$3:$AR$5,8)</f>
        <v>2660000</v>
      </c>
      <c r="AC302" s="94">
        <f>Z302*'DNA extraction'!O302*'DNA extraction'!F302/'DNA extraction'!E302/1000</f>
        <v>0.29577403376385386</v>
      </c>
      <c r="AD302" s="94">
        <f>AC302*FWDW!H302</f>
        <v>0.2529505278685234</v>
      </c>
      <c r="AE302" s="93">
        <f t="shared" si="17"/>
        <v>786758.92981185124</v>
      </c>
      <c r="AF302" s="95" t="e">
        <f>STDEV(W302:Y302)</f>
        <v>#DIV/0!</v>
      </c>
      <c r="AG302" s="95" t="e">
        <f>AF302/Z302</f>
        <v>#DIV/0!</v>
      </c>
    </row>
    <row r="303" spans="1:33" x14ac:dyDescent="0.3">
      <c r="A303" s="54" t="s">
        <v>425</v>
      </c>
      <c r="B303" s="87">
        <f>Meta!B303</f>
        <v>289</v>
      </c>
      <c r="C303" s="87" t="s">
        <v>727</v>
      </c>
      <c r="D303" s="93">
        <v>1067859.964746838</v>
      </c>
      <c r="E303" t="s">
        <v>76</v>
      </c>
      <c r="F303" t="s">
        <v>390</v>
      </c>
      <c r="G303" t="s">
        <v>229</v>
      </c>
      <c r="H303" t="s">
        <v>232</v>
      </c>
      <c r="I303" t="s">
        <v>233</v>
      </c>
      <c r="J303" t="s">
        <v>234</v>
      </c>
      <c r="K303">
        <v>0.59</v>
      </c>
      <c r="L303">
        <v>0.57999999999999996</v>
      </c>
      <c r="M303">
        <v>0.54</v>
      </c>
      <c r="N303" s="43">
        <f t="shared" si="15"/>
        <v>0.56999999999999995</v>
      </c>
      <c r="R303" t="s">
        <v>239</v>
      </c>
      <c r="S303">
        <v>25.85</v>
      </c>
      <c r="T303">
        <v>26.12</v>
      </c>
      <c r="U303">
        <v>25.9</v>
      </c>
      <c r="V303" s="91">
        <f t="shared" si="16"/>
        <v>25.956666666666667</v>
      </c>
      <c r="Z303" s="92">
        <f>'Std. Curve(238-316)'!C53</f>
        <v>5.8738189377222784E-2</v>
      </c>
      <c r="AA303" s="37" t="s">
        <v>82</v>
      </c>
      <c r="AB303" s="93">
        <f>VLOOKUP(AA303,$AK$3:$AR$5,8)</f>
        <v>2660000</v>
      </c>
      <c r="AC303" s="94">
        <f>Z303*'DNA extraction'!O303*'DNA extraction'!F303/'DNA extraction'!E303/1000</f>
        <v>0.46878044195708524</v>
      </c>
      <c r="AD303" s="94">
        <f>AC303*FWDW!H303</f>
        <v>0.40145111456648047</v>
      </c>
      <c r="AE303" s="93">
        <f t="shared" si="17"/>
        <v>1246955.9756058466</v>
      </c>
      <c r="AF303" s="95" t="e">
        <f>STDEV(W303:Y303)</f>
        <v>#DIV/0!</v>
      </c>
      <c r="AG303" s="95" t="e">
        <f>AF303/Z303</f>
        <v>#DIV/0!</v>
      </c>
    </row>
    <row r="304" spans="1:33" x14ac:dyDescent="0.3">
      <c r="A304" s="54" t="s">
        <v>425</v>
      </c>
      <c r="B304" s="87">
        <f>Meta!B304</f>
        <v>290</v>
      </c>
      <c r="C304" s="87" t="s">
        <v>728</v>
      </c>
      <c r="D304" s="93">
        <v>590785.9464181842</v>
      </c>
      <c r="E304" t="s">
        <v>76</v>
      </c>
      <c r="F304" t="s">
        <v>390</v>
      </c>
      <c r="G304" t="s">
        <v>229</v>
      </c>
      <c r="H304" t="s">
        <v>232</v>
      </c>
      <c r="I304" t="s">
        <v>233</v>
      </c>
      <c r="J304" t="s">
        <v>234</v>
      </c>
      <c r="K304">
        <v>0.57999999999999996</v>
      </c>
      <c r="L304">
        <v>0.56000000000000005</v>
      </c>
      <c r="M304">
        <v>0.54</v>
      </c>
      <c r="N304" s="43">
        <f t="shared" si="15"/>
        <v>0.56000000000000005</v>
      </c>
      <c r="R304" t="s">
        <v>240</v>
      </c>
      <c r="S304">
        <v>26.59</v>
      </c>
      <c r="T304">
        <v>27.34</v>
      </c>
      <c r="U304">
        <v>26.59</v>
      </c>
      <c r="V304" s="91">
        <f t="shared" si="16"/>
        <v>26.84</v>
      </c>
      <c r="Z304" s="92">
        <f>'Std. Curve(238-316)'!C54</f>
        <v>3.2716197379231586E-2</v>
      </c>
      <c r="AA304" s="37" t="s">
        <v>82</v>
      </c>
      <c r="AB304" s="93">
        <f>VLOOKUP(AA304,$AK$3:$AR$5,8)</f>
        <v>2660000</v>
      </c>
      <c r="AC304" s="94">
        <f>Z304*'DNA extraction'!O304*'DNA extraction'!F304/'DNA extraction'!E304/1000</f>
        <v>0.2591381970632205</v>
      </c>
      <c r="AD304" s="94">
        <f>AC304*FWDW!H304</f>
        <v>0.22209997985646024</v>
      </c>
      <c r="AE304" s="93">
        <f t="shared" si="17"/>
        <v>689307.60418816656</v>
      </c>
      <c r="AF304" s="95" t="e">
        <f>STDEV(W304:Y304)</f>
        <v>#DIV/0!</v>
      </c>
      <c r="AG304" s="95" t="e">
        <f>AF304/Z304</f>
        <v>#DIV/0!</v>
      </c>
    </row>
    <row r="305" spans="1:33" x14ac:dyDescent="0.3">
      <c r="A305" s="54" t="s">
        <v>425</v>
      </c>
      <c r="B305" s="87">
        <f>Meta!B305</f>
        <v>291</v>
      </c>
      <c r="C305" s="87" t="s">
        <v>729</v>
      </c>
      <c r="D305" s="93">
        <v>2836685.5994272986</v>
      </c>
      <c r="E305" t="s">
        <v>76</v>
      </c>
      <c r="F305" t="s">
        <v>390</v>
      </c>
      <c r="G305" t="s">
        <v>229</v>
      </c>
      <c r="H305" t="s">
        <v>232</v>
      </c>
      <c r="I305" t="s">
        <v>233</v>
      </c>
      <c r="J305" t="s">
        <v>234</v>
      </c>
      <c r="K305">
        <v>0.59</v>
      </c>
      <c r="L305">
        <v>0.59</v>
      </c>
      <c r="M305">
        <v>0.55000000000000004</v>
      </c>
      <c r="N305" s="43">
        <f t="shared" si="15"/>
        <v>0.57666666666666666</v>
      </c>
      <c r="R305" t="s">
        <v>241</v>
      </c>
      <c r="S305">
        <v>24.25</v>
      </c>
      <c r="T305">
        <v>24.61</v>
      </c>
      <c r="U305">
        <v>24.19</v>
      </c>
      <c r="V305" s="91">
        <f t="shared" si="16"/>
        <v>24.349999999999998</v>
      </c>
      <c r="Z305" s="92">
        <f>'Std. Curve(238-316)'!C55</f>
        <v>0.17029422009630463</v>
      </c>
      <c r="AA305" s="37" t="s">
        <v>82</v>
      </c>
      <c r="AB305" s="93">
        <f>VLOOKUP(AA305,$AK$3:$AR$5,8)</f>
        <v>2660000</v>
      </c>
      <c r="AC305" s="94">
        <f>Z305*'DNA extraction'!O305*'DNA extraction'!F305/'DNA extraction'!E305/1000</f>
        <v>1.2881559765227277</v>
      </c>
      <c r="AD305" s="94">
        <f>AC305*FWDW!H305</f>
        <v>1.0664231576794356</v>
      </c>
      <c r="AE305" s="93">
        <f t="shared" si="17"/>
        <v>3426494.8975504558</v>
      </c>
      <c r="AF305" s="95" t="e">
        <f>STDEV(W305:Y305)</f>
        <v>#DIV/0!</v>
      </c>
      <c r="AG305" s="95" t="e">
        <f>AF305/Z305</f>
        <v>#DIV/0!</v>
      </c>
    </row>
    <row r="306" spans="1:33" x14ac:dyDescent="0.3">
      <c r="A306" s="54" t="s">
        <v>425</v>
      </c>
      <c r="B306" s="87">
        <f>Meta!B306</f>
        <v>292</v>
      </c>
      <c r="C306" s="87" t="s">
        <v>730</v>
      </c>
      <c r="D306" s="93">
        <v>1485300.2409010413</v>
      </c>
      <c r="E306" t="s">
        <v>76</v>
      </c>
      <c r="F306" t="s">
        <v>390</v>
      </c>
      <c r="G306" t="s">
        <v>229</v>
      </c>
      <c r="H306" t="s">
        <v>232</v>
      </c>
      <c r="I306" t="s">
        <v>233</v>
      </c>
      <c r="J306" t="s">
        <v>234</v>
      </c>
      <c r="K306">
        <v>0.57999999999999996</v>
      </c>
      <c r="L306">
        <v>0.56000000000000005</v>
      </c>
      <c r="M306">
        <v>0.57999999999999996</v>
      </c>
      <c r="N306" s="43">
        <f t="shared" si="15"/>
        <v>0.57333333333333336</v>
      </c>
      <c r="R306" t="s">
        <v>242</v>
      </c>
      <c r="S306">
        <v>25.11</v>
      </c>
      <c r="T306">
        <v>25.53</v>
      </c>
      <c r="U306">
        <v>25.42</v>
      </c>
      <c r="V306" s="91">
        <f t="shared" si="16"/>
        <v>25.353333333333335</v>
      </c>
      <c r="Z306" s="92">
        <f>'Std. Curve(238-316)'!C56</f>
        <v>8.760221430536308E-2</v>
      </c>
      <c r="AA306" s="37" t="s">
        <v>82</v>
      </c>
      <c r="AB306" s="93">
        <f>VLOOKUP(AA306,$AK$3:$AR$5,8)</f>
        <v>2660000</v>
      </c>
      <c r="AC306" s="94">
        <f>Z306*'DNA extraction'!O306*'DNA extraction'!F306/'DNA extraction'!E306/1000</f>
        <v>0.67620389274691683</v>
      </c>
      <c r="AD306" s="94">
        <f>AC306*FWDW!H306</f>
        <v>0.55838354921091782</v>
      </c>
      <c r="AE306" s="93">
        <f t="shared" si="17"/>
        <v>1798702.3547067987</v>
      </c>
      <c r="AF306" s="95" t="e">
        <f>STDEV(W306:Y306)</f>
        <v>#DIV/0!</v>
      </c>
      <c r="AG306" s="95" t="e">
        <f>AF306/Z306</f>
        <v>#DIV/0!</v>
      </c>
    </row>
    <row r="307" spans="1:33" x14ac:dyDescent="0.3">
      <c r="A307" s="54" t="s">
        <v>425</v>
      </c>
      <c r="B307" s="87">
        <f>Meta!B307</f>
        <v>293</v>
      </c>
      <c r="C307" s="87" t="s">
        <v>731</v>
      </c>
      <c r="D307" s="93">
        <v>3699908.6030572499</v>
      </c>
      <c r="E307" t="s">
        <v>76</v>
      </c>
      <c r="F307" t="s">
        <v>390</v>
      </c>
      <c r="G307" t="s">
        <v>229</v>
      </c>
      <c r="H307" t="s">
        <v>232</v>
      </c>
      <c r="I307" t="s">
        <v>233</v>
      </c>
      <c r="J307" t="s">
        <v>234</v>
      </c>
      <c r="K307">
        <v>0.54</v>
      </c>
      <c r="L307">
        <v>0.54</v>
      </c>
      <c r="M307">
        <v>0.5</v>
      </c>
      <c r="N307" s="43">
        <f t="shared" si="15"/>
        <v>0.52666666666666673</v>
      </c>
      <c r="R307" t="s">
        <v>243</v>
      </c>
      <c r="S307">
        <v>23.83</v>
      </c>
      <c r="T307">
        <v>24.16</v>
      </c>
      <c r="U307">
        <v>23.95</v>
      </c>
      <c r="V307" s="91">
        <f t="shared" si="16"/>
        <v>23.98</v>
      </c>
      <c r="Z307" s="92">
        <f>'Std. Curve(238-316)'!C57</f>
        <v>0.21759976956683652</v>
      </c>
      <c r="AA307" s="37" t="s">
        <v>82</v>
      </c>
      <c r="AB307" s="93">
        <f>VLOOKUP(AA307,$AK$3:$AR$5,8)</f>
        <v>2660000</v>
      </c>
      <c r="AC307" s="94">
        <f>Z307*'DNA extraction'!O307*'DNA extraction'!F307/'DNA extraction'!E307/1000</f>
        <v>1.6680702918117019</v>
      </c>
      <c r="AD307" s="94">
        <f>AC307*FWDW!H307</f>
        <v>1.390943083856109</v>
      </c>
      <c r="AE307" s="93">
        <f t="shared" si="17"/>
        <v>4437066.976219127</v>
      </c>
      <c r="AF307" s="95" t="e">
        <f>STDEV(W307:Y307)</f>
        <v>#DIV/0!</v>
      </c>
      <c r="AG307" s="95" t="e">
        <f>AF307/Z307</f>
        <v>#DIV/0!</v>
      </c>
    </row>
    <row r="308" spans="1:33" x14ac:dyDescent="0.3">
      <c r="A308" s="54" t="s">
        <v>425</v>
      </c>
      <c r="B308" s="87">
        <f>Meta!B308</f>
        <v>294</v>
      </c>
      <c r="C308" s="87" t="s">
        <v>732</v>
      </c>
      <c r="D308" s="93">
        <v>1847426.5520350737</v>
      </c>
      <c r="E308" t="s">
        <v>76</v>
      </c>
      <c r="F308" t="s">
        <v>390</v>
      </c>
      <c r="G308" t="s">
        <v>229</v>
      </c>
      <c r="H308" t="s">
        <v>232</v>
      </c>
      <c r="I308" t="s">
        <v>233</v>
      </c>
      <c r="J308" t="s">
        <v>234</v>
      </c>
      <c r="K308">
        <v>0.59</v>
      </c>
      <c r="L308">
        <v>0.56999999999999995</v>
      </c>
      <c r="M308">
        <v>0.56999999999999995</v>
      </c>
      <c r="N308" s="43">
        <f t="shared" si="15"/>
        <v>0.57666666666666666</v>
      </c>
      <c r="R308" t="s">
        <v>244</v>
      </c>
      <c r="S308">
        <v>24.99</v>
      </c>
      <c r="T308">
        <v>25.02</v>
      </c>
      <c r="U308">
        <v>25.11</v>
      </c>
      <c r="V308" s="91">
        <f t="shared" si="16"/>
        <v>25.040000000000003</v>
      </c>
      <c r="Z308" s="92">
        <f>'Std. Curve(238-316)'!C58</f>
        <v>0.10781250789318092</v>
      </c>
      <c r="AA308" s="37" t="s">
        <v>82</v>
      </c>
      <c r="AB308" s="93">
        <f>VLOOKUP(AA308,$AK$3:$AR$5,8)</f>
        <v>2660000</v>
      </c>
      <c r="AC308" s="94">
        <f>Z308*'DNA extraction'!O308*'DNA extraction'!F308/'DNA extraction'!E308/1000</f>
        <v>0.82331048410218333</v>
      </c>
      <c r="AD308" s="94">
        <f>AC308*FWDW!H308</f>
        <v>0.69452126016356153</v>
      </c>
      <c r="AE308" s="93">
        <f t="shared" si="17"/>
        <v>2190005.8877118076</v>
      </c>
      <c r="AF308" s="95" t="e">
        <f>STDEV(W308:Y308)</f>
        <v>#DIV/0!</v>
      </c>
      <c r="AG308" s="95" t="e">
        <f>AF308/Z308</f>
        <v>#DIV/0!</v>
      </c>
    </row>
    <row r="309" spans="1:33" x14ac:dyDescent="0.3">
      <c r="A309" s="54" t="s">
        <v>425</v>
      </c>
      <c r="B309" s="87">
        <f>Meta!B309</f>
        <v>295</v>
      </c>
      <c r="C309" s="87" t="s">
        <v>733</v>
      </c>
      <c r="D309" s="93">
        <v>4361424.0619996227</v>
      </c>
      <c r="E309" t="s">
        <v>76</v>
      </c>
      <c r="F309" t="s">
        <v>390</v>
      </c>
      <c r="G309" t="s">
        <v>229</v>
      </c>
      <c r="H309" t="s">
        <v>232</v>
      </c>
      <c r="I309" t="s">
        <v>233</v>
      </c>
      <c r="J309" t="s">
        <v>234</v>
      </c>
      <c r="K309">
        <v>0.61</v>
      </c>
      <c r="L309">
        <v>0.56000000000000005</v>
      </c>
      <c r="M309">
        <v>0.56999999999999995</v>
      </c>
      <c r="N309" s="43">
        <f t="shared" si="15"/>
        <v>0.57999999999999996</v>
      </c>
      <c r="R309" t="s">
        <v>245</v>
      </c>
      <c r="S309">
        <v>23.71</v>
      </c>
      <c r="T309">
        <v>24.04</v>
      </c>
      <c r="U309">
        <v>23.58</v>
      </c>
      <c r="V309" s="91">
        <f t="shared" si="16"/>
        <v>23.776666666666667</v>
      </c>
      <c r="Z309" s="92">
        <f>'Std. Curve(238-316)'!C59</f>
        <v>0.24897896919208332</v>
      </c>
      <c r="AA309" s="37" t="s">
        <v>82</v>
      </c>
      <c r="AB309" s="93">
        <f>VLOOKUP(AA309,$AK$3:$AR$5,8)</f>
        <v>2660000</v>
      </c>
      <c r="AC309" s="94">
        <f>Z309*'DNA extraction'!O309*'DNA extraction'!F309/'DNA extraction'!E309/1000</f>
        <v>1.9436297360818369</v>
      </c>
      <c r="AD309" s="94">
        <f>AC309*FWDW!H309</f>
        <v>1.6396331060148959</v>
      </c>
      <c r="AE309" s="93">
        <f t="shared" si="17"/>
        <v>5170055.0979776857</v>
      </c>
      <c r="AF309" s="95" t="e">
        <f>STDEV(W309:Y309)</f>
        <v>#DIV/0!</v>
      </c>
      <c r="AG309" s="95" t="e">
        <f>AF309/Z309</f>
        <v>#DIV/0!</v>
      </c>
    </row>
    <row r="310" spans="1:33" x14ac:dyDescent="0.3">
      <c r="A310" s="54" t="s">
        <v>425</v>
      </c>
      <c r="B310" s="87">
        <f>Meta!B310</f>
        <v>296</v>
      </c>
      <c r="C310" s="87" t="s">
        <v>734</v>
      </c>
      <c r="D310" s="93">
        <v>1387870.6076668208</v>
      </c>
      <c r="E310" t="s">
        <v>76</v>
      </c>
      <c r="F310" t="s">
        <v>390</v>
      </c>
      <c r="G310" t="s">
        <v>229</v>
      </c>
      <c r="H310" t="s">
        <v>232</v>
      </c>
      <c r="I310" t="s">
        <v>233</v>
      </c>
      <c r="J310" t="s">
        <v>234</v>
      </c>
      <c r="K310">
        <v>0.56000000000000005</v>
      </c>
      <c r="L310">
        <v>0.56999999999999995</v>
      </c>
      <c r="M310">
        <v>0.55000000000000004</v>
      </c>
      <c r="N310" s="43">
        <f t="shared" si="15"/>
        <v>0.55999999999999994</v>
      </c>
      <c r="R310" t="s">
        <v>246</v>
      </c>
      <c r="S310">
        <v>25.55</v>
      </c>
      <c r="T310">
        <v>25.3</v>
      </c>
      <c r="U310">
        <v>25.61</v>
      </c>
      <c r="V310" s="91">
        <f t="shared" si="16"/>
        <v>25.486666666666668</v>
      </c>
      <c r="Z310" s="92">
        <f>'Std. Curve(238-316)'!C60</f>
        <v>8.0195805176509649E-2</v>
      </c>
      <c r="AA310" s="37" t="s">
        <v>82</v>
      </c>
      <c r="AB310" s="93">
        <f>VLOOKUP(AA310,$AK$3:$AR$5,8)</f>
        <v>2660000</v>
      </c>
      <c r="AC310" s="94">
        <f>Z310*'DNA extraction'!O310*'DNA extraction'!F310/'DNA extraction'!E310/1000</f>
        <v>0.61547049252885377</v>
      </c>
      <c r="AD310" s="94">
        <f>AC310*FWDW!H310</f>
        <v>0.52175586754391756</v>
      </c>
      <c r="AE310" s="93">
        <f t="shared" si="17"/>
        <v>1637151.5101267511</v>
      </c>
      <c r="AF310" s="95" t="e">
        <f>STDEV(W310:Y310)</f>
        <v>#DIV/0!</v>
      </c>
      <c r="AG310" s="95" t="e">
        <f>AF310/Z310</f>
        <v>#DIV/0!</v>
      </c>
    </row>
    <row r="311" spans="1:33" x14ac:dyDescent="0.3">
      <c r="A311" s="54" t="s">
        <v>425</v>
      </c>
      <c r="B311" s="87">
        <f>Meta!B311</f>
        <v>297</v>
      </c>
      <c r="C311" s="87" t="s">
        <v>735</v>
      </c>
      <c r="D311" s="93">
        <v>5158923.197588875</v>
      </c>
      <c r="E311" t="s">
        <v>76</v>
      </c>
      <c r="F311" t="s">
        <v>390</v>
      </c>
      <c r="G311" t="s">
        <v>229</v>
      </c>
      <c r="H311" t="s">
        <v>232</v>
      </c>
      <c r="I311" t="s">
        <v>233</v>
      </c>
      <c r="J311" t="s">
        <v>234</v>
      </c>
      <c r="K311">
        <v>0.56999999999999995</v>
      </c>
      <c r="L311">
        <v>0.56999999999999995</v>
      </c>
      <c r="M311">
        <v>0.56999999999999995</v>
      </c>
      <c r="N311" s="43">
        <f t="shared" si="15"/>
        <v>0.56999999999999995</v>
      </c>
      <c r="R311" t="s">
        <v>247</v>
      </c>
      <c r="S311">
        <v>23.51</v>
      </c>
      <c r="T311">
        <v>23.54</v>
      </c>
      <c r="U311">
        <v>23.43</v>
      </c>
      <c r="V311" s="91">
        <f t="shared" si="16"/>
        <v>23.493333333333329</v>
      </c>
      <c r="Z311" s="92">
        <f>'Std. Curve(238-316)'!C61</f>
        <v>0.30038964461353557</v>
      </c>
      <c r="AA311" s="37" t="s">
        <v>82</v>
      </c>
      <c r="AB311" s="93">
        <f>VLOOKUP(AA311,$AK$3:$AR$5,8)</f>
        <v>2660000</v>
      </c>
      <c r="AC311" s="94">
        <f>Z311*'DNA extraction'!O311*'DNA extraction'!F311/'DNA extraction'!E311/1000</f>
        <v>2.3550736543593533</v>
      </c>
      <c r="AD311" s="94">
        <f>AC311*FWDW!H311</f>
        <v>1.9394448111236371</v>
      </c>
      <c r="AE311" s="93">
        <f t="shared" si="17"/>
        <v>6264495.9205958797</v>
      </c>
      <c r="AF311" s="95" t="e">
        <f>STDEV(W311:Y311)</f>
        <v>#DIV/0!</v>
      </c>
      <c r="AG311" s="95" t="e">
        <f>AF311/Z311</f>
        <v>#DIV/0!</v>
      </c>
    </row>
    <row r="312" spans="1:33" x14ac:dyDescent="0.3">
      <c r="A312" s="54" t="s">
        <v>425</v>
      </c>
      <c r="B312" s="87">
        <f>Meta!B312</f>
        <v>298</v>
      </c>
      <c r="C312" s="87" t="s">
        <v>736</v>
      </c>
      <c r="D312" s="93">
        <v>1472175.4102474628</v>
      </c>
      <c r="E312" t="s">
        <v>76</v>
      </c>
      <c r="F312" t="s">
        <v>390</v>
      </c>
      <c r="G312" t="s">
        <v>229</v>
      </c>
      <c r="H312" t="s">
        <v>232</v>
      </c>
      <c r="I312" t="s">
        <v>233</v>
      </c>
      <c r="J312" t="s">
        <v>234</v>
      </c>
      <c r="K312">
        <v>0.6</v>
      </c>
      <c r="L312">
        <v>0.57999999999999996</v>
      </c>
      <c r="M312">
        <v>0.57999999999999996</v>
      </c>
      <c r="N312" s="43">
        <f t="shared" si="15"/>
        <v>0.58666666666666656</v>
      </c>
      <c r="R312" t="s">
        <v>248</v>
      </c>
      <c r="S312">
        <v>25.37</v>
      </c>
      <c r="T312">
        <v>25.57</v>
      </c>
      <c r="U312">
        <v>25.3</v>
      </c>
      <c r="V312" s="91">
        <f t="shared" si="16"/>
        <v>25.41333333333333</v>
      </c>
      <c r="Z312" s="92">
        <f>'Std. Curve(238-316)'!C62</f>
        <v>8.418826115623948E-2</v>
      </c>
      <c r="AA312" s="37" t="s">
        <v>82</v>
      </c>
      <c r="AB312" s="93">
        <f>VLOOKUP(AA312,$AK$3:$AR$5,8)</f>
        <v>2660000</v>
      </c>
      <c r="AC312" s="94">
        <f>Z312*'DNA extraction'!O312*'DNA extraction'!F312/'DNA extraction'!E312/1000</f>
        <v>0.64611098354750174</v>
      </c>
      <c r="AD312" s="94">
        <f>AC312*FWDW!H312</f>
        <v>0.55344940234867024</v>
      </c>
      <c r="AE312" s="93">
        <f t="shared" si="17"/>
        <v>1718655.2162363546</v>
      </c>
      <c r="AF312" s="95" t="e">
        <f>STDEV(W312:Y312)</f>
        <v>#DIV/0!</v>
      </c>
      <c r="AG312" s="95" t="e">
        <f>AF312/Z312</f>
        <v>#DIV/0!</v>
      </c>
    </row>
    <row r="313" spans="1:33" x14ac:dyDescent="0.3">
      <c r="A313" s="54" t="s">
        <v>425</v>
      </c>
      <c r="B313" s="87">
        <f>Meta!B313</f>
        <v>299</v>
      </c>
      <c r="C313" s="87" t="s">
        <v>737</v>
      </c>
      <c r="D313" s="93">
        <v>1353794.3867155614</v>
      </c>
      <c r="E313" t="s">
        <v>76</v>
      </c>
      <c r="F313" t="s">
        <v>390</v>
      </c>
      <c r="G313" t="s">
        <v>229</v>
      </c>
      <c r="H313" t="s">
        <v>232</v>
      </c>
      <c r="I313" t="s">
        <v>233</v>
      </c>
      <c r="J313" t="s">
        <v>234</v>
      </c>
      <c r="K313">
        <v>0.56999999999999995</v>
      </c>
      <c r="L313">
        <v>0.55000000000000004</v>
      </c>
      <c r="M313">
        <v>0.54</v>
      </c>
      <c r="N313" s="43">
        <f t="shared" si="15"/>
        <v>0.55333333333333334</v>
      </c>
      <c r="R313" t="s">
        <v>249</v>
      </c>
      <c r="S313">
        <v>25.48</v>
      </c>
      <c r="T313">
        <v>25.57</v>
      </c>
      <c r="U313">
        <v>25.63</v>
      </c>
      <c r="V313" s="91">
        <f t="shared" si="16"/>
        <v>25.56</v>
      </c>
      <c r="Z313" s="92">
        <f>'Std. Curve(238-316)'!C63</f>
        <v>7.6392683250378124E-2</v>
      </c>
      <c r="AA313" s="37" t="s">
        <v>82</v>
      </c>
      <c r="AB313" s="93">
        <f>VLOOKUP(AA313,$AK$3:$AR$5,8)</f>
        <v>2660000</v>
      </c>
      <c r="AC313" s="94">
        <f>Z313*'DNA extraction'!O313*'DNA extraction'!F313/'DNA extraction'!E313/1000</f>
        <v>0.60437249406944715</v>
      </c>
      <c r="AD313" s="94">
        <f>AC313*FWDW!H313</f>
        <v>0.50894525816374492</v>
      </c>
      <c r="AE313" s="93">
        <f t="shared" si="17"/>
        <v>1607630.8342247293</v>
      </c>
      <c r="AF313" s="95" t="e">
        <f>STDEV(W313:Y313)</f>
        <v>#DIV/0!</v>
      </c>
      <c r="AG313" s="95" t="e">
        <f>AF313/Z313</f>
        <v>#DIV/0!</v>
      </c>
    </row>
    <row r="314" spans="1:33" x14ac:dyDescent="0.3">
      <c r="A314" s="54" t="s">
        <v>425</v>
      </c>
      <c r="B314" s="87">
        <f>Meta!B314</f>
        <v>300</v>
      </c>
      <c r="C314" s="87" t="s">
        <v>738</v>
      </c>
      <c r="D314" s="93">
        <v>35029553.88330432</v>
      </c>
      <c r="E314" t="s">
        <v>76</v>
      </c>
      <c r="F314" t="s">
        <v>390</v>
      </c>
      <c r="G314" t="s">
        <v>229</v>
      </c>
      <c r="H314" t="s">
        <v>232</v>
      </c>
      <c r="I314" t="s">
        <v>233</v>
      </c>
      <c r="J314" t="s">
        <v>234</v>
      </c>
      <c r="K314">
        <v>0.56999999999999995</v>
      </c>
      <c r="L314">
        <v>0.56999999999999995</v>
      </c>
      <c r="M314">
        <v>0.56000000000000005</v>
      </c>
      <c r="N314" s="43">
        <f t="shared" si="15"/>
        <v>0.56666666666666665</v>
      </c>
      <c r="R314" t="s">
        <v>250</v>
      </c>
      <c r="S314">
        <v>20.48</v>
      </c>
      <c r="T314">
        <v>20.72</v>
      </c>
      <c r="U314">
        <v>20.73</v>
      </c>
      <c r="V314" s="91">
        <f t="shared" si="16"/>
        <v>20.643333333333334</v>
      </c>
      <c r="Z314" s="92">
        <f>'Std. Curve(238-316)'!C64</f>
        <v>1.9847385773615371</v>
      </c>
      <c r="AA314" s="37" t="s">
        <v>82</v>
      </c>
      <c r="AB314" s="93">
        <f>VLOOKUP(AA314,$AK$3:$AR$5,8)</f>
        <v>2660000</v>
      </c>
      <c r="AC314" s="94">
        <f>Z314*'DNA extraction'!O314*'DNA extraction'!F314/'DNA extraction'!E314/1000</f>
        <v>15.121817732278378</v>
      </c>
      <c r="AD314" s="94">
        <f>AC314*FWDW!H314</f>
        <v>13.169005219287339</v>
      </c>
      <c r="AE314" s="93">
        <f t="shared" si="17"/>
        <v>40224035.167860486</v>
      </c>
      <c r="AF314" s="95" t="e">
        <f>STDEV(W314:Y314)</f>
        <v>#DIV/0!</v>
      </c>
      <c r="AG314" s="95" t="e">
        <f>AF314/Z314</f>
        <v>#DIV/0!</v>
      </c>
    </row>
    <row r="315" spans="1:33" x14ac:dyDescent="0.3">
      <c r="A315" s="54" t="s">
        <v>425</v>
      </c>
      <c r="B315" s="87">
        <f>Meta!B315</f>
        <v>301</v>
      </c>
      <c r="C315" s="87" t="s">
        <v>739</v>
      </c>
      <c r="D315" s="93">
        <v>4330032.2221731571</v>
      </c>
      <c r="E315" t="s">
        <v>76</v>
      </c>
      <c r="F315" t="s">
        <v>390</v>
      </c>
      <c r="G315" t="s">
        <v>229</v>
      </c>
      <c r="H315" t="s">
        <v>232</v>
      </c>
      <c r="I315" t="s">
        <v>233</v>
      </c>
      <c r="J315" t="s">
        <v>234</v>
      </c>
      <c r="K315">
        <v>0.56999999999999995</v>
      </c>
      <c r="L315">
        <v>0.6</v>
      </c>
      <c r="M315">
        <v>0.56999999999999995</v>
      </c>
      <c r="N315" s="43">
        <f t="shared" si="15"/>
        <v>0.57999999999999996</v>
      </c>
      <c r="R315" t="s">
        <v>251</v>
      </c>
      <c r="S315">
        <v>23.66</v>
      </c>
      <c r="T315">
        <v>24.11</v>
      </c>
      <c r="U315">
        <v>23.91</v>
      </c>
      <c r="V315" s="91">
        <f t="shared" si="16"/>
        <v>23.893333333333331</v>
      </c>
      <c r="Z315" s="92">
        <f>'Std. Curve(238-316)'!C65</f>
        <v>0.23045952465147107</v>
      </c>
      <c r="AA315" s="37" t="s">
        <v>82</v>
      </c>
      <c r="AB315" s="93">
        <f>VLOOKUP(AA315,$AK$3:$AR$5,8)</f>
        <v>2660000</v>
      </c>
      <c r="AC315" s="94">
        <f>Z315*'DNA extraction'!O315*'DNA extraction'!F315/'DNA extraction'!E315/1000</f>
        <v>1.8458912667318468</v>
      </c>
      <c r="AD315" s="94">
        <f>AC315*FWDW!H315</f>
        <v>1.6278316624711116</v>
      </c>
      <c r="AE315" s="93">
        <f t="shared" si="17"/>
        <v>4910070.7695067124</v>
      </c>
      <c r="AF315" s="95" t="e">
        <f>STDEV(W315:Y315)</f>
        <v>#DIV/0!</v>
      </c>
      <c r="AG315" s="95" t="e">
        <f>AF315/Z315</f>
        <v>#DIV/0!</v>
      </c>
    </row>
    <row r="316" spans="1:33" x14ac:dyDescent="0.3">
      <c r="A316" s="54" t="s">
        <v>425</v>
      </c>
      <c r="B316" s="87">
        <f>Meta!B316</f>
        <v>302</v>
      </c>
      <c r="C316" s="87" t="s">
        <v>740</v>
      </c>
      <c r="D316" s="93">
        <v>2918082.3960346174</v>
      </c>
      <c r="E316" t="s">
        <v>76</v>
      </c>
      <c r="F316" t="s">
        <v>390</v>
      </c>
      <c r="G316" t="s">
        <v>229</v>
      </c>
      <c r="H316" t="s">
        <v>232</v>
      </c>
      <c r="I316" t="s">
        <v>233</v>
      </c>
      <c r="J316" t="s">
        <v>234</v>
      </c>
      <c r="K316">
        <v>0.56000000000000005</v>
      </c>
      <c r="L316">
        <v>0.54</v>
      </c>
      <c r="M316">
        <v>0.55000000000000004</v>
      </c>
      <c r="N316" s="43">
        <f t="shared" si="15"/>
        <v>0.55000000000000004</v>
      </c>
      <c r="R316" t="s">
        <v>252</v>
      </c>
      <c r="S316">
        <v>24.22</v>
      </c>
      <c r="T316">
        <v>24.62</v>
      </c>
      <c r="U316">
        <v>24.4</v>
      </c>
      <c r="V316" s="91">
        <f t="shared" si="16"/>
        <v>24.413333333333338</v>
      </c>
      <c r="Z316" s="92">
        <f>'Std. Curve(238-316)'!C66</f>
        <v>0.16329665094309451</v>
      </c>
      <c r="AA316" s="37" t="s">
        <v>82</v>
      </c>
      <c r="AB316" s="93">
        <f>VLOOKUP(AA316,$AK$3:$AR$5,8)</f>
        <v>2660000</v>
      </c>
      <c r="AC316" s="94">
        <f>Z316*'DNA extraction'!O316*'DNA extraction'!F316/'DNA extraction'!E316/1000</f>
        <v>1.3053289443892446</v>
      </c>
      <c r="AD316" s="94">
        <f>AC316*FWDW!H316</f>
        <v>1.0970234571558712</v>
      </c>
      <c r="AE316" s="93">
        <f t="shared" si="17"/>
        <v>3472174.9920753906</v>
      </c>
      <c r="AF316" s="95" t="e">
        <f>STDEV(W316:Y316)</f>
        <v>#DIV/0!</v>
      </c>
      <c r="AG316" s="95" t="e">
        <f>AF316/Z316</f>
        <v>#DIV/0!</v>
      </c>
    </row>
    <row r="317" spans="1:33" x14ac:dyDescent="0.3">
      <c r="A317" s="54" t="s">
        <v>425</v>
      </c>
      <c r="B317" s="87">
        <f>Meta!B317</f>
        <v>303</v>
      </c>
      <c r="C317" s="87" t="s">
        <v>741</v>
      </c>
      <c r="D317" s="93">
        <v>3620815.7813809975</v>
      </c>
      <c r="E317" t="s">
        <v>76</v>
      </c>
      <c r="F317" t="s">
        <v>390</v>
      </c>
      <c r="G317" t="s">
        <v>229</v>
      </c>
      <c r="H317" t="s">
        <v>232</v>
      </c>
      <c r="I317" t="s">
        <v>233</v>
      </c>
      <c r="J317" t="s">
        <v>234</v>
      </c>
      <c r="K317">
        <v>0.56000000000000005</v>
      </c>
      <c r="L317">
        <v>0.55000000000000004</v>
      </c>
      <c r="M317">
        <v>0.53</v>
      </c>
      <c r="N317" s="43">
        <f t="shared" si="15"/>
        <v>0.54666666666666675</v>
      </c>
      <c r="R317" t="s">
        <v>253</v>
      </c>
      <c r="S317">
        <v>23.95</v>
      </c>
      <c r="T317">
        <v>24.45</v>
      </c>
      <c r="U317">
        <v>23.95</v>
      </c>
      <c r="V317" s="91">
        <f t="shared" si="16"/>
        <v>24.116666666666664</v>
      </c>
      <c r="Z317" s="92">
        <f>'Std. Curve(238-316)'!C67</f>
        <v>0.19876316955346546</v>
      </c>
      <c r="AA317" s="37" t="s">
        <v>82</v>
      </c>
      <c r="AB317" s="93">
        <f>VLOOKUP(AA317,$AK$3:$AR$5,8)</f>
        <v>2660000</v>
      </c>
      <c r="AC317" s="94">
        <f>Z317*'DNA extraction'!O317*'DNA extraction'!F317/'DNA extraction'!E317/1000</f>
        <v>1.5313033093487325</v>
      </c>
      <c r="AD317" s="94">
        <f>AC317*FWDW!H317</f>
        <v>1.3612089403687961</v>
      </c>
      <c r="AE317" s="93">
        <f t="shared" si="17"/>
        <v>4073266.8028676286</v>
      </c>
      <c r="AF317" s="95" t="e">
        <f>STDEV(W317:Y317)</f>
        <v>#DIV/0!</v>
      </c>
      <c r="AG317" s="95" t="e">
        <f>AF317/Z317</f>
        <v>#DIV/0!</v>
      </c>
    </row>
    <row r="318" spans="1:33" x14ac:dyDescent="0.3">
      <c r="A318" s="54" t="s">
        <v>425</v>
      </c>
      <c r="B318" s="87">
        <f>Meta!B318</f>
        <v>304</v>
      </c>
      <c r="C318" s="87" t="s">
        <v>742</v>
      </c>
      <c r="D318" s="93">
        <v>4466832.6920753121</v>
      </c>
      <c r="E318" t="s">
        <v>76</v>
      </c>
      <c r="F318" t="s">
        <v>390</v>
      </c>
      <c r="G318" t="s">
        <v>229</v>
      </c>
      <c r="H318" t="s">
        <v>232</v>
      </c>
      <c r="I318" t="s">
        <v>233</v>
      </c>
      <c r="J318" t="s">
        <v>234</v>
      </c>
      <c r="K318">
        <v>0.56000000000000005</v>
      </c>
      <c r="L318">
        <v>0.54</v>
      </c>
      <c r="M318">
        <v>0.54</v>
      </c>
      <c r="N318" s="43">
        <f t="shared" si="15"/>
        <v>0.54666666666666675</v>
      </c>
      <c r="R318" t="s">
        <v>254</v>
      </c>
      <c r="S318">
        <v>23.89</v>
      </c>
      <c r="T318">
        <v>23.84</v>
      </c>
      <c r="U318">
        <v>23.95</v>
      </c>
      <c r="V318" s="91">
        <f t="shared" si="16"/>
        <v>23.893333333333334</v>
      </c>
      <c r="Z318" s="92">
        <f>'Std. Curve(238-316)'!C68</f>
        <v>0.23045952465147054</v>
      </c>
      <c r="AA318" s="37" t="s">
        <v>82</v>
      </c>
      <c r="AB318" s="93">
        <f>VLOOKUP(AA318,$AK$3:$AR$5,8)</f>
        <v>2660000</v>
      </c>
      <c r="AC318" s="94">
        <f>Z318*'DNA extraction'!O318*'DNA extraction'!F318/'DNA extraction'!E318/1000</f>
        <v>1.8436761972117646</v>
      </c>
      <c r="AD318" s="94">
        <f>AC318*FWDW!H318</f>
        <v>1.6792604105546287</v>
      </c>
      <c r="AE318" s="93">
        <f t="shared" si="17"/>
        <v>4904178.6845832942</v>
      </c>
      <c r="AF318" s="95" t="e">
        <f>STDEV(W318:Y318)</f>
        <v>#DIV/0!</v>
      </c>
      <c r="AG318" s="95" t="e">
        <f>AF318/Z318</f>
        <v>#DIV/0!</v>
      </c>
    </row>
    <row r="319" spans="1:33" x14ac:dyDescent="0.3">
      <c r="A319" s="54" t="s">
        <v>425</v>
      </c>
      <c r="B319" s="87">
        <f>Meta!B319</f>
        <v>305</v>
      </c>
      <c r="C319" s="87" t="s">
        <v>743</v>
      </c>
      <c r="D319" s="93">
        <v>444840.69713059033</v>
      </c>
      <c r="E319" t="s">
        <v>76</v>
      </c>
      <c r="F319" t="s">
        <v>390</v>
      </c>
      <c r="G319" t="s">
        <v>229</v>
      </c>
      <c r="H319" t="s">
        <v>232</v>
      </c>
      <c r="I319" t="s">
        <v>233</v>
      </c>
      <c r="J319" t="s">
        <v>234</v>
      </c>
      <c r="K319">
        <v>0.56000000000000005</v>
      </c>
      <c r="L319">
        <v>0.56000000000000005</v>
      </c>
      <c r="M319">
        <v>0.55000000000000004</v>
      </c>
      <c r="N319" s="43">
        <f t="shared" si="15"/>
        <v>0.55666666666666675</v>
      </c>
      <c r="R319" t="s">
        <v>255</v>
      </c>
      <c r="S319">
        <v>27.44</v>
      </c>
      <c r="T319">
        <v>27.25</v>
      </c>
      <c r="U319">
        <v>27.23</v>
      </c>
      <c r="V319" s="91">
        <f t="shared" si="16"/>
        <v>27.306666666666668</v>
      </c>
      <c r="Z319" s="92">
        <f>'Std. Curve(238-316)'!C69</f>
        <v>2.4015454403304212E-2</v>
      </c>
      <c r="AA319" s="37" t="s">
        <v>82</v>
      </c>
      <c r="AB319" s="93">
        <f>VLOOKUP(AA319,$AK$3:$AR$5,8)</f>
        <v>2660000</v>
      </c>
      <c r="AC319" s="94">
        <f>Z319*'DNA extraction'!O319*'DNA extraction'!F319/'DNA extraction'!E319/1000</f>
        <v>0.18813516963027191</v>
      </c>
      <c r="AD319" s="94">
        <f>AC319*FWDW!H319</f>
        <v>0.16723334478593621</v>
      </c>
      <c r="AE319" s="93">
        <f t="shared" si="17"/>
        <v>500439.55121652328</v>
      </c>
      <c r="AF319" s="95" t="e">
        <f>STDEV(W319:Y319)</f>
        <v>#DIV/0!</v>
      </c>
      <c r="AG319" s="95" t="e">
        <f>AF319/Z319</f>
        <v>#DIV/0!</v>
      </c>
    </row>
    <row r="320" spans="1:33" x14ac:dyDescent="0.3">
      <c r="A320" s="54" t="s">
        <v>425</v>
      </c>
      <c r="B320" s="87">
        <f>Meta!B320</f>
        <v>306</v>
      </c>
      <c r="C320" s="87" t="s">
        <v>744</v>
      </c>
      <c r="D320" s="93">
        <v>489304.5909803051</v>
      </c>
      <c r="E320" t="s">
        <v>76</v>
      </c>
      <c r="F320" t="s">
        <v>390</v>
      </c>
      <c r="G320" t="s">
        <v>229</v>
      </c>
      <c r="H320" t="s">
        <v>232</v>
      </c>
      <c r="I320" t="s">
        <v>233</v>
      </c>
      <c r="J320" t="s">
        <v>234</v>
      </c>
      <c r="K320">
        <v>0.59</v>
      </c>
      <c r="L320">
        <v>0.56999999999999995</v>
      </c>
      <c r="M320">
        <v>0.55000000000000004</v>
      </c>
      <c r="N320" s="43">
        <f t="shared" si="15"/>
        <v>0.56999999999999995</v>
      </c>
      <c r="R320" t="s">
        <v>256</v>
      </c>
      <c r="S320">
        <v>26.95</v>
      </c>
      <c r="T320">
        <v>27.05</v>
      </c>
      <c r="U320">
        <v>27.12</v>
      </c>
      <c r="V320" s="91">
        <f t="shared" si="16"/>
        <v>27.040000000000003</v>
      </c>
      <c r="Z320" s="92">
        <f>'Std. Curve(238-316)'!C70</f>
        <v>2.8656138795174656E-2</v>
      </c>
      <c r="AA320" s="37" t="s">
        <v>82</v>
      </c>
      <c r="AB320" s="93">
        <f>VLOOKUP(AA320,$AK$3:$AR$5,8)</f>
        <v>2660000</v>
      </c>
      <c r="AC320" s="94">
        <f>Z320*'DNA extraction'!O320*'DNA extraction'!F320/'DNA extraction'!E320/1000</f>
        <v>0.22283156139327104</v>
      </c>
      <c r="AD320" s="94">
        <f>AC320*FWDW!H320</f>
        <v>0.18394909435349815</v>
      </c>
      <c r="AE320" s="93">
        <f t="shared" si="17"/>
        <v>592731.95330610091</v>
      </c>
      <c r="AF320" s="95" t="e">
        <f>STDEV(W320:Y320)</f>
        <v>#DIV/0!</v>
      </c>
      <c r="AG320" s="95" t="e">
        <f>AF320/Z320</f>
        <v>#DIV/0!</v>
      </c>
    </row>
    <row r="321" spans="1:33" x14ac:dyDescent="0.3">
      <c r="A321" s="54" t="s">
        <v>425</v>
      </c>
      <c r="B321" s="87">
        <f>Meta!B321</f>
        <v>307</v>
      </c>
      <c r="C321" s="87" t="s">
        <v>745</v>
      </c>
      <c r="D321" s="93">
        <v>333364.44956707064</v>
      </c>
      <c r="E321" t="s">
        <v>76</v>
      </c>
      <c r="F321" t="s">
        <v>390</v>
      </c>
      <c r="G321" t="s">
        <v>229</v>
      </c>
      <c r="H321" t="s">
        <v>232</v>
      </c>
      <c r="I321" t="s">
        <v>233</v>
      </c>
      <c r="J321" t="s">
        <v>234</v>
      </c>
      <c r="K321">
        <v>0.59</v>
      </c>
      <c r="L321">
        <v>0.57999999999999996</v>
      </c>
      <c r="M321">
        <v>0.54</v>
      </c>
      <c r="N321" s="43">
        <f t="shared" si="15"/>
        <v>0.56999999999999995</v>
      </c>
      <c r="R321" t="s">
        <v>257</v>
      </c>
      <c r="S321">
        <v>27.79</v>
      </c>
      <c r="T321">
        <v>27.68</v>
      </c>
      <c r="U321">
        <v>27.62</v>
      </c>
      <c r="V321" s="91">
        <f t="shared" si="16"/>
        <v>27.696666666666669</v>
      </c>
      <c r="Z321" s="92">
        <f>'Std. Curve(238-316)'!C71</f>
        <v>1.8547175034548318E-2</v>
      </c>
      <c r="AA321" s="37" t="s">
        <v>82</v>
      </c>
      <c r="AB321" s="93">
        <f>VLOOKUP(AA321,$AK$3:$AR$5,8)</f>
        <v>2660000</v>
      </c>
      <c r="AC321" s="94">
        <f>Z321*'DNA extraction'!O321*'DNA extraction'!F321/'DNA extraction'!E321/1000</f>
        <v>0.15271449184477823</v>
      </c>
      <c r="AD321" s="94">
        <f>AC321*FWDW!H321</f>
        <v>0.12532498104025211</v>
      </c>
      <c r="AE321" s="93">
        <f t="shared" si="17"/>
        <v>406220.54830711009</v>
      </c>
      <c r="AF321" s="95" t="e">
        <f>STDEV(W321:Y321)</f>
        <v>#DIV/0!</v>
      </c>
      <c r="AG321" s="95" t="e">
        <f>AF321/Z321</f>
        <v>#DIV/0!</v>
      </c>
    </row>
    <row r="322" spans="1:33" x14ac:dyDescent="0.3">
      <c r="A322" s="54" t="s">
        <v>425</v>
      </c>
      <c r="B322" s="87">
        <f>Meta!B322</f>
        <v>308</v>
      </c>
      <c r="C322" s="87" t="s">
        <v>746</v>
      </c>
      <c r="D322" s="93">
        <v>313802.86466791289</v>
      </c>
      <c r="E322" t="s">
        <v>76</v>
      </c>
      <c r="F322" t="s">
        <v>390</v>
      </c>
      <c r="G322" t="s">
        <v>229</v>
      </c>
      <c r="H322" t="s">
        <v>232</v>
      </c>
      <c r="I322" t="s">
        <v>233</v>
      </c>
      <c r="J322" t="s">
        <v>234</v>
      </c>
      <c r="K322">
        <v>0.56999999999999995</v>
      </c>
      <c r="L322">
        <v>0.54</v>
      </c>
      <c r="M322">
        <v>0.55000000000000004</v>
      </c>
      <c r="N322" s="43">
        <f t="shared" si="15"/>
        <v>0.55333333333333334</v>
      </c>
      <c r="R322" t="s">
        <v>258</v>
      </c>
      <c r="S322">
        <v>27.82</v>
      </c>
      <c r="T322">
        <v>27.6</v>
      </c>
      <c r="U322">
        <v>27.55</v>
      </c>
      <c r="V322" s="91">
        <f t="shared" si="16"/>
        <v>27.656666666666666</v>
      </c>
      <c r="Z322" s="92">
        <f>'Std. Curve(238-316)'!C72</f>
        <v>1.9045255359276429E-2</v>
      </c>
      <c r="AA322" s="37" t="s">
        <v>82</v>
      </c>
      <c r="AB322" s="93">
        <f>VLOOKUP(AA322,$AK$3:$AR$5,8)</f>
        <v>2660000</v>
      </c>
      <c r="AC322" s="94">
        <f>Z322*'DNA extraction'!O322*'DNA extraction'!F322/'DNA extraction'!E322/1000</f>
        <v>0.15061490991914928</v>
      </c>
      <c r="AD322" s="94">
        <f>AC322*FWDW!H322</f>
        <v>0.11797100175485448</v>
      </c>
      <c r="AE322" s="93">
        <f t="shared" si="17"/>
        <v>400635.66038493707</v>
      </c>
      <c r="AF322" s="95" t="e">
        <f>STDEV(W322:Y322)</f>
        <v>#DIV/0!</v>
      </c>
      <c r="AG322" s="95" t="e">
        <f>AF322/Z322</f>
        <v>#DIV/0!</v>
      </c>
    </row>
    <row r="323" spans="1:33" x14ac:dyDescent="0.3">
      <c r="A323" s="54" t="s">
        <v>425</v>
      </c>
      <c r="B323" s="87">
        <f>Meta!B323</f>
        <v>309</v>
      </c>
      <c r="C323" s="87" t="s">
        <v>747</v>
      </c>
      <c r="D323" s="93">
        <v>165693.21586119721</v>
      </c>
      <c r="E323" t="s">
        <v>76</v>
      </c>
      <c r="F323" t="s">
        <v>390</v>
      </c>
      <c r="G323" t="s">
        <v>229</v>
      </c>
      <c r="H323" t="s">
        <v>232</v>
      </c>
      <c r="I323" t="s">
        <v>233</v>
      </c>
      <c r="J323" t="s">
        <v>234</v>
      </c>
      <c r="K323">
        <v>0.57999999999999996</v>
      </c>
      <c r="L323">
        <v>0.56999999999999995</v>
      </c>
      <c r="M323">
        <v>0.55000000000000004</v>
      </c>
      <c r="N323" s="43">
        <f t="shared" si="15"/>
        <v>0.56666666666666665</v>
      </c>
      <c r="R323" t="s">
        <v>259</v>
      </c>
      <c r="S323">
        <v>28.72</v>
      </c>
      <c r="T323">
        <v>28.55</v>
      </c>
      <c r="U323">
        <v>28.73</v>
      </c>
      <c r="V323" s="91">
        <f t="shared" si="16"/>
        <v>28.666666666666668</v>
      </c>
      <c r="Z323" s="92">
        <f>'Std. Curve(238-316)'!C73</f>
        <v>9.7540236533018975E-3</v>
      </c>
      <c r="AA323" s="37" t="s">
        <v>82</v>
      </c>
      <c r="AB323" s="93">
        <f>VLOOKUP(AA323,$AK$3:$AR$5,8)</f>
        <v>2660000</v>
      </c>
      <c r="AC323" s="94">
        <f>Z323*'DNA extraction'!O323*'DNA extraction'!F323/'DNA extraction'!E323/1000</f>
        <v>7.4686245431101819E-2</v>
      </c>
      <c r="AD323" s="94">
        <f>AC323*FWDW!H323</f>
        <v>6.2290682654585421E-2</v>
      </c>
      <c r="AE323" s="93">
        <f t="shared" si="17"/>
        <v>198665.41284673085</v>
      </c>
      <c r="AF323" s="95" t="e">
        <f>STDEV(W323:Y323)</f>
        <v>#DIV/0!</v>
      </c>
      <c r="AG323" s="95" t="e">
        <f>AF323/Z323</f>
        <v>#DIV/0!</v>
      </c>
    </row>
    <row r="324" spans="1:33" x14ac:dyDescent="0.3">
      <c r="A324" s="54" t="s">
        <v>425</v>
      </c>
      <c r="B324" s="87">
        <f>Meta!B324</f>
        <v>310</v>
      </c>
      <c r="C324" s="87" t="s">
        <v>748</v>
      </c>
      <c r="D324" s="93">
        <v>249340.10487695565</v>
      </c>
      <c r="E324" t="s">
        <v>76</v>
      </c>
      <c r="F324" t="s">
        <v>390</v>
      </c>
      <c r="G324" t="s">
        <v>229</v>
      </c>
      <c r="H324" t="s">
        <v>232</v>
      </c>
      <c r="I324" t="s">
        <v>233</v>
      </c>
      <c r="J324" t="s">
        <v>234</v>
      </c>
      <c r="K324">
        <v>0.63</v>
      </c>
      <c r="L324">
        <v>0.57999999999999996</v>
      </c>
      <c r="M324">
        <v>0.56000000000000005</v>
      </c>
      <c r="N324" s="43">
        <f t="shared" ref="N324:N387" si="18">AVERAGE(K324:M324)</f>
        <v>0.59</v>
      </c>
      <c r="R324" t="s">
        <v>260</v>
      </c>
      <c r="S324">
        <v>27.99</v>
      </c>
      <c r="T324">
        <v>27.71</v>
      </c>
      <c r="U324">
        <v>28.58</v>
      </c>
      <c r="V324" s="91">
        <f t="shared" ref="V324:V387" si="19">AVERAGE(S324:U324)</f>
        <v>28.093333333333334</v>
      </c>
      <c r="Z324" s="92">
        <f>'Std. Curve(238-316)'!C74</f>
        <v>1.4260887734774122E-2</v>
      </c>
      <c r="AA324" s="37" t="s">
        <v>82</v>
      </c>
      <c r="AB324" s="93">
        <f>VLOOKUP(AA324,$AK$3:$AR$5,8)</f>
        <v>2660000</v>
      </c>
      <c r="AC324" s="94">
        <f>Z324*'DNA extraction'!O324*'DNA extraction'!F324/'DNA extraction'!E324/1000</f>
        <v>0.11193789430748917</v>
      </c>
      <c r="AD324" s="94">
        <f>AC324*FWDW!H324</f>
        <v>9.3736881532690094E-2</v>
      </c>
      <c r="AE324" s="93">
        <f t="shared" si="17"/>
        <v>297754.79885792121</v>
      </c>
      <c r="AF324" s="95" t="e">
        <f>STDEV(W324:Y324)</f>
        <v>#DIV/0!</v>
      </c>
      <c r="AG324" s="95" t="e">
        <f>AF324/Z324</f>
        <v>#DIV/0!</v>
      </c>
    </row>
    <row r="325" spans="1:33" x14ac:dyDescent="0.3">
      <c r="A325" s="54" t="s">
        <v>425</v>
      </c>
      <c r="B325" s="87">
        <f>Meta!B325</f>
        <v>311</v>
      </c>
      <c r="C325" s="87" t="s">
        <v>749</v>
      </c>
      <c r="D325" s="93">
        <v>948987.37076570885</v>
      </c>
      <c r="E325" t="s">
        <v>76</v>
      </c>
      <c r="F325" t="s">
        <v>390</v>
      </c>
      <c r="G325" t="s">
        <v>229</v>
      </c>
      <c r="H325" t="s">
        <v>232</v>
      </c>
      <c r="I325" t="s">
        <v>233</v>
      </c>
      <c r="J325" t="s">
        <v>234</v>
      </c>
      <c r="K325">
        <v>0.57999999999999996</v>
      </c>
      <c r="L325">
        <v>0.56999999999999995</v>
      </c>
      <c r="M325">
        <v>0.56999999999999995</v>
      </c>
      <c r="N325" s="43">
        <f t="shared" si="18"/>
        <v>0.57333333333333325</v>
      </c>
      <c r="R325" t="s">
        <v>261</v>
      </c>
      <c r="S325">
        <v>26.03</v>
      </c>
      <c r="T325">
        <v>25.95</v>
      </c>
      <c r="U325">
        <v>26.11</v>
      </c>
      <c r="V325" s="91">
        <f t="shared" si="19"/>
        <v>26.03</v>
      </c>
      <c r="Z325" s="92">
        <f>'Std. Curve(238-316)'!C75</f>
        <v>5.5952650963709646E-2</v>
      </c>
      <c r="AA325" s="37" t="s">
        <v>82</v>
      </c>
      <c r="AB325" s="93">
        <f>VLOOKUP(AA325,$AK$3:$AR$5,8)</f>
        <v>2660000</v>
      </c>
      <c r="AC325" s="94">
        <f>Z325*'DNA extraction'!O325*'DNA extraction'!F325/'DNA extraction'!E325/1000</f>
        <v>0.43407797489301514</v>
      </c>
      <c r="AD325" s="94">
        <f>AC325*FWDW!H325</f>
        <v>0.35676216946079281</v>
      </c>
      <c r="AE325" s="93">
        <f t="shared" si="17"/>
        <v>1154647.4132154202</v>
      </c>
      <c r="AF325" s="95" t="e">
        <f>STDEV(W325:Y325)</f>
        <v>#DIV/0!</v>
      </c>
      <c r="AG325" s="95" t="e">
        <f>AF325/Z325</f>
        <v>#DIV/0!</v>
      </c>
    </row>
    <row r="326" spans="1:33" x14ac:dyDescent="0.3">
      <c r="A326" s="54" t="s">
        <v>425</v>
      </c>
      <c r="B326" s="87">
        <f>Meta!B326</f>
        <v>312</v>
      </c>
      <c r="C326" s="87" t="s">
        <v>750</v>
      </c>
      <c r="D326" s="93">
        <v>513954.97687485215</v>
      </c>
      <c r="E326" t="s">
        <v>76</v>
      </c>
      <c r="F326" t="s">
        <v>390</v>
      </c>
      <c r="G326" t="s">
        <v>229</v>
      </c>
      <c r="H326" t="s">
        <v>232</v>
      </c>
      <c r="I326" t="s">
        <v>233</v>
      </c>
      <c r="J326" t="s">
        <v>234</v>
      </c>
      <c r="K326">
        <v>0.56000000000000005</v>
      </c>
      <c r="L326">
        <v>0.61</v>
      </c>
      <c r="M326">
        <v>0.54</v>
      </c>
      <c r="N326" s="43">
        <f t="shared" si="18"/>
        <v>0.56999999999999995</v>
      </c>
      <c r="R326" t="s">
        <v>262</v>
      </c>
      <c r="S326">
        <v>26.98</v>
      </c>
      <c r="T326">
        <v>27.08</v>
      </c>
      <c r="U326">
        <v>27.07</v>
      </c>
      <c r="V326" s="91">
        <f t="shared" si="19"/>
        <v>27.043333333333333</v>
      </c>
      <c r="Z326" s="92">
        <f>'Std. Curve(238-316)'!C76</f>
        <v>2.8592925072847119E-2</v>
      </c>
      <c r="AA326" s="37" t="s">
        <v>82</v>
      </c>
      <c r="AB326" s="93">
        <f>VLOOKUP(AA326,$AK$3:$AR$5,8)</f>
        <v>2660000</v>
      </c>
      <c r="AC326" s="94">
        <f>Z326*'DNA extraction'!O326*'DNA extraction'!F326/'DNA extraction'!E326/1000</f>
        <v>0.22910997654524937</v>
      </c>
      <c r="AD326" s="94">
        <f>AC326*FWDW!H326</f>
        <v>0.19321615671986922</v>
      </c>
      <c r="AE326" s="93">
        <f t="shared" si="17"/>
        <v>609432.53761036333</v>
      </c>
      <c r="AF326" s="95" t="e">
        <f>STDEV(W326:Y326)</f>
        <v>#DIV/0!</v>
      </c>
      <c r="AG326" s="95" t="e">
        <f>AF326/Z326</f>
        <v>#DIV/0!</v>
      </c>
    </row>
    <row r="327" spans="1:33" x14ac:dyDescent="0.3">
      <c r="A327" s="54" t="s">
        <v>425</v>
      </c>
      <c r="B327" s="87">
        <f>Meta!B327</f>
        <v>313</v>
      </c>
      <c r="C327" s="87" t="s">
        <v>751</v>
      </c>
      <c r="D327" s="93">
        <v>366800.09514961339</v>
      </c>
      <c r="E327" t="s">
        <v>76</v>
      </c>
      <c r="F327" t="s">
        <v>390</v>
      </c>
      <c r="G327" t="s">
        <v>229</v>
      </c>
      <c r="H327" t="s">
        <v>232</v>
      </c>
      <c r="I327" t="s">
        <v>233</v>
      </c>
      <c r="J327" t="s">
        <v>234</v>
      </c>
      <c r="K327">
        <v>0.56000000000000005</v>
      </c>
      <c r="L327">
        <v>0.55000000000000004</v>
      </c>
      <c r="M327">
        <v>0.53</v>
      </c>
      <c r="N327" s="43">
        <f t="shared" si="18"/>
        <v>0.54666666666666675</v>
      </c>
      <c r="R327" t="s">
        <v>263</v>
      </c>
      <c r="S327">
        <v>27.65</v>
      </c>
      <c r="T327">
        <v>27.21</v>
      </c>
      <c r="U327">
        <v>27.59</v>
      </c>
      <c r="V327" s="91">
        <f t="shared" si="19"/>
        <v>27.483333333333334</v>
      </c>
      <c r="Z327" s="92">
        <f>'Std. Curve(238-316)'!C77</f>
        <v>2.1362853457160432E-2</v>
      </c>
      <c r="AA327" s="37" t="s">
        <v>82</v>
      </c>
      <c r="AB327" s="93">
        <f>VLOOKUP(AA327,$AK$3:$AR$5,8)</f>
        <v>2660000</v>
      </c>
      <c r="AC327" s="94">
        <f>Z327*'DNA extraction'!O327*'DNA extraction'!F327/'DNA extraction'!E327/1000</f>
        <v>0.17056170424878589</v>
      </c>
      <c r="AD327" s="94">
        <f>AC327*FWDW!H327</f>
        <v>0.13789477261263661</v>
      </c>
      <c r="AE327" s="93">
        <f t="shared" si="17"/>
        <v>453694.13330177049</v>
      </c>
      <c r="AF327" s="95" t="e">
        <f>STDEV(W327:Y327)</f>
        <v>#DIV/0!</v>
      </c>
      <c r="AG327" s="95" t="e">
        <f>AF327/Z327</f>
        <v>#DIV/0!</v>
      </c>
    </row>
    <row r="328" spans="1:33" x14ac:dyDescent="0.3">
      <c r="A328" s="54" t="s">
        <v>425</v>
      </c>
      <c r="B328" s="87">
        <f>Meta!B328</f>
        <v>314</v>
      </c>
      <c r="C328" s="87" t="s">
        <v>752</v>
      </c>
      <c r="D328" s="93">
        <v>534832.05863523402</v>
      </c>
      <c r="E328" t="s">
        <v>76</v>
      </c>
      <c r="F328" t="s">
        <v>390</v>
      </c>
      <c r="G328" t="s">
        <v>229</v>
      </c>
      <c r="H328" t="s">
        <v>232</v>
      </c>
      <c r="I328" t="s">
        <v>233</v>
      </c>
      <c r="J328" t="s">
        <v>234</v>
      </c>
      <c r="K328">
        <v>0.55000000000000004</v>
      </c>
      <c r="L328">
        <v>0.56000000000000005</v>
      </c>
      <c r="M328">
        <v>0.53</v>
      </c>
      <c r="N328" s="43">
        <f t="shared" si="18"/>
        <v>0.54666666666666675</v>
      </c>
      <c r="R328" t="s">
        <v>264</v>
      </c>
      <c r="S328">
        <v>26.89</v>
      </c>
      <c r="T328">
        <v>26.73</v>
      </c>
      <c r="U328">
        <v>26.75</v>
      </c>
      <c r="V328" s="91">
        <f t="shared" si="19"/>
        <v>26.790000000000003</v>
      </c>
      <c r="Z328" s="92">
        <f>'Std. Curve(238-316)'!C78</f>
        <v>3.3818092412524044E-2</v>
      </c>
      <c r="AA328" s="37" t="s">
        <v>82</v>
      </c>
      <c r="AB328" s="93">
        <f>VLOOKUP(AA328,$AK$3:$AR$5,8)</f>
        <v>2660000</v>
      </c>
      <c r="AC328" s="94">
        <f>Z328*'DNA extraction'!O328*'DNA extraction'!F328/'DNA extraction'!E328/1000</f>
        <v>0.25494227223915605</v>
      </c>
      <c r="AD328" s="94">
        <f>AC328*FWDW!H328</f>
        <v>0.20106468369745639</v>
      </c>
      <c r="AE328" s="93">
        <f t="shared" si="17"/>
        <v>678146.44415615511</v>
      </c>
      <c r="AF328" s="95" t="e">
        <f>STDEV(W328:Y328)</f>
        <v>#DIV/0!</v>
      </c>
      <c r="AG328" s="95" t="e">
        <f>AF328/Z328</f>
        <v>#DIV/0!</v>
      </c>
    </row>
    <row r="329" spans="1:33" x14ac:dyDescent="0.3">
      <c r="A329" s="54" t="s">
        <v>425</v>
      </c>
      <c r="B329" s="87">
        <f>Meta!B329</f>
        <v>315</v>
      </c>
      <c r="C329" s="87" t="s">
        <v>753</v>
      </c>
      <c r="D329" s="93">
        <v>1113113.6695089778</v>
      </c>
      <c r="E329" t="s">
        <v>76</v>
      </c>
      <c r="F329" t="s">
        <v>390</v>
      </c>
      <c r="G329" t="s">
        <v>229</v>
      </c>
      <c r="H329" t="s">
        <v>232</v>
      </c>
      <c r="I329" t="s">
        <v>233</v>
      </c>
      <c r="J329" t="s">
        <v>234</v>
      </c>
      <c r="K329">
        <v>0.54</v>
      </c>
      <c r="L329">
        <v>0.53</v>
      </c>
      <c r="M329">
        <v>0.54</v>
      </c>
      <c r="N329" s="43">
        <f t="shared" si="18"/>
        <v>0.53666666666666674</v>
      </c>
      <c r="R329" t="s">
        <v>265</v>
      </c>
      <c r="S329">
        <v>25.63</v>
      </c>
      <c r="T329">
        <v>25.86</v>
      </c>
      <c r="U329">
        <v>25.9</v>
      </c>
      <c r="V329" s="91">
        <f t="shared" si="19"/>
        <v>25.796666666666663</v>
      </c>
      <c r="Z329" s="92">
        <f>'Std. Curve(238-316)'!C79</f>
        <v>6.5306539729747717E-2</v>
      </c>
      <c r="AA329" s="37" t="s">
        <v>82</v>
      </c>
      <c r="AB329" s="93">
        <f>VLOOKUP(AA329,$AK$3:$AR$5,8)</f>
        <v>2660000</v>
      </c>
      <c r="AC329" s="94">
        <f>Z329*'DNA extraction'!O329*'DNA extraction'!F329/'DNA extraction'!E329/1000</f>
        <v>0.51625723106519938</v>
      </c>
      <c r="AD329" s="94">
        <f>AC329*FWDW!H329</f>
        <v>0.41846378552969093</v>
      </c>
      <c r="AE329" s="93">
        <f t="shared" si="17"/>
        <v>1373244.2346334304</v>
      </c>
      <c r="AF329" s="95" t="e">
        <f>STDEV(W329:Y329)</f>
        <v>#DIV/0!</v>
      </c>
      <c r="AG329" s="95" t="e">
        <f>AF329/Z329</f>
        <v>#DIV/0!</v>
      </c>
    </row>
    <row r="330" spans="1:33" x14ac:dyDescent="0.3">
      <c r="A330" s="54" t="s">
        <v>425</v>
      </c>
      <c r="B330" s="87">
        <f>Meta!B330</f>
        <v>316</v>
      </c>
      <c r="C330" s="87" t="s">
        <v>754</v>
      </c>
      <c r="D330" s="93">
        <v>5137053.103447997</v>
      </c>
      <c r="E330" t="s">
        <v>76</v>
      </c>
      <c r="F330" t="s">
        <v>390</v>
      </c>
      <c r="G330" t="s">
        <v>229</v>
      </c>
      <c r="H330" t="s">
        <v>232</v>
      </c>
      <c r="I330" t="s">
        <v>233</v>
      </c>
      <c r="J330" t="s">
        <v>234</v>
      </c>
      <c r="K330">
        <v>0.56000000000000005</v>
      </c>
      <c r="L330">
        <v>0.54</v>
      </c>
      <c r="M330">
        <v>0.54</v>
      </c>
      <c r="N330" s="43">
        <f t="shared" si="18"/>
        <v>0.54666666666666675</v>
      </c>
      <c r="R330" t="s">
        <v>266</v>
      </c>
      <c r="S330">
        <v>23.67</v>
      </c>
      <c r="T330">
        <v>23.46</v>
      </c>
      <c r="U330">
        <v>23.29</v>
      </c>
      <c r="V330" s="91">
        <f t="shared" si="19"/>
        <v>23.473333333333333</v>
      </c>
      <c r="Z330" s="92">
        <f>'Std. Curve(238-316)'!C80</f>
        <v>0.30439637194876829</v>
      </c>
      <c r="AA330" s="37" t="s">
        <v>82</v>
      </c>
      <c r="AB330" s="93">
        <f>VLOOKUP(AA330,$AK$3:$AR$5,8)</f>
        <v>2660000</v>
      </c>
      <c r="AC330" s="94">
        <f>Z330*'DNA extraction'!O330*'DNA extraction'!F330/'DNA extraction'!E330/1000</f>
        <v>2.3949360499509704</v>
      </c>
      <c r="AD330" s="94">
        <f>AC330*FWDW!H330</f>
        <v>1.9312229712210514</v>
      </c>
      <c r="AE330" s="93">
        <f t="shared" si="17"/>
        <v>6370529.8928695815</v>
      </c>
      <c r="AF330" s="95" t="e">
        <f>STDEV(W330:Y330)</f>
        <v>#DIV/0!</v>
      </c>
      <c r="AG330" s="95" t="e">
        <f>AF330/Z330</f>
        <v>#DIV/0!</v>
      </c>
    </row>
    <row r="331" spans="1:33" x14ac:dyDescent="0.3">
      <c r="A331" s="54" t="s">
        <v>425</v>
      </c>
      <c r="B331" s="87" t="str">
        <f>Meta!B331</f>
        <v>PlateD_H2O_1</v>
      </c>
      <c r="C331" s="87" t="s">
        <v>755</v>
      </c>
      <c r="D331" s="93" t="e">
        <v>#DIV/0!</v>
      </c>
      <c r="E331" t="s">
        <v>76</v>
      </c>
      <c r="F331" t="s">
        <v>390</v>
      </c>
      <c r="G331" t="s">
        <v>229</v>
      </c>
      <c r="H331" t="s">
        <v>232</v>
      </c>
      <c r="I331" t="s">
        <v>233</v>
      </c>
      <c r="J331" t="s">
        <v>234</v>
      </c>
      <c r="K331">
        <v>0.03</v>
      </c>
      <c r="L331">
        <v>0.62</v>
      </c>
      <c r="M331">
        <v>0.56000000000000005</v>
      </c>
      <c r="N331" s="43">
        <f t="shared" si="18"/>
        <v>0.40333333333333332</v>
      </c>
      <c r="R331" t="s">
        <v>378</v>
      </c>
      <c r="S331" t="s">
        <v>268</v>
      </c>
      <c r="T331">
        <v>29.61</v>
      </c>
      <c r="U331">
        <v>31.98</v>
      </c>
      <c r="V331" s="91">
        <f t="shared" si="19"/>
        <v>30.795000000000002</v>
      </c>
      <c r="Z331" s="92">
        <f>'Std. Curve(238-316)'!C81</f>
        <v>2.3812638817993703E-3</v>
      </c>
      <c r="AA331" s="37" t="s">
        <v>82</v>
      </c>
      <c r="AB331" s="93">
        <f>VLOOKUP(AA331,$AK$3:$AR$5,8)</f>
        <v>2660000</v>
      </c>
      <c r="AC331" s="94" t="e">
        <f>Z331*'DNA extraction'!O331*'DNA extraction'!F331/'DNA extraction'!E331/1000</f>
        <v>#DIV/0!</v>
      </c>
      <c r="AD331" s="94" t="e">
        <f>AC331*FWDW!H331</f>
        <v>#DIV/0!</v>
      </c>
      <c r="AE331" s="93" t="e">
        <f t="shared" si="17"/>
        <v>#DIV/0!</v>
      </c>
      <c r="AF331" s="95" t="e">
        <f>STDEV(W331:Y331)</f>
        <v>#DIV/0!</v>
      </c>
      <c r="AG331" s="95" t="e">
        <f>AF331/Z331</f>
        <v>#DIV/0!</v>
      </c>
    </row>
    <row r="332" spans="1:33" x14ac:dyDescent="0.3">
      <c r="A332" s="54" t="s">
        <v>425</v>
      </c>
      <c r="B332" s="87" t="str">
        <f>Meta!B332</f>
        <v>PlateD_H2O_2</v>
      </c>
      <c r="C332" s="87" t="s">
        <v>756</v>
      </c>
      <c r="D332" s="93" t="e">
        <v>#DIV/0!</v>
      </c>
      <c r="E332" t="s">
        <v>76</v>
      </c>
      <c r="F332" t="s">
        <v>390</v>
      </c>
      <c r="G332" t="s">
        <v>229</v>
      </c>
      <c r="H332" t="s">
        <v>232</v>
      </c>
      <c r="I332" t="s">
        <v>233</v>
      </c>
      <c r="J332" t="s">
        <v>234</v>
      </c>
      <c r="K332">
        <v>0.01</v>
      </c>
      <c r="L332">
        <v>0.59</v>
      </c>
      <c r="M332">
        <v>0.54</v>
      </c>
      <c r="N332" s="43">
        <f t="shared" si="18"/>
        <v>0.38000000000000006</v>
      </c>
      <c r="R332" t="s">
        <v>377</v>
      </c>
      <c r="S332" t="s">
        <v>268</v>
      </c>
      <c r="T332">
        <v>29.36</v>
      </c>
      <c r="U332">
        <v>28.9</v>
      </c>
      <c r="V332" s="91">
        <f t="shared" si="19"/>
        <v>29.13</v>
      </c>
      <c r="Z332" s="92">
        <f>'Std. Curve(238-316)'!C82</f>
        <v>7.1758091409165267E-3</v>
      </c>
      <c r="AA332" s="37" t="s">
        <v>82</v>
      </c>
      <c r="AB332" s="93">
        <f>VLOOKUP(AA332,$AK$3:$AR$5,8)</f>
        <v>2660000</v>
      </c>
      <c r="AC332" s="94" t="e">
        <f>Z332*'DNA extraction'!O332*'DNA extraction'!F332/'DNA extraction'!E332/1000</f>
        <v>#DIV/0!</v>
      </c>
      <c r="AD332" s="94" t="e">
        <f>AC332*FWDW!H332</f>
        <v>#DIV/0!</v>
      </c>
      <c r="AE332" s="93" t="e">
        <f t="shared" si="17"/>
        <v>#DIV/0!</v>
      </c>
      <c r="AF332" s="95" t="e">
        <f>STDEV(W332:Y332)</f>
        <v>#DIV/0!</v>
      </c>
      <c r="AG332" s="95" t="e">
        <f>AF332/Z332</f>
        <v>#DIV/0!</v>
      </c>
    </row>
    <row r="333" spans="1:33" x14ac:dyDescent="0.3">
      <c r="A333" s="54" t="s">
        <v>425</v>
      </c>
      <c r="B333" s="87" t="str">
        <f>Meta!B333</f>
        <v>PlateD_Cal</v>
      </c>
      <c r="C333" s="87" t="s">
        <v>757</v>
      </c>
      <c r="D333" s="93" t="e">
        <v>#DIV/0!</v>
      </c>
      <c r="E333" t="s">
        <v>76</v>
      </c>
      <c r="F333" t="s">
        <v>390</v>
      </c>
      <c r="G333" t="s">
        <v>229</v>
      </c>
      <c r="H333" t="s">
        <v>232</v>
      </c>
      <c r="I333" t="s">
        <v>233</v>
      </c>
      <c r="J333" t="s">
        <v>234</v>
      </c>
      <c r="K333">
        <v>0.56000000000000005</v>
      </c>
      <c r="L333">
        <v>0.59</v>
      </c>
      <c r="M333">
        <v>0.53</v>
      </c>
      <c r="N333" s="43">
        <f t="shared" si="18"/>
        <v>0.55999999999999994</v>
      </c>
      <c r="R333" t="s">
        <v>376</v>
      </c>
      <c r="S333">
        <v>22.14</v>
      </c>
      <c r="T333">
        <v>22.31</v>
      </c>
      <c r="U333">
        <v>21.87</v>
      </c>
      <c r="V333" s="91">
        <f t="shared" si="19"/>
        <v>22.106666666666669</v>
      </c>
      <c r="Z333" s="92">
        <f>'Std. Curve(238-316)'!C83</f>
        <v>0.75277406390262347</v>
      </c>
      <c r="AA333" s="37" t="s">
        <v>82</v>
      </c>
      <c r="AB333" s="93">
        <f>VLOOKUP(AA333,$AK$3:$AR$5,8)</f>
        <v>2660000</v>
      </c>
      <c r="AC333" s="94" t="e">
        <f>Z333*'DNA extraction'!O333*'DNA extraction'!F333/'DNA extraction'!E333/1000</f>
        <v>#DIV/0!</v>
      </c>
      <c r="AD333" s="94" t="e">
        <f>AC333*FWDW!H333</f>
        <v>#DIV/0!</v>
      </c>
      <c r="AE333" s="93" t="e">
        <f t="shared" si="17"/>
        <v>#DIV/0!</v>
      </c>
      <c r="AF333" s="95" t="e">
        <f>STDEV(W333:Y333)</f>
        <v>#DIV/0!</v>
      </c>
      <c r="AG333" s="95" t="e">
        <f>AF333/Z333</f>
        <v>#DIV/0!</v>
      </c>
    </row>
    <row r="334" spans="1:33" x14ac:dyDescent="0.3">
      <c r="A334" s="54" t="s">
        <v>425</v>
      </c>
      <c r="B334" s="87" t="str">
        <f>Meta!B334</f>
        <v>PlateD_Zymo</v>
      </c>
      <c r="C334" s="87" t="s">
        <v>758</v>
      </c>
      <c r="D334" s="93" t="e">
        <v>#DIV/0!</v>
      </c>
      <c r="E334" t="s">
        <v>76</v>
      </c>
      <c r="F334" t="s">
        <v>390</v>
      </c>
      <c r="G334" t="s">
        <v>229</v>
      </c>
      <c r="H334" t="s">
        <v>232</v>
      </c>
      <c r="I334" t="s">
        <v>233</v>
      </c>
      <c r="J334" t="s">
        <v>234</v>
      </c>
      <c r="K334">
        <v>0.57999999999999996</v>
      </c>
      <c r="L334">
        <v>0.57999999999999996</v>
      </c>
      <c r="M334">
        <v>0.57999999999999996</v>
      </c>
      <c r="N334" s="43">
        <f t="shared" si="18"/>
        <v>0.57999999999999996</v>
      </c>
      <c r="R334" t="s">
        <v>375</v>
      </c>
      <c r="S334">
        <v>16.54</v>
      </c>
      <c r="T334">
        <v>16.05</v>
      </c>
      <c r="U334">
        <v>15.74</v>
      </c>
      <c r="V334" s="91">
        <f t="shared" si="19"/>
        <v>16.110000000000003</v>
      </c>
      <c r="Z334" s="92">
        <f>'Std. Curve(238-316)'!C84</f>
        <v>40</v>
      </c>
      <c r="AA334" s="37" t="s">
        <v>82</v>
      </c>
      <c r="AB334" s="93">
        <f>VLOOKUP(AA334,$AK$3:$AR$5,8)</f>
        <v>2660000</v>
      </c>
      <c r="AC334" s="94" t="e">
        <f>Z334*'DNA extraction'!O334*'DNA extraction'!F334/'DNA extraction'!E334/1000</f>
        <v>#DIV/0!</v>
      </c>
      <c r="AD334" s="94" t="e">
        <f>AC334*FWDW!H334</f>
        <v>#DIV/0!</v>
      </c>
      <c r="AE334" s="93" t="e">
        <f t="shared" ref="AE334:AE397" si="20">AC334*AB334</f>
        <v>#DIV/0!</v>
      </c>
      <c r="AF334" s="95" t="e">
        <f>STDEV(W334:Y334)</f>
        <v>#DIV/0!</v>
      </c>
      <c r="AG334" s="95" t="e">
        <f>AF334/Z334</f>
        <v>#DIV/0!</v>
      </c>
    </row>
    <row r="335" spans="1:33" x14ac:dyDescent="0.3">
      <c r="A335" s="54" t="s">
        <v>425</v>
      </c>
      <c r="B335" s="87">
        <f>Meta!B335</f>
        <v>317</v>
      </c>
      <c r="C335" s="87" t="s">
        <v>769</v>
      </c>
      <c r="D335" s="93">
        <v>6592162.3452779548</v>
      </c>
      <c r="E335" t="s">
        <v>76</v>
      </c>
      <c r="F335" t="s">
        <v>395</v>
      </c>
      <c r="G335" t="s">
        <v>229</v>
      </c>
      <c r="H335" t="s">
        <v>232</v>
      </c>
      <c r="I335" t="s">
        <v>233</v>
      </c>
      <c r="J335" t="s">
        <v>234</v>
      </c>
      <c r="K335">
        <v>0.56999999999999995</v>
      </c>
      <c r="L335">
        <v>0.56999999999999995</v>
      </c>
      <c r="M335">
        <v>0.56000000000000005</v>
      </c>
      <c r="N335" s="43">
        <f t="shared" si="18"/>
        <v>0.56666666666666665</v>
      </c>
      <c r="R335" t="s">
        <v>177</v>
      </c>
      <c r="S335">
        <v>24.81</v>
      </c>
      <c r="T335">
        <v>24.49</v>
      </c>
      <c r="U335">
        <v>24.42</v>
      </c>
      <c r="V335" s="91">
        <f t="shared" si="19"/>
        <v>24.573333333333334</v>
      </c>
      <c r="Z335" s="43">
        <f>'Std. Curve(317-395)'!C2</f>
        <v>0.40457576352041724</v>
      </c>
      <c r="AA335" s="37" t="s">
        <v>82</v>
      </c>
      <c r="AB335" s="93">
        <f>VLOOKUP(AA335,$AK$3:$AR$5,8)</f>
        <v>2660000</v>
      </c>
      <c r="AC335" s="94">
        <f>Z335*'DNA extraction'!O335*'DNA extraction'!F335/'DNA extraction'!E335/1000</f>
        <v>3.1121212578493629</v>
      </c>
      <c r="AD335" s="94">
        <f>AC335*FWDW!H335</f>
        <v>2.4782565207811862</v>
      </c>
      <c r="AE335" s="93">
        <f t="shared" si="20"/>
        <v>8278242.5458793053</v>
      </c>
      <c r="AF335" s="95" t="e">
        <f>STDEV(W335:Y335)</f>
        <v>#DIV/0!</v>
      </c>
      <c r="AG335" s="95" t="e">
        <f>AF335/Z335</f>
        <v>#DIV/0!</v>
      </c>
    </row>
    <row r="336" spans="1:33" x14ac:dyDescent="0.3">
      <c r="A336" s="54" t="s">
        <v>425</v>
      </c>
      <c r="B336" s="87">
        <f>Meta!B336</f>
        <v>318</v>
      </c>
      <c r="C336" s="87" t="s">
        <v>770</v>
      </c>
      <c r="D336" s="93">
        <v>5508780.3460859358</v>
      </c>
      <c r="E336" t="s">
        <v>76</v>
      </c>
      <c r="F336" t="s">
        <v>395</v>
      </c>
      <c r="G336" t="s">
        <v>229</v>
      </c>
      <c r="H336" t="s">
        <v>232</v>
      </c>
      <c r="I336" t="s">
        <v>233</v>
      </c>
      <c r="J336" t="s">
        <v>234</v>
      </c>
      <c r="K336">
        <v>0.56000000000000005</v>
      </c>
      <c r="L336">
        <v>0.56999999999999995</v>
      </c>
      <c r="M336">
        <v>0.45</v>
      </c>
      <c r="N336" s="43">
        <f t="shared" si="18"/>
        <v>0.52666666666666662</v>
      </c>
      <c r="R336" t="s">
        <v>178</v>
      </c>
      <c r="S336">
        <v>25.39</v>
      </c>
      <c r="T336">
        <v>24.58</v>
      </c>
      <c r="U336">
        <v>25</v>
      </c>
      <c r="V336" s="91">
        <f t="shared" si="19"/>
        <v>24.99</v>
      </c>
      <c r="Z336" s="43">
        <f>'Std. Curve(317-395)'!C3</f>
        <v>0.32086371448349543</v>
      </c>
      <c r="AA336" s="37" t="s">
        <v>82</v>
      </c>
      <c r="AB336" s="93">
        <f>VLOOKUP(AA336,$AK$3:$AR$5,8)</f>
        <v>2660000</v>
      </c>
      <c r="AC336" s="94">
        <f>Z336*'DNA extraction'!O336*'DNA extraction'!F336/'DNA extraction'!E336/1000</f>
        <v>2.4999120723295318</v>
      </c>
      <c r="AD336" s="94">
        <f>AC336*FWDW!H336</f>
        <v>2.0709700549195249</v>
      </c>
      <c r="AE336" s="93">
        <f t="shared" si="20"/>
        <v>6649766.112396555</v>
      </c>
      <c r="AF336" s="95" t="e">
        <f>STDEV(W336:Y336)</f>
        <v>#DIV/0!</v>
      </c>
      <c r="AG336" s="95" t="e">
        <f>AF336/Z336</f>
        <v>#DIV/0!</v>
      </c>
    </row>
    <row r="337" spans="1:33" x14ac:dyDescent="0.3">
      <c r="A337" s="54" t="s">
        <v>425</v>
      </c>
      <c r="B337" s="87">
        <f>Meta!B337</f>
        <v>319</v>
      </c>
      <c r="C337" s="87" t="s">
        <v>771</v>
      </c>
      <c r="D337" s="93">
        <v>2035212.1440183944</v>
      </c>
      <c r="E337" t="s">
        <v>76</v>
      </c>
      <c r="F337" t="s">
        <v>395</v>
      </c>
      <c r="G337" t="s">
        <v>229</v>
      </c>
      <c r="H337" t="s">
        <v>232</v>
      </c>
      <c r="I337" t="s">
        <v>233</v>
      </c>
      <c r="J337" t="s">
        <v>234</v>
      </c>
      <c r="K337">
        <v>0.56000000000000005</v>
      </c>
      <c r="L337">
        <v>0.56999999999999995</v>
      </c>
      <c r="M337">
        <v>0.54</v>
      </c>
      <c r="N337" s="43">
        <f t="shared" si="18"/>
        <v>0.55666666666666664</v>
      </c>
      <c r="R337" t="s">
        <v>179</v>
      </c>
      <c r="S337">
        <v>26.68</v>
      </c>
      <c r="T337">
        <v>26.73</v>
      </c>
      <c r="U337">
        <v>26.9</v>
      </c>
      <c r="V337" s="91">
        <f t="shared" si="19"/>
        <v>26.77</v>
      </c>
      <c r="Z337" s="43">
        <f>'Std. Curve(317-395)'!C4</f>
        <v>0.11918423874649767</v>
      </c>
      <c r="AA337" s="37" t="s">
        <v>82</v>
      </c>
      <c r="AB337" s="93">
        <f>VLOOKUP(AA337,$AK$3:$AR$5,8)</f>
        <v>2660000</v>
      </c>
      <c r="AC337" s="94">
        <f>Z337*'DNA extraction'!O337*'DNA extraction'!F337/'DNA extraction'!E337/1000</f>
        <v>0.92786484037756056</v>
      </c>
      <c r="AD337" s="94">
        <f>AC337*FWDW!H337</f>
        <v>0.76511734737533621</v>
      </c>
      <c r="AE337" s="93">
        <f t="shared" si="20"/>
        <v>2468120.475404311</v>
      </c>
      <c r="AF337" s="95" t="e">
        <f>STDEV(W337:Y337)</f>
        <v>#DIV/0!</v>
      </c>
      <c r="AG337" s="95" t="e">
        <f>AF337/Z337</f>
        <v>#DIV/0!</v>
      </c>
    </row>
    <row r="338" spans="1:33" x14ac:dyDescent="0.3">
      <c r="A338" s="54" t="s">
        <v>425</v>
      </c>
      <c r="B338" s="87">
        <f>Meta!B338</f>
        <v>320</v>
      </c>
      <c r="C338" s="87" t="s">
        <v>772</v>
      </c>
      <c r="D338" s="93">
        <v>3632383.8215729054</v>
      </c>
      <c r="E338" t="s">
        <v>76</v>
      </c>
      <c r="F338" t="s">
        <v>395</v>
      </c>
      <c r="G338" t="s">
        <v>229</v>
      </c>
      <c r="H338" t="s">
        <v>232</v>
      </c>
      <c r="I338" t="s">
        <v>233</v>
      </c>
      <c r="J338" t="s">
        <v>234</v>
      </c>
      <c r="K338">
        <v>0.56000000000000005</v>
      </c>
      <c r="L338">
        <v>0.56999999999999995</v>
      </c>
      <c r="M338">
        <v>0.55000000000000004</v>
      </c>
      <c r="N338" s="43">
        <f t="shared" si="18"/>
        <v>0.55999999999999994</v>
      </c>
      <c r="R338" t="s">
        <v>180</v>
      </c>
      <c r="S338">
        <v>25.8</v>
      </c>
      <c r="T338">
        <v>25.73</v>
      </c>
      <c r="U338">
        <v>25.71</v>
      </c>
      <c r="V338" s="91">
        <f t="shared" si="19"/>
        <v>25.74666666666667</v>
      </c>
      <c r="Z338" s="43">
        <f>'Std. Curve(317-395)'!C5</f>
        <v>0.21061392351103539</v>
      </c>
      <c r="AA338" s="37" t="s">
        <v>82</v>
      </c>
      <c r="AB338" s="93">
        <f>VLOOKUP(AA338,$AK$3:$AR$5,8)</f>
        <v>2660000</v>
      </c>
      <c r="AC338" s="94">
        <f>Z338*'DNA extraction'!O338*'DNA extraction'!F338/'DNA extraction'!E338/1000</f>
        <v>1.6849113880882833</v>
      </c>
      <c r="AD338" s="94">
        <f>AC338*FWDW!H338</f>
        <v>1.365557827658987</v>
      </c>
      <c r="AE338" s="93">
        <f t="shared" si="20"/>
        <v>4481864.292314834</v>
      </c>
      <c r="AF338" s="95" t="e">
        <f>STDEV(W338:Y338)</f>
        <v>#DIV/0!</v>
      </c>
      <c r="AG338" s="95" t="e">
        <f>AF338/Z338</f>
        <v>#DIV/0!</v>
      </c>
    </row>
    <row r="339" spans="1:33" x14ac:dyDescent="0.3">
      <c r="A339" s="54" t="s">
        <v>425</v>
      </c>
      <c r="B339" s="87">
        <f>Meta!B339</f>
        <v>321</v>
      </c>
      <c r="C339" s="87" t="s">
        <v>773</v>
      </c>
      <c r="D339" s="93">
        <v>5767967.9110066341</v>
      </c>
      <c r="E339" t="s">
        <v>76</v>
      </c>
      <c r="F339" t="s">
        <v>395</v>
      </c>
      <c r="G339" t="s">
        <v>229</v>
      </c>
      <c r="H339" t="s">
        <v>232</v>
      </c>
      <c r="I339" t="s">
        <v>233</v>
      </c>
      <c r="J339" t="s">
        <v>234</v>
      </c>
      <c r="K339">
        <v>0.56000000000000005</v>
      </c>
      <c r="L339">
        <v>0.55000000000000004</v>
      </c>
      <c r="M339">
        <v>0.55000000000000004</v>
      </c>
      <c r="N339" s="43">
        <f t="shared" si="18"/>
        <v>0.55333333333333334</v>
      </c>
      <c r="R339" t="s">
        <v>181</v>
      </c>
      <c r="S339">
        <v>25.03</v>
      </c>
      <c r="T339">
        <v>24.64</v>
      </c>
      <c r="U339">
        <v>25.03</v>
      </c>
      <c r="V339" s="91">
        <f t="shared" si="19"/>
        <v>24.900000000000002</v>
      </c>
      <c r="Z339" s="43">
        <f>'Std. Curve(317-395)'!C6</f>
        <v>0.33733960030194143</v>
      </c>
      <c r="AA339" s="37" t="s">
        <v>82</v>
      </c>
      <c r="AB339" s="93">
        <f>VLOOKUP(AA339,$AK$3:$AR$5,8)</f>
        <v>2660000</v>
      </c>
      <c r="AC339" s="94">
        <f>Z339*'DNA extraction'!O339*'DNA extraction'!F339/'DNA extraction'!E339/1000</f>
        <v>2.6313541365206041</v>
      </c>
      <c r="AD339" s="94">
        <f>AC339*FWDW!H339</f>
        <v>2.1684089891002385</v>
      </c>
      <c r="AE339" s="93">
        <f t="shared" si="20"/>
        <v>6999402.0031448072</v>
      </c>
      <c r="AF339" s="95" t="e">
        <f>STDEV(W339:Y339)</f>
        <v>#DIV/0!</v>
      </c>
      <c r="AG339" s="95" t="e">
        <f>AF339/Z339</f>
        <v>#DIV/0!</v>
      </c>
    </row>
    <row r="340" spans="1:33" x14ac:dyDescent="0.3">
      <c r="A340" s="54" t="s">
        <v>425</v>
      </c>
      <c r="B340" s="87">
        <f>Meta!B340</f>
        <v>322</v>
      </c>
      <c r="C340" s="87" t="s">
        <v>774</v>
      </c>
      <c r="D340" s="93">
        <v>1357427.4009196702</v>
      </c>
      <c r="E340" t="s">
        <v>76</v>
      </c>
      <c r="F340" t="s">
        <v>395</v>
      </c>
      <c r="G340" t="s">
        <v>229</v>
      </c>
      <c r="H340" t="s">
        <v>232</v>
      </c>
      <c r="I340" t="s">
        <v>233</v>
      </c>
      <c r="J340" t="s">
        <v>234</v>
      </c>
      <c r="K340">
        <v>0.55000000000000004</v>
      </c>
      <c r="L340">
        <v>0.56999999999999995</v>
      </c>
      <c r="M340">
        <v>0.55000000000000004</v>
      </c>
      <c r="N340" s="43">
        <f t="shared" si="18"/>
        <v>0.55666666666666675</v>
      </c>
      <c r="R340" t="s">
        <v>182</v>
      </c>
      <c r="S340">
        <v>27.38</v>
      </c>
      <c r="T340">
        <v>27.43</v>
      </c>
      <c r="U340">
        <v>27.6</v>
      </c>
      <c r="V340" s="91">
        <f t="shared" si="19"/>
        <v>27.47</v>
      </c>
      <c r="Z340" s="43">
        <f>'Std. Curve(317-395)'!C7</f>
        <v>8.0737942444321462E-2</v>
      </c>
      <c r="AA340" s="37" t="s">
        <v>82</v>
      </c>
      <c r="AB340" s="93">
        <f>VLOOKUP(AA340,$AK$3:$AR$5,8)</f>
        <v>2660000</v>
      </c>
      <c r="AC340" s="94">
        <f>Z340*'DNA extraction'!O340*'DNA extraction'!F340/'DNA extraction'!E340/1000</f>
        <v>0.61561526835166958</v>
      </c>
      <c r="AD340" s="94">
        <f>AC340*FWDW!H340</f>
        <v>0.5103110529773196</v>
      </c>
      <c r="AE340" s="93">
        <f t="shared" si="20"/>
        <v>1637536.613815441</v>
      </c>
      <c r="AF340" s="95" t="e">
        <f>STDEV(W340:Y340)</f>
        <v>#DIV/0!</v>
      </c>
      <c r="AG340" s="95" t="e">
        <f>AF340/Z340</f>
        <v>#DIV/0!</v>
      </c>
    </row>
    <row r="341" spans="1:33" x14ac:dyDescent="0.3">
      <c r="A341" s="54" t="s">
        <v>425</v>
      </c>
      <c r="B341" s="87">
        <f>Meta!B341</f>
        <v>323</v>
      </c>
      <c r="C341" s="87" t="s">
        <v>775</v>
      </c>
      <c r="D341" s="93">
        <v>7633630.8352913437</v>
      </c>
      <c r="E341" t="s">
        <v>76</v>
      </c>
      <c r="F341" t="s">
        <v>395</v>
      </c>
      <c r="G341" t="s">
        <v>229</v>
      </c>
      <c r="H341" t="s">
        <v>232</v>
      </c>
      <c r="I341" t="s">
        <v>233</v>
      </c>
      <c r="J341" t="s">
        <v>234</v>
      </c>
      <c r="K341">
        <v>0.56999999999999995</v>
      </c>
      <c r="L341">
        <v>0.57999999999999996</v>
      </c>
      <c r="M341">
        <v>0.55000000000000004</v>
      </c>
      <c r="N341" s="43">
        <f t="shared" si="18"/>
        <v>0.56666666666666665</v>
      </c>
      <c r="R341" t="s">
        <v>183</v>
      </c>
      <c r="S341">
        <v>24.39</v>
      </c>
      <c r="T341">
        <v>24.45</v>
      </c>
      <c r="U341">
        <v>24.49</v>
      </c>
      <c r="V341" s="91">
        <f t="shared" si="19"/>
        <v>24.443333333333332</v>
      </c>
      <c r="Z341" s="43">
        <f>'Std. Curve(317-395)'!C8</f>
        <v>0.43492241427317491</v>
      </c>
      <c r="AA341" s="37" t="s">
        <v>82</v>
      </c>
      <c r="AB341" s="93">
        <f>VLOOKUP(AA341,$AK$3:$AR$5,8)</f>
        <v>2660000</v>
      </c>
      <c r="AC341" s="94">
        <f>Z341*'DNA extraction'!O341*'DNA extraction'!F341/'DNA extraction'!E341/1000</f>
        <v>3.5074388247836685</v>
      </c>
      <c r="AD341" s="94">
        <f>AC341*FWDW!H341</f>
        <v>2.8697860283050165</v>
      </c>
      <c r="AE341" s="93">
        <f t="shared" si="20"/>
        <v>9329787.2739245575</v>
      </c>
      <c r="AF341" s="95" t="e">
        <f>STDEV(W341:Y341)</f>
        <v>#DIV/0!</v>
      </c>
      <c r="AG341" s="95" t="e">
        <f>AF341/Z341</f>
        <v>#DIV/0!</v>
      </c>
    </row>
    <row r="342" spans="1:33" x14ac:dyDescent="0.3">
      <c r="A342" s="54" t="s">
        <v>425</v>
      </c>
      <c r="B342" s="87">
        <f>Meta!B342</f>
        <v>324</v>
      </c>
      <c r="C342" s="87" t="s">
        <v>776</v>
      </c>
      <c r="D342" s="93">
        <v>715766.69580905046</v>
      </c>
      <c r="E342" t="s">
        <v>76</v>
      </c>
      <c r="F342" t="s">
        <v>395</v>
      </c>
      <c r="G342" t="s">
        <v>229</v>
      </c>
      <c r="H342" t="s">
        <v>232</v>
      </c>
      <c r="I342" t="s">
        <v>233</v>
      </c>
      <c r="J342" t="s">
        <v>234</v>
      </c>
      <c r="K342">
        <v>0.53</v>
      </c>
      <c r="L342">
        <v>0.56000000000000005</v>
      </c>
      <c r="M342">
        <v>0.54</v>
      </c>
      <c r="N342" s="43">
        <f t="shared" si="18"/>
        <v>0.54333333333333333</v>
      </c>
      <c r="R342" t="s">
        <v>184</v>
      </c>
      <c r="S342">
        <v>28.44</v>
      </c>
      <c r="T342">
        <v>28.87</v>
      </c>
      <c r="U342">
        <v>28.72</v>
      </c>
      <c r="V342" s="91">
        <f t="shared" si="19"/>
        <v>28.676666666666666</v>
      </c>
      <c r="Z342" s="43">
        <f>'Std. Curve(317-395)'!C9</f>
        <v>4.125822626748292E-2</v>
      </c>
      <c r="AA342" s="37" t="s">
        <v>82</v>
      </c>
      <c r="AB342" s="93">
        <f>VLOOKUP(AA342,$AK$3:$AR$5,8)</f>
        <v>2660000</v>
      </c>
      <c r="AC342" s="94">
        <f>Z342*'DNA extraction'!O342*'DNA extraction'!F342/'DNA extraction'!E342/1000</f>
        <v>0.31724895246046075</v>
      </c>
      <c r="AD342" s="94">
        <f>AC342*FWDW!H342</f>
        <v>0.26908522398836482</v>
      </c>
      <c r="AE342" s="93">
        <f t="shared" si="20"/>
        <v>843882.21354482556</v>
      </c>
      <c r="AF342" s="95" t="e">
        <f>STDEV(W342:Y342)</f>
        <v>#DIV/0!</v>
      </c>
      <c r="AG342" s="95" t="e">
        <f>AF342/Z342</f>
        <v>#DIV/0!</v>
      </c>
    </row>
    <row r="343" spans="1:33" x14ac:dyDescent="0.3">
      <c r="A343" s="54" t="s">
        <v>425</v>
      </c>
      <c r="B343" s="87">
        <f>Meta!B343</f>
        <v>325</v>
      </c>
      <c r="C343" s="87" t="s">
        <v>777</v>
      </c>
      <c r="D343" s="93">
        <v>1597676.8292343123</v>
      </c>
      <c r="E343" t="s">
        <v>76</v>
      </c>
      <c r="F343" t="s">
        <v>395</v>
      </c>
      <c r="G343" t="s">
        <v>229</v>
      </c>
      <c r="H343" t="s">
        <v>232</v>
      </c>
      <c r="I343" t="s">
        <v>233</v>
      </c>
      <c r="J343" t="s">
        <v>234</v>
      </c>
      <c r="K343">
        <v>0.56999999999999995</v>
      </c>
      <c r="L343">
        <v>0.56999999999999995</v>
      </c>
      <c r="M343">
        <v>0.56000000000000005</v>
      </c>
      <c r="N343" s="43">
        <f t="shared" si="18"/>
        <v>0.56666666666666665</v>
      </c>
      <c r="R343" t="s">
        <v>185</v>
      </c>
      <c r="S343">
        <v>27.14</v>
      </c>
      <c r="T343">
        <v>27.45</v>
      </c>
      <c r="U343">
        <v>27</v>
      </c>
      <c r="V343" s="91">
        <f t="shared" si="19"/>
        <v>27.196666666666669</v>
      </c>
      <c r="Z343" s="43">
        <f>'Std. Curve(317-395)'!C10</f>
        <v>9.3999007736571771E-2</v>
      </c>
      <c r="AA343" s="37" t="s">
        <v>82</v>
      </c>
      <c r="AB343" s="93">
        <f>VLOOKUP(AA343,$AK$3:$AR$5,8)</f>
        <v>2660000</v>
      </c>
      <c r="AC343" s="94">
        <f>Z343*'DNA extraction'!O343*'DNA extraction'!F343/'DNA extraction'!E343/1000</f>
        <v>0.72279129362992522</v>
      </c>
      <c r="AD343" s="94">
        <f>AC343*FWDW!H343</f>
        <v>0.60063038693019255</v>
      </c>
      <c r="AE343" s="93">
        <f t="shared" si="20"/>
        <v>1922624.8410556011</v>
      </c>
      <c r="AF343" s="95" t="e">
        <f>STDEV(W343:Y343)</f>
        <v>#DIV/0!</v>
      </c>
      <c r="AG343" s="95" t="e">
        <f>AF343/Z343</f>
        <v>#DIV/0!</v>
      </c>
    </row>
    <row r="344" spans="1:33" x14ac:dyDescent="0.3">
      <c r="A344" s="54" t="s">
        <v>425</v>
      </c>
      <c r="B344" s="87">
        <f>Meta!B344</f>
        <v>326</v>
      </c>
      <c r="C344" s="87" t="s">
        <v>778</v>
      </c>
      <c r="D344" s="93">
        <v>1592214.2421107832</v>
      </c>
      <c r="E344" t="s">
        <v>76</v>
      </c>
      <c r="F344" t="s">
        <v>395</v>
      </c>
      <c r="G344" t="s">
        <v>229</v>
      </c>
      <c r="H344" t="s">
        <v>232</v>
      </c>
      <c r="I344" t="s">
        <v>233</v>
      </c>
      <c r="J344" t="s">
        <v>234</v>
      </c>
      <c r="K344">
        <v>0.56999999999999995</v>
      </c>
      <c r="L344">
        <v>0.53</v>
      </c>
      <c r="M344">
        <v>0.55000000000000004</v>
      </c>
      <c r="N344" s="43">
        <f t="shared" si="18"/>
        <v>0.55000000000000004</v>
      </c>
      <c r="R344" t="s">
        <v>186</v>
      </c>
      <c r="S344">
        <v>27.55</v>
      </c>
      <c r="T344">
        <v>27.24</v>
      </c>
      <c r="U344">
        <v>27.09</v>
      </c>
      <c r="V344" s="91">
        <f t="shared" si="19"/>
        <v>27.293333333333333</v>
      </c>
      <c r="Z344" s="43">
        <f>'Std. Curve(317-395)'!C11</f>
        <v>8.9077020458260464E-2</v>
      </c>
      <c r="AA344" s="37" t="s">
        <v>82</v>
      </c>
      <c r="AB344" s="93">
        <f>VLOOKUP(AA344,$AK$3:$AR$5,8)</f>
        <v>2660000</v>
      </c>
      <c r="AC344" s="94">
        <f>Z344*'DNA extraction'!O344*'DNA extraction'!F344/'DNA extraction'!E344/1000</f>
        <v>0.70305462082289238</v>
      </c>
      <c r="AD344" s="94">
        <f>AC344*FWDW!H344</f>
        <v>0.59857678274841475</v>
      </c>
      <c r="AE344" s="93">
        <f t="shared" si="20"/>
        <v>1870125.2913888937</v>
      </c>
      <c r="AF344" s="95" t="e">
        <f>STDEV(W344:Y344)</f>
        <v>#DIV/0!</v>
      </c>
      <c r="AG344" s="95" t="e">
        <f>AF344/Z344</f>
        <v>#DIV/0!</v>
      </c>
    </row>
    <row r="345" spans="1:33" x14ac:dyDescent="0.3">
      <c r="A345" s="54" t="s">
        <v>425</v>
      </c>
      <c r="B345" s="87">
        <f>Meta!B345</f>
        <v>327</v>
      </c>
      <c r="C345" s="87" t="s">
        <v>779</v>
      </c>
      <c r="D345" s="93">
        <v>523398.5509084948</v>
      </c>
      <c r="E345" t="s">
        <v>76</v>
      </c>
      <c r="F345" t="s">
        <v>395</v>
      </c>
      <c r="G345" t="s">
        <v>229</v>
      </c>
      <c r="H345" t="s">
        <v>232</v>
      </c>
      <c r="I345" t="s">
        <v>233</v>
      </c>
      <c r="J345" t="s">
        <v>234</v>
      </c>
      <c r="K345">
        <v>0.55000000000000004</v>
      </c>
      <c r="L345">
        <v>0.56000000000000005</v>
      </c>
      <c r="M345">
        <v>0.55000000000000004</v>
      </c>
      <c r="N345" s="43">
        <f t="shared" si="18"/>
        <v>0.55333333333333334</v>
      </c>
      <c r="R345" t="s">
        <v>187</v>
      </c>
      <c r="S345">
        <v>29.55</v>
      </c>
      <c r="T345">
        <v>29.46</v>
      </c>
      <c r="U345">
        <v>29.3</v>
      </c>
      <c r="V345" s="91">
        <f t="shared" si="19"/>
        <v>29.436666666666667</v>
      </c>
      <c r="Z345" s="43">
        <f>'Std. Curve(317-395)'!C12</f>
        <v>2.7031589962139804E-2</v>
      </c>
      <c r="AA345" s="37" t="s">
        <v>82</v>
      </c>
      <c r="AB345" s="93">
        <f>VLOOKUP(AA345,$AK$3:$AR$5,8)</f>
        <v>2660000</v>
      </c>
      <c r="AC345" s="94">
        <f>Z345*'DNA extraction'!O345*'DNA extraction'!F345/'DNA extraction'!E345/1000</f>
        <v>0.21539115507681117</v>
      </c>
      <c r="AD345" s="94">
        <f>AC345*FWDW!H345</f>
        <v>0.19676637252199053</v>
      </c>
      <c r="AE345" s="93">
        <f t="shared" si="20"/>
        <v>572940.47250431776</v>
      </c>
      <c r="AF345" s="95" t="e">
        <f>STDEV(W345:Y345)</f>
        <v>#DIV/0!</v>
      </c>
      <c r="AG345" s="95" t="e">
        <f>AF345/Z345</f>
        <v>#DIV/0!</v>
      </c>
    </row>
    <row r="346" spans="1:33" x14ac:dyDescent="0.3">
      <c r="A346" s="54" t="s">
        <v>425</v>
      </c>
      <c r="B346" s="87">
        <f>Meta!B346</f>
        <v>328</v>
      </c>
      <c r="C346" s="87" t="s">
        <v>780</v>
      </c>
      <c r="D346" s="93">
        <v>3153794.6724905721</v>
      </c>
      <c r="E346" t="s">
        <v>76</v>
      </c>
      <c r="F346" t="s">
        <v>395</v>
      </c>
      <c r="G346" t="s">
        <v>229</v>
      </c>
      <c r="H346" t="s">
        <v>232</v>
      </c>
      <c r="I346" t="s">
        <v>233</v>
      </c>
      <c r="J346" t="s">
        <v>234</v>
      </c>
      <c r="K346">
        <v>0.56999999999999995</v>
      </c>
      <c r="L346">
        <v>0.6</v>
      </c>
      <c r="M346">
        <v>0.61</v>
      </c>
      <c r="N346" s="43">
        <f t="shared" si="18"/>
        <v>0.59333333333333327</v>
      </c>
      <c r="R346" t="s">
        <v>188</v>
      </c>
      <c r="S346">
        <v>26.24</v>
      </c>
      <c r="T346">
        <v>26.12</v>
      </c>
      <c r="U346">
        <v>26.09</v>
      </c>
      <c r="V346" s="91">
        <f t="shared" si="19"/>
        <v>26.150000000000002</v>
      </c>
      <c r="Z346" s="43">
        <f>'Std. Curve(317-395)'!C13</f>
        <v>0.1682788592197548</v>
      </c>
      <c r="AA346" s="37" t="s">
        <v>82</v>
      </c>
      <c r="AB346" s="93">
        <f>VLOOKUP(AA346,$AK$3:$AR$5,8)</f>
        <v>2660000</v>
      </c>
      <c r="AC346" s="94">
        <f>Z346*'DNA extraction'!O346*'DNA extraction'!F346/'DNA extraction'!E346/1000</f>
        <v>1.3473087207346262</v>
      </c>
      <c r="AD346" s="94">
        <f>AC346*FWDW!H346</f>
        <v>1.1856370949212678</v>
      </c>
      <c r="AE346" s="93">
        <f t="shared" si="20"/>
        <v>3583841.1971541056</v>
      </c>
      <c r="AF346" s="95" t="e">
        <f>STDEV(W346:Y346)</f>
        <v>#DIV/0!</v>
      </c>
      <c r="AG346" s="95" t="e">
        <f>AF346/Z346</f>
        <v>#DIV/0!</v>
      </c>
    </row>
    <row r="347" spans="1:33" x14ac:dyDescent="0.3">
      <c r="A347" s="54" t="s">
        <v>425</v>
      </c>
      <c r="B347" s="87">
        <f>Meta!B347</f>
        <v>329</v>
      </c>
      <c r="C347" s="87" t="s">
        <v>781</v>
      </c>
      <c r="D347" s="93">
        <v>634691.88829370763</v>
      </c>
      <c r="E347" t="s">
        <v>76</v>
      </c>
      <c r="F347" t="s">
        <v>395</v>
      </c>
      <c r="G347" t="s">
        <v>229</v>
      </c>
      <c r="H347" t="s">
        <v>232</v>
      </c>
      <c r="I347" t="s">
        <v>233</v>
      </c>
      <c r="J347" t="s">
        <v>234</v>
      </c>
      <c r="K347">
        <v>0.56999999999999995</v>
      </c>
      <c r="L347">
        <v>0.54</v>
      </c>
      <c r="M347">
        <v>0.56000000000000005</v>
      </c>
      <c r="N347" s="43">
        <f t="shared" si="18"/>
        <v>0.55666666666666664</v>
      </c>
      <c r="R347" t="s">
        <v>189</v>
      </c>
      <c r="S347">
        <v>29.57</v>
      </c>
      <c r="T347">
        <v>28.4</v>
      </c>
      <c r="U347">
        <v>29.06</v>
      </c>
      <c r="V347" s="91">
        <f t="shared" si="19"/>
        <v>29.01</v>
      </c>
      <c r="Z347" s="43">
        <f>'Std. Curve(317-395)'!C14</f>
        <v>3.4274185965599502E-2</v>
      </c>
      <c r="AA347" s="37" t="s">
        <v>82</v>
      </c>
      <c r="AB347" s="93">
        <f>VLOOKUP(AA347,$AK$3:$AR$5,8)</f>
        <v>2660000</v>
      </c>
      <c r="AC347" s="94">
        <f>Z347*'DNA extraction'!O347*'DNA extraction'!F347/'DNA extraction'!E347/1000</f>
        <v>0.27008814787706459</v>
      </c>
      <c r="AD347" s="94">
        <f>AC347*FWDW!H347</f>
        <v>0.23860597304274725</v>
      </c>
      <c r="AE347" s="93">
        <f t="shared" si="20"/>
        <v>718434.47335299186</v>
      </c>
      <c r="AF347" s="95" t="e">
        <f>STDEV(W347:Y347)</f>
        <v>#DIV/0!</v>
      </c>
      <c r="AG347" s="95" t="e">
        <f>AF347/Z347</f>
        <v>#DIV/0!</v>
      </c>
    </row>
    <row r="348" spans="1:33" x14ac:dyDescent="0.3">
      <c r="A348" s="54" t="s">
        <v>425</v>
      </c>
      <c r="B348" s="87">
        <f>Meta!B348</f>
        <v>330</v>
      </c>
      <c r="C348" s="87" t="s">
        <v>782</v>
      </c>
      <c r="D348" s="93">
        <v>2919023.2369272509</v>
      </c>
      <c r="E348" t="s">
        <v>76</v>
      </c>
      <c r="F348" t="s">
        <v>395</v>
      </c>
      <c r="G348" t="s">
        <v>229</v>
      </c>
      <c r="H348" t="s">
        <v>232</v>
      </c>
      <c r="I348" t="s">
        <v>233</v>
      </c>
      <c r="J348" t="s">
        <v>234</v>
      </c>
      <c r="K348">
        <v>0.59</v>
      </c>
      <c r="L348">
        <v>0.6</v>
      </c>
      <c r="M348">
        <v>0.59</v>
      </c>
      <c r="N348" s="43">
        <f t="shared" si="18"/>
        <v>0.59333333333333327</v>
      </c>
      <c r="R348" t="s">
        <v>190</v>
      </c>
      <c r="S348">
        <v>26.21</v>
      </c>
      <c r="T348">
        <v>26.15</v>
      </c>
      <c r="U348">
        <v>26.28</v>
      </c>
      <c r="V348" s="91">
        <f t="shared" si="19"/>
        <v>26.213333333333335</v>
      </c>
      <c r="Z348" s="43">
        <f>'Std. Curve(317-395)'!C15</f>
        <v>0.16245246754504739</v>
      </c>
      <c r="AA348" s="37" t="s">
        <v>82</v>
      </c>
      <c r="AB348" s="93">
        <f>VLOOKUP(AA348,$AK$3:$AR$5,8)</f>
        <v>2660000</v>
      </c>
      <c r="AC348" s="94">
        <f>Z348*'DNA extraction'!O348*'DNA extraction'!F348/'DNA extraction'!E348/1000</f>
        <v>1.2766402164640267</v>
      </c>
      <c r="AD348" s="94">
        <f>AC348*FWDW!H348</f>
        <v>1.097377156739568</v>
      </c>
      <c r="AE348" s="93">
        <f t="shared" si="20"/>
        <v>3395862.9757943111</v>
      </c>
      <c r="AF348" s="95" t="e">
        <f>STDEV(W348:Y348)</f>
        <v>#DIV/0!</v>
      </c>
      <c r="AG348" s="95" t="e">
        <f>AF348/Z348</f>
        <v>#DIV/0!</v>
      </c>
    </row>
    <row r="349" spans="1:33" x14ac:dyDescent="0.3">
      <c r="A349" s="54" t="s">
        <v>425</v>
      </c>
      <c r="B349" s="87">
        <f>Meta!B349</f>
        <v>331</v>
      </c>
      <c r="C349" s="87" t="s">
        <v>783</v>
      </c>
      <c r="D349" s="93">
        <v>314974.11300707108</v>
      </c>
      <c r="E349" t="s">
        <v>76</v>
      </c>
      <c r="F349" t="s">
        <v>395</v>
      </c>
      <c r="G349" t="s">
        <v>229</v>
      </c>
      <c r="H349" t="s">
        <v>232</v>
      </c>
      <c r="I349" t="s">
        <v>233</v>
      </c>
      <c r="J349" t="s">
        <v>234</v>
      </c>
      <c r="K349">
        <v>0.56999999999999995</v>
      </c>
      <c r="L349">
        <v>0.6</v>
      </c>
      <c r="M349">
        <v>0.54</v>
      </c>
      <c r="N349" s="43">
        <f t="shared" si="18"/>
        <v>0.56999999999999995</v>
      </c>
      <c r="R349" t="s">
        <v>191</v>
      </c>
      <c r="S349">
        <v>29.59</v>
      </c>
      <c r="T349">
        <v>30.7</v>
      </c>
      <c r="U349">
        <v>30.16</v>
      </c>
      <c r="V349" s="91">
        <f t="shared" si="19"/>
        <v>30.150000000000002</v>
      </c>
      <c r="Z349" s="43">
        <f>'Std. Curve(317-395)'!C16</f>
        <v>1.8176434906347599E-2</v>
      </c>
      <c r="AA349" s="37" t="s">
        <v>82</v>
      </c>
      <c r="AB349" s="93">
        <f>VLOOKUP(AA349,$AK$3:$AR$5,8)</f>
        <v>2660000</v>
      </c>
      <c r="AC349" s="94">
        <f>Z349*'DNA extraction'!O349*'DNA extraction'!F349/'DNA extraction'!E349/1000</f>
        <v>0.14008813029940345</v>
      </c>
      <c r="AD349" s="94">
        <f>AC349*FWDW!H349</f>
        <v>0.11841132067935004</v>
      </c>
      <c r="AE349" s="93">
        <f t="shared" si="20"/>
        <v>372634.42659641319</v>
      </c>
      <c r="AF349" s="95" t="e">
        <f>STDEV(W349:Y349)</f>
        <v>#DIV/0!</v>
      </c>
      <c r="AG349" s="95" t="e">
        <f>AF349/Z349</f>
        <v>#DIV/0!</v>
      </c>
    </row>
    <row r="350" spans="1:33" x14ac:dyDescent="0.3">
      <c r="A350" s="54" t="s">
        <v>425</v>
      </c>
      <c r="B350" s="87">
        <f>Meta!B350</f>
        <v>332</v>
      </c>
      <c r="C350" s="87" t="s">
        <v>784</v>
      </c>
      <c r="D350" s="93">
        <v>1263646.6014414376</v>
      </c>
      <c r="E350" t="s">
        <v>76</v>
      </c>
      <c r="F350" t="s">
        <v>395</v>
      </c>
      <c r="G350" t="s">
        <v>229</v>
      </c>
      <c r="H350" t="s">
        <v>232</v>
      </c>
      <c r="I350" t="s">
        <v>233</v>
      </c>
      <c r="J350" t="s">
        <v>234</v>
      </c>
      <c r="K350">
        <v>0.59</v>
      </c>
      <c r="L350">
        <v>0.61</v>
      </c>
      <c r="M350">
        <v>0.59</v>
      </c>
      <c r="N350" s="43">
        <f t="shared" si="18"/>
        <v>0.59666666666666668</v>
      </c>
      <c r="R350" t="s">
        <v>192</v>
      </c>
      <c r="S350">
        <v>27.49</v>
      </c>
      <c r="T350">
        <v>27.82</v>
      </c>
      <c r="U350">
        <v>27.87</v>
      </c>
      <c r="V350" s="91">
        <f t="shared" si="19"/>
        <v>27.72666666666667</v>
      </c>
      <c r="Z350" s="43">
        <f>'Std. Curve(317-395)'!C17</f>
        <v>6.999374904194669E-2</v>
      </c>
      <c r="AA350" s="37" t="s">
        <v>82</v>
      </c>
      <c r="AB350" s="93">
        <f>VLOOKUP(AA350,$AK$3:$AR$5,8)</f>
        <v>2660000</v>
      </c>
      <c r="AC350" s="94">
        <f>Z350*'DNA extraction'!O350*'DNA extraction'!F350/'DNA extraction'!E350/1000</f>
        <v>0.53758639817163345</v>
      </c>
      <c r="AD350" s="94">
        <f>AC350*FWDW!H350</f>
        <v>0.4750551133238487</v>
      </c>
      <c r="AE350" s="93">
        <f t="shared" si="20"/>
        <v>1429979.8191365451</v>
      </c>
      <c r="AF350" s="95" t="e">
        <f>STDEV(W350:Y350)</f>
        <v>#DIV/0!</v>
      </c>
      <c r="AG350" s="95" t="e">
        <f>AF350/Z350</f>
        <v>#DIV/0!</v>
      </c>
    </row>
    <row r="351" spans="1:33" x14ac:dyDescent="0.3">
      <c r="A351" s="54" t="s">
        <v>425</v>
      </c>
      <c r="B351" s="87">
        <f>Meta!B351</f>
        <v>333</v>
      </c>
      <c r="C351" s="87" t="s">
        <v>785</v>
      </c>
      <c r="D351" s="93">
        <v>3987027.5200101915</v>
      </c>
      <c r="E351" t="s">
        <v>76</v>
      </c>
      <c r="F351" t="s">
        <v>395</v>
      </c>
      <c r="G351" t="s">
        <v>229</v>
      </c>
      <c r="H351" t="s">
        <v>232</v>
      </c>
      <c r="I351" t="s">
        <v>233</v>
      </c>
      <c r="J351" t="s">
        <v>234</v>
      </c>
      <c r="K351">
        <v>0.56999999999999995</v>
      </c>
      <c r="L351">
        <v>0.64</v>
      </c>
      <c r="M351">
        <v>0.54</v>
      </c>
      <c r="N351" s="43">
        <f t="shared" si="18"/>
        <v>0.58333333333333337</v>
      </c>
      <c r="R351" t="s">
        <v>193</v>
      </c>
      <c r="S351">
        <v>25.21</v>
      </c>
      <c r="T351">
        <v>25.88</v>
      </c>
      <c r="U351">
        <v>25.91</v>
      </c>
      <c r="V351" s="91">
        <f t="shared" si="19"/>
        <v>25.666666666666668</v>
      </c>
      <c r="Z351" s="43">
        <f>'Std. Curve(317-395)'!C18</f>
        <v>0.22020009181487255</v>
      </c>
      <c r="AA351" s="37" t="s">
        <v>82</v>
      </c>
      <c r="AB351" s="93">
        <f>VLOOKUP(AA351,$AK$3:$AR$5,8)</f>
        <v>2660000</v>
      </c>
      <c r="AC351" s="94">
        <f>Z351*'DNA extraction'!O351*'DNA extraction'!F351/'DNA extraction'!E351/1000</f>
        <v>1.6796345676191651</v>
      </c>
      <c r="AD351" s="94">
        <f>AC351*FWDW!H351</f>
        <v>1.4988825263196208</v>
      </c>
      <c r="AE351" s="93">
        <f t="shared" si="20"/>
        <v>4467827.9498669794</v>
      </c>
      <c r="AF351" s="95" t="e">
        <f>STDEV(W351:Y351)</f>
        <v>#DIV/0!</v>
      </c>
      <c r="AG351" s="95" t="e">
        <f>AF351/Z351</f>
        <v>#DIV/0!</v>
      </c>
    </row>
    <row r="352" spans="1:33" x14ac:dyDescent="0.3">
      <c r="A352" s="54" t="s">
        <v>425</v>
      </c>
      <c r="B352" s="87">
        <f>Meta!B352</f>
        <v>334</v>
      </c>
      <c r="C352" s="87" t="s">
        <v>786</v>
      </c>
      <c r="D352" s="93">
        <v>352174.04245051224</v>
      </c>
      <c r="E352" t="s">
        <v>76</v>
      </c>
      <c r="F352" t="s">
        <v>395</v>
      </c>
      <c r="G352" t="s">
        <v>229</v>
      </c>
      <c r="H352" t="s">
        <v>232</v>
      </c>
      <c r="I352" t="s">
        <v>233</v>
      </c>
      <c r="J352" t="s">
        <v>234</v>
      </c>
      <c r="K352">
        <v>0.56000000000000005</v>
      </c>
      <c r="L352">
        <v>0.56999999999999995</v>
      </c>
      <c r="M352">
        <v>0.55000000000000004</v>
      </c>
      <c r="N352" s="43">
        <f t="shared" si="18"/>
        <v>0.55999999999999994</v>
      </c>
      <c r="R352" t="s">
        <v>194</v>
      </c>
      <c r="S352">
        <v>30.1</v>
      </c>
      <c r="T352">
        <v>29.76</v>
      </c>
      <c r="U352">
        <v>30.31</v>
      </c>
      <c r="V352" s="91">
        <f t="shared" si="19"/>
        <v>30.056666666666668</v>
      </c>
      <c r="Z352" s="43">
        <f>'Std. Curve(317-395)'!C19</f>
        <v>1.9145241931654809E-2</v>
      </c>
      <c r="AA352" s="37" t="s">
        <v>82</v>
      </c>
      <c r="AB352" s="93">
        <f>VLOOKUP(AA352,$AK$3:$AR$5,8)</f>
        <v>2660000</v>
      </c>
      <c r="AC352" s="94">
        <f>Z352*'DNA extraction'!O352*'DNA extraction'!F352/'DNA extraction'!E352/1000</f>
        <v>0.15255172853908214</v>
      </c>
      <c r="AD352" s="94">
        <f>AC352*FWDW!H352</f>
        <v>0.13239625656034296</v>
      </c>
      <c r="AE352" s="93">
        <f t="shared" si="20"/>
        <v>405787.59791395848</v>
      </c>
      <c r="AF352" s="95" t="e">
        <f>STDEV(W352:Y352)</f>
        <v>#DIV/0!</v>
      </c>
      <c r="AG352" s="95" t="e">
        <f>AF352/Z352</f>
        <v>#DIV/0!</v>
      </c>
    </row>
    <row r="353" spans="1:33" x14ac:dyDescent="0.3">
      <c r="A353" s="54" t="s">
        <v>425</v>
      </c>
      <c r="B353" s="87">
        <f>Meta!B353</f>
        <v>335</v>
      </c>
      <c r="C353" s="87" t="s">
        <v>787</v>
      </c>
      <c r="D353" s="93">
        <v>1177651.3909390543</v>
      </c>
      <c r="E353" t="s">
        <v>76</v>
      </c>
      <c r="F353" t="s">
        <v>395</v>
      </c>
      <c r="G353" t="s">
        <v>229</v>
      </c>
      <c r="H353" t="s">
        <v>232</v>
      </c>
      <c r="I353" t="s">
        <v>233</v>
      </c>
      <c r="J353" t="s">
        <v>234</v>
      </c>
      <c r="K353">
        <v>0.51</v>
      </c>
      <c r="L353">
        <v>0.53</v>
      </c>
      <c r="M353">
        <v>0.51</v>
      </c>
      <c r="N353" s="43">
        <f t="shared" si="18"/>
        <v>0.51666666666666672</v>
      </c>
      <c r="R353" t="s">
        <v>195</v>
      </c>
      <c r="S353">
        <v>27.72</v>
      </c>
      <c r="T353">
        <v>27.82</v>
      </c>
      <c r="U353">
        <v>27.94</v>
      </c>
      <c r="V353" s="91">
        <f t="shared" si="19"/>
        <v>27.826666666666668</v>
      </c>
      <c r="Z353" s="43">
        <f>'Std. Curve(317-395)'!C20</f>
        <v>6.6205830025393639E-2</v>
      </c>
      <c r="AA353" s="37" t="s">
        <v>82</v>
      </c>
      <c r="AB353" s="93">
        <f>VLOOKUP(AA353,$AK$3:$AR$5,8)</f>
        <v>2660000</v>
      </c>
      <c r="AC353" s="94">
        <f>Z353*'DNA extraction'!O353*'DNA extraction'!F353/'DNA extraction'!E353/1000</f>
        <v>0.51262741018500702</v>
      </c>
      <c r="AD353" s="94">
        <f>AC353*FWDW!H353</f>
        <v>0.44272608681919334</v>
      </c>
      <c r="AE353" s="93">
        <f t="shared" si="20"/>
        <v>1363588.9110921186</v>
      </c>
      <c r="AF353" s="95" t="e">
        <f>STDEV(W353:Y353)</f>
        <v>#DIV/0!</v>
      </c>
      <c r="AG353" s="95" t="e">
        <f>AF353/Z353</f>
        <v>#DIV/0!</v>
      </c>
    </row>
    <row r="354" spans="1:33" x14ac:dyDescent="0.3">
      <c r="A354" s="54" t="s">
        <v>425</v>
      </c>
      <c r="B354" s="87">
        <f>Meta!B354</f>
        <v>336</v>
      </c>
      <c r="C354" s="87" t="s">
        <v>788</v>
      </c>
      <c r="D354" s="93">
        <v>745739.53886767232</v>
      </c>
      <c r="E354" t="s">
        <v>76</v>
      </c>
      <c r="F354" t="s">
        <v>395</v>
      </c>
      <c r="G354" t="s">
        <v>229</v>
      </c>
      <c r="H354" t="s">
        <v>232</v>
      </c>
      <c r="I354" t="s">
        <v>233</v>
      </c>
      <c r="J354" t="s">
        <v>234</v>
      </c>
      <c r="K354">
        <v>0.56000000000000005</v>
      </c>
      <c r="L354">
        <v>0.56999999999999995</v>
      </c>
      <c r="M354">
        <v>0.55000000000000004</v>
      </c>
      <c r="N354" s="43">
        <f t="shared" si="18"/>
        <v>0.55999999999999994</v>
      </c>
      <c r="R354" t="s">
        <v>196</v>
      </c>
      <c r="S354">
        <v>28.96</v>
      </c>
      <c r="T354">
        <v>28.89</v>
      </c>
      <c r="U354">
        <v>28.43</v>
      </c>
      <c r="V354" s="91">
        <f t="shared" si="19"/>
        <v>28.76</v>
      </c>
      <c r="Z354" s="43">
        <f>'Std. Curve(317-395)'!C21</f>
        <v>3.9388977053374206E-2</v>
      </c>
      <c r="AA354" s="37" t="s">
        <v>82</v>
      </c>
      <c r="AB354" s="93">
        <f>VLOOKUP(AA354,$AK$3:$AR$5,8)</f>
        <v>2660000</v>
      </c>
      <c r="AC354" s="94">
        <f>Z354*'DNA extraction'!O354*'DNA extraction'!F354/'DNA extraction'!E354/1000</f>
        <v>0.3149858220981544</v>
      </c>
      <c r="AD354" s="94">
        <f>AC354*FWDW!H354</f>
        <v>0.28035321010062869</v>
      </c>
      <c r="AE354" s="93">
        <f t="shared" si="20"/>
        <v>837862.28678109066</v>
      </c>
      <c r="AF354" s="95" t="e">
        <f>STDEV(W354:Y354)</f>
        <v>#DIV/0!</v>
      </c>
      <c r="AG354" s="95" t="e">
        <f>AF354/Z354</f>
        <v>#DIV/0!</v>
      </c>
    </row>
    <row r="355" spans="1:33" x14ac:dyDescent="0.3">
      <c r="A355" s="54" t="s">
        <v>425</v>
      </c>
      <c r="B355" s="87">
        <f>Meta!B355</f>
        <v>337</v>
      </c>
      <c r="C355" s="87" t="s">
        <v>789</v>
      </c>
      <c r="D355" s="93">
        <v>359871.98310198233</v>
      </c>
      <c r="E355" t="s">
        <v>76</v>
      </c>
      <c r="F355" t="s">
        <v>395</v>
      </c>
      <c r="G355" t="s">
        <v>229</v>
      </c>
      <c r="H355" t="s">
        <v>232</v>
      </c>
      <c r="I355" t="s">
        <v>233</v>
      </c>
      <c r="J355" t="s">
        <v>234</v>
      </c>
      <c r="K355">
        <v>0.56000000000000005</v>
      </c>
      <c r="L355">
        <v>0.56000000000000005</v>
      </c>
      <c r="M355">
        <v>0.55000000000000004</v>
      </c>
      <c r="N355" s="43">
        <f t="shared" si="18"/>
        <v>0.55666666666666675</v>
      </c>
      <c r="R355" t="s">
        <v>197</v>
      </c>
      <c r="S355">
        <v>30.45</v>
      </c>
      <c r="T355">
        <v>29.91</v>
      </c>
      <c r="U355">
        <v>29.67</v>
      </c>
      <c r="V355" s="91">
        <f t="shared" si="19"/>
        <v>30.01</v>
      </c>
      <c r="Z355" s="43">
        <f>'Std. Curve(317-395)'!C22</f>
        <v>1.9648840866717431E-2</v>
      </c>
      <c r="AA355" s="37" t="s">
        <v>82</v>
      </c>
      <c r="AB355" s="93">
        <f>VLOOKUP(AA355,$AK$3:$AR$5,8)</f>
        <v>2660000</v>
      </c>
      <c r="AC355" s="94">
        <f>Z355*'DNA extraction'!O355*'DNA extraction'!F355/'DNA extraction'!E355/1000</f>
        <v>0.15508161694331044</v>
      </c>
      <c r="AD355" s="94">
        <f>AC355*FWDW!H355</f>
        <v>0.13529021921127155</v>
      </c>
      <c r="AE355" s="93">
        <f t="shared" si="20"/>
        <v>412517.10106920573</v>
      </c>
      <c r="AF355" s="95" t="e">
        <f>STDEV(W355:Y355)</f>
        <v>#DIV/0!</v>
      </c>
      <c r="AG355" s="95" t="e">
        <f>AF355/Z355</f>
        <v>#DIV/0!</v>
      </c>
    </row>
    <row r="356" spans="1:33" x14ac:dyDescent="0.3">
      <c r="A356" s="54" t="s">
        <v>425</v>
      </c>
      <c r="B356" s="87">
        <f>Meta!B356</f>
        <v>338</v>
      </c>
      <c r="C356" s="87" t="s">
        <v>790</v>
      </c>
      <c r="D356" s="93">
        <v>5755485.2618007697</v>
      </c>
      <c r="E356" t="s">
        <v>76</v>
      </c>
      <c r="F356" t="s">
        <v>395</v>
      </c>
      <c r="G356" t="s">
        <v>229</v>
      </c>
      <c r="H356" t="s">
        <v>232</v>
      </c>
      <c r="I356" t="s">
        <v>233</v>
      </c>
      <c r="J356" t="s">
        <v>234</v>
      </c>
      <c r="K356">
        <v>0.56999999999999995</v>
      </c>
      <c r="L356">
        <v>0.47</v>
      </c>
      <c r="M356">
        <v>0.56000000000000005</v>
      </c>
      <c r="N356" s="43">
        <f t="shared" si="18"/>
        <v>0.53333333333333333</v>
      </c>
      <c r="R356" t="s">
        <v>198</v>
      </c>
      <c r="S356">
        <v>25.37</v>
      </c>
      <c r="T356">
        <v>25.02</v>
      </c>
      <c r="U356">
        <v>24.69</v>
      </c>
      <c r="V356" s="91">
        <f t="shared" si="19"/>
        <v>25.026666666666667</v>
      </c>
      <c r="Z356" s="43">
        <f>'Std. Curve(317-395)'!C23</f>
        <v>0.31438428739610469</v>
      </c>
      <c r="AA356" s="37" t="s">
        <v>82</v>
      </c>
      <c r="AB356" s="93">
        <f>VLOOKUP(AA356,$AK$3:$AR$5,8)</f>
        <v>2660000</v>
      </c>
      <c r="AC356" s="94">
        <f>Z356*'DNA extraction'!O356*'DNA extraction'!F356/'DNA extraction'!E356/1000</f>
        <v>2.5080517542569183</v>
      </c>
      <c r="AD356" s="94">
        <f>AC356*FWDW!H356</f>
        <v>2.1637162638348757</v>
      </c>
      <c r="AE356" s="93">
        <f t="shared" si="20"/>
        <v>6671417.6663234029</v>
      </c>
      <c r="AF356" s="95" t="e">
        <f>STDEV(W356:Y356)</f>
        <v>#DIV/0!</v>
      </c>
      <c r="AG356" s="95" t="e">
        <f>AF356/Z356</f>
        <v>#DIV/0!</v>
      </c>
    </row>
    <row r="357" spans="1:33" x14ac:dyDescent="0.3">
      <c r="A357" s="54" t="s">
        <v>425</v>
      </c>
      <c r="B357" s="87">
        <f>Meta!B357</f>
        <v>339</v>
      </c>
      <c r="C357" s="87" t="s">
        <v>791</v>
      </c>
      <c r="D357" s="93">
        <v>1957681.559462942</v>
      </c>
      <c r="E357" t="s">
        <v>76</v>
      </c>
      <c r="F357" t="s">
        <v>395</v>
      </c>
      <c r="G357" t="s">
        <v>229</v>
      </c>
      <c r="H357" t="s">
        <v>232</v>
      </c>
      <c r="I357" t="s">
        <v>233</v>
      </c>
      <c r="J357" t="s">
        <v>234</v>
      </c>
      <c r="K357">
        <v>0.55000000000000004</v>
      </c>
      <c r="L357">
        <v>0.54</v>
      </c>
      <c r="M357">
        <v>0.54</v>
      </c>
      <c r="N357" s="43">
        <f t="shared" si="18"/>
        <v>0.54333333333333333</v>
      </c>
      <c r="R357" t="s">
        <v>199</v>
      </c>
      <c r="S357">
        <v>26.89</v>
      </c>
      <c r="T357">
        <v>26.97</v>
      </c>
      <c r="U357">
        <v>27.02</v>
      </c>
      <c r="V357" s="91">
        <f t="shared" si="19"/>
        <v>26.959999999999997</v>
      </c>
      <c r="Z357" s="43">
        <f>'Std. Curve(317-395)'!C24</f>
        <v>0.10722821744005301</v>
      </c>
      <c r="AA357" s="37" t="s">
        <v>82</v>
      </c>
      <c r="AB357" s="93">
        <f>VLOOKUP(AA357,$AK$3:$AR$5,8)</f>
        <v>2660000</v>
      </c>
      <c r="AC357" s="94">
        <f>Z357*'DNA extraction'!O357*'DNA extraction'!F357/'DNA extraction'!E357/1000</f>
        <v>0.85338812128971742</v>
      </c>
      <c r="AD357" s="94">
        <f>AC357*FWDW!H357</f>
        <v>0.73597051107629397</v>
      </c>
      <c r="AE357" s="93">
        <f t="shared" si="20"/>
        <v>2270012.4026306481</v>
      </c>
      <c r="AF357" s="95" t="e">
        <f>STDEV(W357:Y357)</f>
        <v>#DIV/0!</v>
      </c>
      <c r="AG357" s="95" t="e">
        <f>AF357/Z357</f>
        <v>#DIV/0!</v>
      </c>
    </row>
    <row r="358" spans="1:33" x14ac:dyDescent="0.3">
      <c r="A358" s="54" t="s">
        <v>425</v>
      </c>
      <c r="B358" s="87">
        <f>Meta!B358</f>
        <v>340</v>
      </c>
      <c r="C358" s="87" t="s">
        <v>792</v>
      </c>
      <c r="D358" s="93">
        <v>2202907.9176971293</v>
      </c>
      <c r="E358" t="s">
        <v>76</v>
      </c>
      <c r="F358" t="s">
        <v>395</v>
      </c>
      <c r="G358" t="s">
        <v>229</v>
      </c>
      <c r="H358" t="s">
        <v>232</v>
      </c>
      <c r="I358" t="s">
        <v>233</v>
      </c>
      <c r="J358" t="s">
        <v>234</v>
      </c>
      <c r="K358">
        <v>0.56999999999999995</v>
      </c>
      <c r="L358">
        <v>0.59</v>
      </c>
      <c r="M358">
        <v>0.56000000000000005</v>
      </c>
      <c r="N358" s="43">
        <f t="shared" si="18"/>
        <v>0.57333333333333336</v>
      </c>
      <c r="R358" t="s">
        <v>200</v>
      </c>
      <c r="S358">
        <v>26.59</v>
      </c>
      <c r="T358">
        <v>26.73</v>
      </c>
      <c r="U358">
        <v>26.82</v>
      </c>
      <c r="V358" s="91">
        <f t="shared" si="19"/>
        <v>26.713333333333335</v>
      </c>
      <c r="Z358" s="43">
        <f>'Std. Curve(317-395)'!C25</f>
        <v>0.12300172600451136</v>
      </c>
      <c r="AA358" s="37" t="s">
        <v>82</v>
      </c>
      <c r="AB358" s="93">
        <f>VLOOKUP(AA358,$AK$3:$AR$5,8)</f>
        <v>2660000</v>
      </c>
      <c r="AC358" s="94">
        <f>Z358*'DNA extraction'!O358*'DNA extraction'!F358/'DNA extraction'!E358/1000</f>
        <v>0.95907778561022494</v>
      </c>
      <c r="AD358" s="94">
        <f>AC358*FWDW!H358</f>
        <v>0.82816087131471028</v>
      </c>
      <c r="AE358" s="93">
        <f t="shared" si="20"/>
        <v>2551146.9097231985</v>
      </c>
      <c r="AF358" s="95" t="e">
        <f>STDEV(W358:Y358)</f>
        <v>#DIV/0!</v>
      </c>
      <c r="AG358" s="95" t="e">
        <f>AF358/Z358</f>
        <v>#DIV/0!</v>
      </c>
    </row>
    <row r="359" spans="1:33" x14ac:dyDescent="0.3">
      <c r="A359" s="54" t="s">
        <v>425</v>
      </c>
      <c r="B359" s="87">
        <f>Meta!B359</f>
        <v>341</v>
      </c>
      <c r="C359" s="87" t="s">
        <v>793</v>
      </c>
      <c r="D359" s="93">
        <v>1286744.7548995365</v>
      </c>
      <c r="E359" t="s">
        <v>76</v>
      </c>
      <c r="F359" t="s">
        <v>395</v>
      </c>
      <c r="G359" t="s">
        <v>229</v>
      </c>
      <c r="H359" t="s">
        <v>232</v>
      </c>
      <c r="I359" t="s">
        <v>233</v>
      </c>
      <c r="J359" t="s">
        <v>234</v>
      </c>
      <c r="K359">
        <v>0.55000000000000004</v>
      </c>
      <c r="L359">
        <v>0.56999999999999995</v>
      </c>
      <c r="M359">
        <v>0.56000000000000005</v>
      </c>
      <c r="N359" s="43">
        <f t="shared" si="18"/>
        <v>0.56000000000000005</v>
      </c>
      <c r="R359" t="s">
        <v>201</v>
      </c>
      <c r="S359">
        <v>27.68</v>
      </c>
      <c r="T359">
        <v>27.55</v>
      </c>
      <c r="U359">
        <v>27.74</v>
      </c>
      <c r="V359" s="91">
        <f t="shared" si="19"/>
        <v>27.656666666666666</v>
      </c>
      <c r="Z359" s="43">
        <f>'Std. Curve(317-395)'!C26</f>
        <v>7.2773518167072407E-2</v>
      </c>
      <c r="AA359" s="37" t="s">
        <v>82</v>
      </c>
      <c r="AB359" s="93">
        <f>VLOOKUP(AA359,$AK$3:$AR$5,8)</f>
        <v>2660000</v>
      </c>
      <c r="AC359" s="94">
        <f>Z359*'DNA extraction'!O359*'DNA extraction'!F359/'DNA extraction'!E359/1000</f>
        <v>0.55215112418112611</v>
      </c>
      <c r="AD359" s="94">
        <f>AC359*FWDW!H359</f>
        <v>0.48373862966147985</v>
      </c>
      <c r="AE359" s="93">
        <f t="shared" si="20"/>
        <v>1468721.9903217955</v>
      </c>
      <c r="AF359" s="95" t="e">
        <f>STDEV(W359:Y359)</f>
        <v>#DIV/0!</v>
      </c>
      <c r="AG359" s="95" t="e">
        <f>AF359/Z359</f>
        <v>#DIV/0!</v>
      </c>
    </row>
    <row r="360" spans="1:33" x14ac:dyDescent="0.3">
      <c r="A360" s="54" t="s">
        <v>425</v>
      </c>
      <c r="B360" s="87">
        <f>Meta!B360</f>
        <v>342</v>
      </c>
      <c r="C360" s="87" t="s">
        <v>794</v>
      </c>
      <c r="D360" s="93">
        <v>247896.18039321827</v>
      </c>
      <c r="E360" t="s">
        <v>76</v>
      </c>
      <c r="F360" t="s">
        <v>395</v>
      </c>
      <c r="G360" t="s">
        <v>229</v>
      </c>
      <c r="H360" t="s">
        <v>232</v>
      </c>
      <c r="I360" t="s">
        <v>233</v>
      </c>
      <c r="J360" t="s">
        <v>234</v>
      </c>
      <c r="K360">
        <v>0.62</v>
      </c>
      <c r="L360">
        <v>0.6</v>
      </c>
      <c r="M360">
        <v>0.57999999999999996</v>
      </c>
      <c r="N360" s="43">
        <f t="shared" si="18"/>
        <v>0.6</v>
      </c>
      <c r="R360" t="s">
        <v>202</v>
      </c>
      <c r="S360">
        <v>30.74</v>
      </c>
      <c r="T360">
        <v>30.84</v>
      </c>
      <c r="U360">
        <v>30.62</v>
      </c>
      <c r="V360" s="91">
        <f t="shared" si="19"/>
        <v>30.733333333333334</v>
      </c>
      <c r="Z360" s="43">
        <f>'Std. Curve(317-395)'!C27</f>
        <v>1.3138861893295221E-2</v>
      </c>
      <c r="AA360" s="37" t="s">
        <v>82</v>
      </c>
      <c r="AB360" s="93">
        <f>VLOOKUP(AA360,$AK$3:$AR$5,8)</f>
        <v>2660000</v>
      </c>
      <c r="AC360" s="94">
        <f>Z360*'DNA extraction'!O360*'DNA extraction'!F360/'DNA extraction'!E360/1000</f>
        <v>0.1047338532745733</v>
      </c>
      <c r="AD360" s="94">
        <f>AC360*FWDW!H360</f>
        <v>9.3194052779405359E-2</v>
      </c>
      <c r="AE360" s="93">
        <f t="shared" si="20"/>
        <v>278592.04971036495</v>
      </c>
      <c r="AF360" s="95" t="e">
        <f>STDEV(W360:Y360)</f>
        <v>#DIV/0!</v>
      </c>
      <c r="AG360" s="95" t="e">
        <f>AF360/Z360</f>
        <v>#DIV/0!</v>
      </c>
    </row>
    <row r="361" spans="1:33" x14ac:dyDescent="0.3">
      <c r="A361" s="54" t="s">
        <v>425</v>
      </c>
      <c r="B361" s="87">
        <f>Meta!B361</f>
        <v>343</v>
      </c>
      <c r="C361" s="87" t="s">
        <v>795</v>
      </c>
      <c r="D361" s="93">
        <v>2813154.7652075598</v>
      </c>
      <c r="E361" t="s">
        <v>76</v>
      </c>
      <c r="F361" t="s">
        <v>395</v>
      </c>
      <c r="G361" t="s">
        <v>229</v>
      </c>
      <c r="H361" t="s">
        <v>232</v>
      </c>
      <c r="I361" t="s">
        <v>233</v>
      </c>
      <c r="J361" t="s">
        <v>234</v>
      </c>
      <c r="K361">
        <v>0.56999999999999995</v>
      </c>
      <c r="L361">
        <v>0.55000000000000004</v>
      </c>
      <c r="M361">
        <v>0.56000000000000005</v>
      </c>
      <c r="N361" s="43">
        <f t="shared" si="18"/>
        <v>0.56000000000000005</v>
      </c>
      <c r="R361" t="s">
        <v>203</v>
      </c>
      <c r="S361">
        <v>26.51</v>
      </c>
      <c r="T361">
        <v>25.74</v>
      </c>
      <c r="U361">
        <v>26.66</v>
      </c>
      <c r="V361" s="91">
        <f t="shared" si="19"/>
        <v>26.303333333333331</v>
      </c>
      <c r="Z361" s="43">
        <f>'Std. Curve(317-395)'!C28</f>
        <v>0.15451818321020699</v>
      </c>
      <c r="AA361" s="37" t="s">
        <v>82</v>
      </c>
      <c r="AB361" s="93">
        <f>VLOOKUP(AA361,$AK$3:$AR$5,8)</f>
        <v>2660000</v>
      </c>
      <c r="AC361" s="94">
        <f>Z361*'DNA extraction'!O361*'DNA extraction'!F361/'DNA extraction'!E361/1000</f>
        <v>1.2185976593864905</v>
      </c>
      <c r="AD361" s="94">
        <f>AC361*FWDW!H361</f>
        <v>1.0575769794013383</v>
      </c>
      <c r="AE361" s="93">
        <f t="shared" si="20"/>
        <v>3241469.7739680647</v>
      </c>
      <c r="AF361" s="95" t="e">
        <f>STDEV(W361:Y361)</f>
        <v>#DIV/0!</v>
      </c>
      <c r="AG361" s="95" t="e">
        <f>AF361/Z361</f>
        <v>#DIV/0!</v>
      </c>
    </row>
    <row r="362" spans="1:33" x14ac:dyDescent="0.3">
      <c r="A362" s="54" t="s">
        <v>425</v>
      </c>
      <c r="B362" s="87">
        <f>Meta!B362</f>
        <v>344</v>
      </c>
      <c r="C362" s="87" t="s">
        <v>796</v>
      </c>
      <c r="D362" s="93">
        <v>3873152.5741572068</v>
      </c>
      <c r="E362" t="s">
        <v>76</v>
      </c>
      <c r="F362" t="s">
        <v>395</v>
      </c>
      <c r="G362" t="s">
        <v>229</v>
      </c>
      <c r="H362" t="s">
        <v>232</v>
      </c>
      <c r="I362" t="s">
        <v>233</v>
      </c>
      <c r="J362" t="s">
        <v>234</v>
      </c>
      <c r="K362">
        <v>0.59</v>
      </c>
      <c r="L362">
        <v>0.59</v>
      </c>
      <c r="M362">
        <v>0.56999999999999995</v>
      </c>
      <c r="N362" s="43">
        <f t="shared" si="18"/>
        <v>0.58333333333333337</v>
      </c>
      <c r="R362" t="s">
        <v>204</v>
      </c>
      <c r="S362">
        <v>25.57</v>
      </c>
      <c r="T362">
        <v>25.69</v>
      </c>
      <c r="U362">
        <v>25.82</v>
      </c>
      <c r="V362" s="91">
        <f t="shared" si="19"/>
        <v>25.693333333333339</v>
      </c>
      <c r="Z362" s="43">
        <f>'Std. Curve(317-395)'!C29</f>
        <v>0.21695717804100961</v>
      </c>
      <c r="AA362" s="37" t="s">
        <v>82</v>
      </c>
      <c r="AB362" s="93">
        <f>VLOOKUP(AA362,$AK$3:$AR$5,8)</f>
        <v>2660000</v>
      </c>
      <c r="AC362" s="94">
        <f>Z362*'DNA extraction'!O362*'DNA extraction'!F362/'DNA extraction'!E362/1000</f>
        <v>1.685104295464152</v>
      </c>
      <c r="AD362" s="94">
        <f>AC362*FWDW!H362</f>
        <v>1.4560723962997018</v>
      </c>
      <c r="AE362" s="93">
        <f t="shared" si="20"/>
        <v>4482377.4259346444</v>
      </c>
      <c r="AF362" s="95" t="e">
        <f>STDEV(W362:Y362)</f>
        <v>#DIV/0!</v>
      </c>
      <c r="AG362" s="95" t="e">
        <f>AF362/Z362</f>
        <v>#DIV/0!</v>
      </c>
    </row>
    <row r="363" spans="1:33" x14ac:dyDescent="0.3">
      <c r="A363" s="54" t="s">
        <v>425</v>
      </c>
      <c r="B363" s="87">
        <f>Meta!B363</f>
        <v>345</v>
      </c>
      <c r="C363" s="87" t="s">
        <v>797</v>
      </c>
      <c r="D363" s="93">
        <v>355379.98185789929</v>
      </c>
      <c r="E363" t="s">
        <v>76</v>
      </c>
      <c r="F363" t="s">
        <v>395</v>
      </c>
      <c r="G363" t="s">
        <v>229</v>
      </c>
      <c r="H363" t="s">
        <v>232</v>
      </c>
      <c r="I363" t="s">
        <v>233</v>
      </c>
      <c r="J363" t="s">
        <v>234</v>
      </c>
      <c r="K363">
        <v>0.56000000000000005</v>
      </c>
      <c r="L363">
        <v>0.55000000000000004</v>
      </c>
      <c r="M363">
        <v>0.56999999999999995</v>
      </c>
      <c r="N363" s="43">
        <f t="shared" si="18"/>
        <v>0.56000000000000005</v>
      </c>
      <c r="R363" t="s">
        <v>205</v>
      </c>
      <c r="S363">
        <v>30.29</v>
      </c>
      <c r="T363">
        <v>29.93</v>
      </c>
      <c r="U363">
        <v>29.95</v>
      </c>
      <c r="V363" s="91">
        <f t="shared" si="19"/>
        <v>30.056666666666668</v>
      </c>
      <c r="Z363" s="43">
        <f>'Std. Curve(317-395)'!C30</f>
        <v>1.9145241931654809E-2</v>
      </c>
      <c r="AA363" s="37" t="s">
        <v>82</v>
      </c>
      <c r="AB363" s="93">
        <f>VLOOKUP(AA363,$AK$3:$AR$5,8)</f>
        <v>2660000</v>
      </c>
      <c r="AC363" s="94">
        <f>Z363*'DNA extraction'!O363*'DNA extraction'!F363/'DNA extraction'!E363/1000</f>
        <v>0.14870090820702761</v>
      </c>
      <c r="AD363" s="94">
        <f>AC363*FWDW!H363</f>
        <v>0.13360149693905987</v>
      </c>
      <c r="AE363" s="93">
        <f t="shared" si="20"/>
        <v>395544.41583069344</v>
      </c>
      <c r="AF363" s="95" t="e">
        <f>STDEV(W363:Y363)</f>
        <v>#DIV/0!</v>
      </c>
      <c r="AG363" s="95" t="e">
        <f>AF363/Z363</f>
        <v>#DIV/0!</v>
      </c>
    </row>
    <row r="364" spans="1:33" x14ac:dyDescent="0.3">
      <c r="A364" s="54" t="s">
        <v>425</v>
      </c>
      <c r="B364" s="87">
        <f>Meta!B364</f>
        <v>346</v>
      </c>
      <c r="C364" s="87" t="s">
        <v>798</v>
      </c>
      <c r="D364" s="93">
        <v>523305.53208581964</v>
      </c>
      <c r="E364" t="s">
        <v>76</v>
      </c>
      <c r="F364" t="s">
        <v>395</v>
      </c>
      <c r="G364" t="s">
        <v>229</v>
      </c>
      <c r="H364" t="s">
        <v>232</v>
      </c>
      <c r="I364" t="s">
        <v>233</v>
      </c>
      <c r="J364" t="s">
        <v>234</v>
      </c>
      <c r="K364">
        <v>0.53</v>
      </c>
      <c r="L364">
        <v>0.55000000000000004</v>
      </c>
      <c r="M364">
        <v>0.54</v>
      </c>
      <c r="N364" s="43">
        <f t="shared" si="18"/>
        <v>0.54</v>
      </c>
      <c r="R364" t="s">
        <v>206</v>
      </c>
      <c r="S364">
        <v>29.23</v>
      </c>
      <c r="T364">
        <v>29.02</v>
      </c>
      <c r="U364">
        <v>29.68</v>
      </c>
      <c r="V364" s="91">
        <f t="shared" si="19"/>
        <v>29.310000000000002</v>
      </c>
      <c r="Z364" s="43">
        <f>'Std. Curve(317-395)'!C31</f>
        <v>2.9005348291675451E-2</v>
      </c>
      <c r="AA364" s="37" t="s">
        <v>82</v>
      </c>
      <c r="AB364" s="93">
        <f>VLOOKUP(AA364,$AK$3:$AR$5,8)</f>
        <v>2660000</v>
      </c>
      <c r="AC364" s="94">
        <f>Z364*'DNA extraction'!O364*'DNA extraction'!F364/'DNA extraction'!E364/1000</f>
        <v>0.2305671565316014</v>
      </c>
      <c r="AD364" s="94">
        <f>AC364*FWDW!H364</f>
        <v>0.19673140303978182</v>
      </c>
      <c r="AE364" s="93">
        <f t="shared" si="20"/>
        <v>613308.63637405972</v>
      </c>
      <c r="AF364" s="95" t="e">
        <f>STDEV(W364:Y364)</f>
        <v>#DIV/0!</v>
      </c>
      <c r="AG364" s="95" t="e">
        <f>AF364/Z364</f>
        <v>#DIV/0!</v>
      </c>
    </row>
    <row r="365" spans="1:33" x14ac:dyDescent="0.3">
      <c r="A365" s="54" t="s">
        <v>425</v>
      </c>
      <c r="B365" s="87">
        <f>Meta!B365</f>
        <v>347</v>
      </c>
      <c r="C365" s="87" t="s">
        <v>799</v>
      </c>
      <c r="D365" s="93">
        <v>2014356.9979268666</v>
      </c>
      <c r="E365" t="s">
        <v>76</v>
      </c>
      <c r="F365" t="s">
        <v>395</v>
      </c>
      <c r="G365" t="s">
        <v>229</v>
      </c>
      <c r="H365" t="s">
        <v>232</v>
      </c>
      <c r="I365" t="s">
        <v>233</v>
      </c>
      <c r="J365" t="s">
        <v>234</v>
      </c>
      <c r="K365">
        <v>0.54</v>
      </c>
      <c r="L365">
        <v>0.55000000000000004</v>
      </c>
      <c r="M365">
        <v>0.54</v>
      </c>
      <c r="N365" s="43">
        <f t="shared" si="18"/>
        <v>0.54333333333333333</v>
      </c>
      <c r="R365" t="s">
        <v>207</v>
      </c>
      <c r="S365">
        <v>26.72</v>
      </c>
      <c r="T365">
        <v>26.78</v>
      </c>
      <c r="U365">
        <v>26.87</v>
      </c>
      <c r="V365" s="91">
        <f t="shared" si="19"/>
        <v>26.790000000000003</v>
      </c>
      <c r="Z365" s="43">
        <f>'Std. Curve(317-395)'!C32</f>
        <v>0.11786536966462664</v>
      </c>
      <c r="AA365" s="37" t="s">
        <v>82</v>
      </c>
      <c r="AB365" s="93">
        <f>VLOOKUP(AA365,$AK$3:$AR$5,8)</f>
        <v>2660000</v>
      </c>
      <c r="AC365" s="94">
        <f>Z365*'DNA extraction'!O365*'DNA extraction'!F365/'DNA extraction'!E365/1000</f>
        <v>0.91510380174399564</v>
      </c>
      <c r="AD365" s="94">
        <f>AC365*FWDW!H365</f>
        <v>0.75727706688979946</v>
      </c>
      <c r="AE365" s="93">
        <f t="shared" si="20"/>
        <v>2434176.1126390286</v>
      </c>
      <c r="AF365" s="95" t="e">
        <f>STDEV(W365:Y365)</f>
        <v>#DIV/0!</v>
      </c>
      <c r="AG365" s="95" t="e">
        <f>AF365/Z365</f>
        <v>#DIV/0!</v>
      </c>
    </row>
    <row r="366" spans="1:33" x14ac:dyDescent="0.3">
      <c r="A366" s="54" t="s">
        <v>425</v>
      </c>
      <c r="B366" s="87">
        <f>Meta!B366</f>
        <v>348</v>
      </c>
      <c r="C366" s="87" t="s">
        <v>800</v>
      </c>
      <c r="D366" s="93">
        <v>818763.6479656772</v>
      </c>
      <c r="E366" t="s">
        <v>76</v>
      </c>
      <c r="F366" t="s">
        <v>395</v>
      </c>
      <c r="G366" t="s">
        <v>229</v>
      </c>
      <c r="H366" t="s">
        <v>232</v>
      </c>
      <c r="I366" t="s">
        <v>233</v>
      </c>
      <c r="J366" t="s">
        <v>234</v>
      </c>
      <c r="K366">
        <v>0.56000000000000005</v>
      </c>
      <c r="L366">
        <v>0.55000000000000004</v>
      </c>
      <c r="M366">
        <v>0.56000000000000005</v>
      </c>
      <c r="N366" s="43">
        <f t="shared" si="18"/>
        <v>0.55666666666666675</v>
      </c>
      <c r="R366" t="s">
        <v>208</v>
      </c>
      <c r="S366">
        <v>28.58</v>
      </c>
      <c r="T366">
        <v>28.73</v>
      </c>
      <c r="U366">
        <v>28.31</v>
      </c>
      <c r="V366" s="91">
        <f t="shared" si="19"/>
        <v>28.540000000000003</v>
      </c>
      <c r="Z366" s="43">
        <f>'Std. Curve(317-395)'!C33</f>
        <v>4.4517764643616307E-2</v>
      </c>
      <c r="AA366" s="37" t="s">
        <v>82</v>
      </c>
      <c r="AB366" s="93">
        <f>VLOOKUP(AA366,$AK$3:$AR$5,8)</f>
        <v>2660000</v>
      </c>
      <c r="AC366" s="94">
        <f>Z366*'DNA extraction'!O366*'DNA extraction'!F366/'DNA extraction'!E366/1000</f>
        <v>0.35261595757319852</v>
      </c>
      <c r="AD366" s="94">
        <f>AC366*FWDW!H366</f>
        <v>0.30780588269386361</v>
      </c>
      <c r="AE366" s="93">
        <f t="shared" si="20"/>
        <v>937958.44714470813</v>
      </c>
      <c r="AF366" s="95" t="e">
        <f>STDEV(W366:Y366)</f>
        <v>#DIV/0!</v>
      </c>
      <c r="AG366" s="95" t="e">
        <f>AF366/Z366</f>
        <v>#DIV/0!</v>
      </c>
    </row>
    <row r="367" spans="1:33" x14ac:dyDescent="0.3">
      <c r="A367" s="54" t="s">
        <v>425</v>
      </c>
      <c r="B367" s="87">
        <f>Meta!B367</f>
        <v>349</v>
      </c>
      <c r="C367" s="87" t="s">
        <v>801</v>
      </c>
      <c r="D367" s="93">
        <v>1296026.9450247535</v>
      </c>
      <c r="E367" t="s">
        <v>76</v>
      </c>
      <c r="F367" t="s">
        <v>395</v>
      </c>
      <c r="G367" t="s">
        <v>229</v>
      </c>
      <c r="H367" t="s">
        <v>232</v>
      </c>
      <c r="I367" t="s">
        <v>233</v>
      </c>
      <c r="J367" t="s">
        <v>234</v>
      </c>
      <c r="K367">
        <v>0.54</v>
      </c>
      <c r="L367">
        <v>0.56000000000000005</v>
      </c>
      <c r="M367">
        <v>0.55000000000000004</v>
      </c>
      <c r="N367" s="43">
        <f t="shared" si="18"/>
        <v>0.55000000000000004</v>
      </c>
      <c r="R367" t="s">
        <v>209</v>
      </c>
      <c r="S367">
        <v>27.81</v>
      </c>
      <c r="T367">
        <v>27.61</v>
      </c>
      <c r="U367">
        <v>27.6</v>
      </c>
      <c r="V367" s="91">
        <f t="shared" si="19"/>
        <v>27.673333333333336</v>
      </c>
      <c r="Z367" s="43">
        <f>'Std. Curve(317-395)'!C34</f>
        <v>7.2101815585120771E-2</v>
      </c>
      <c r="AA367" s="37" t="s">
        <v>82</v>
      </c>
      <c r="AB367" s="93">
        <f>VLOOKUP(AA367,$AK$3:$AR$5,8)</f>
        <v>2660000</v>
      </c>
      <c r="AC367" s="94">
        <f>Z367*'DNA extraction'!O367*'DNA extraction'!F367/'DNA extraction'!E367/1000</f>
        <v>0.55892880298543224</v>
      </c>
      <c r="AD367" s="94">
        <f>AC367*FWDW!H367</f>
        <v>0.48722817482133585</v>
      </c>
      <c r="AE367" s="93">
        <f t="shared" si="20"/>
        <v>1486750.6159412498</v>
      </c>
      <c r="AF367" s="95" t="e">
        <f>STDEV(W367:Y367)</f>
        <v>#DIV/0!</v>
      </c>
      <c r="AG367" s="95" t="e">
        <f>AF367/Z367</f>
        <v>#DIV/0!</v>
      </c>
    </row>
    <row r="368" spans="1:33" x14ac:dyDescent="0.3">
      <c r="A368" s="54" t="s">
        <v>425</v>
      </c>
      <c r="B368" s="87">
        <f>Meta!B368</f>
        <v>350</v>
      </c>
      <c r="C368" s="87" t="s">
        <v>802</v>
      </c>
      <c r="D368" s="93">
        <v>219831.67553953128</v>
      </c>
      <c r="E368" t="s">
        <v>76</v>
      </c>
      <c r="F368" t="s">
        <v>395</v>
      </c>
      <c r="G368" t="s">
        <v>229</v>
      </c>
      <c r="H368" t="s">
        <v>232</v>
      </c>
      <c r="I368" t="s">
        <v>233</v>
      </c>
      <c r="J368" t="s">
        <v>234</v>
      </c>
      <c r="K368">
        <v>0.56999999999999995</v>
      </c>
      <c r="L368">
        <v>0.57999999999999996</v>
      </c>
      <c r="M368">
        <v>0.59</v>
      </c>
      <c r="N368" s="43">
        <f t="shared" si="18"/>
        <v>0.57999999999999996</v>
      </c>
      <c r="R368" t="s">
        <v>210</v>
      </c>
      <c r="S368">
        <v>30.86</v>
      </c>
      <c r="T368">
        <v>30.89</v>
      </c>
      <c r="U368">
        <v>30.98</v>
      </c>
      <c r="V368" s="91">
        <f t="shared" si="19"/>
        <v>30.91</v>
      </c>
      <c r="Z368" s="43">
        <f>'Std. Curve(317-395)'!C35</f>
        <v>1.1908847757450838E-2</v>
      </c>
      <c r="AA368" s="37" t="s">
        <v>82</v>
      </c>
      <c r="AB368" s="93">
        <f>VLOOKUP(AA368,$AK$3:$AR$5,8)</f>
        <v>2660000</v>
      </c>
      <c r="AC368" s="94">
        <f>Z368*'DNA extraction'!O368*'DNA extraction'!F368/'DNA extraction'!E368/1000</f>
        <v>9.3183472280522997E-2</v>
      </c>
      <c r="AD368" s="94">
        <f>AC368*FWDW!H368</f>
        <v>8.264348704493657E-2</v>
      </c>
      <c r="AE368" s="93">
        <f t="shared" si="20"/>
        <v>247868.03626619116</v>
      </c>
      <c r="AF368" s="95" t="e">
        <f>STDEV(W368:Y368)</f>
        <v>#DIV/0!</v>
      </c>
      <c r="AG368" s="95" t="e">
        <f>AF368/Z368</f>
        <v>#DIV/0!</v>
      </c>
    </row>
    <row r="369" spans="1:33" x14ac:dyDescent="0.3">
      <c r="A369" s="54" t="s">
        <v>425</v>
      </c>
      <c r="B369" s="87">
        <f>Meta!B369</f>
        <v>351</v>
      </c>
      <c r="C369" s="87" t="s">
        <v>803</v>
      </c>
      <c r="D369" s="93">
        <v>5695717.3280349886</v>
      </c>
      <c r="E369" t="s">
        <v>76</v>
      </c>
      <c r="F369" t="s">
        <v>395</v>
      </c>
      <c r="G369" t="s">
        <v>229</v>
      </c>
      <c r="H369" t="s">
        <v>232</v>
      </c>
      <c r="I369" t="s">
        <v>233</v>
      </c>
      <c r="J369" t="s">
        <v>234</v>
      </c>
      <c r="K369">
        <v>0.48</v>
      </c>
      <c r="L369">
        <v>0.57999999999999996</v>
      </c>
      <c r="M369">
        <v>0.56999999999999995</v>
      </c>
      <c r="N369" s="43">
        <f t="shared" si="18"/>
        <v>0.54333333333333333</v>
      </c>
      <c r="R369" t="s">
        <v>211</v>
      </c>
      <c r="S369">
        <v>24.8</v>
      </c>
      <c r="T369">
        <v>25.12</v>
      </c>
      <c r="U369">
        <v>25.24</v>
      </c>
      <c r="V369" s="91">
        <f t="shared" si="19"/>
        <v>25.053333333333331</v>
      </c>
      <c r="Z369" s="43">
        <f>'Std. Curve(317-395)'!C36</f>
        <v>0.30975431141616772</v>
      </c>
      <c r="AA369" s="37" t="s">
        <v>82</v>
      </c>
      <c r="AB369" s="93">
        <f>VLOOKUP(AA369,$AK$3:$AR$5,8)</f>
        <v>2660000</v>
      </c>
      <c r="AC369" s="94">
        <f>Z369*'DNA extraction'!O369*'DNA extraction'!F369/'DNA extraction'!E369/1000</f>
        <v>2.429445579734649</v>
      </c>
      <c r="AD369" s="94">
        <f>AC369*FWDW!H369</f>
        <v>2.1412471158026274</v>
      </c>
      <c r="AE369" s="93">
        <f t="shared" si="20"/>
        <v>6462325.2420941666</v>
      </c>
      <c r="AF369" s="95" t="e">
        <f>STDEV(W369:Y369)</f>
        <v>#DIV/0!</v>
      </c>
      <c r="AG369" s="95" t="e">
        <f>AF369/Z369</f>
        <v>#DIV/0!</v>
      </c>
    </row>
    <row r="370" spans="1:33" x14ac:dyDescent="0.3">
      <c r="A370" s="54" t="s">
        <v>425</v>
      </c>
      <c r="B370" s="87">
        <f>Meta!B370</f>
        <v>352</v>
      </c>
      <c r="C370" s="87" t="s">
        <v>804</v>
      </c>
      <c r="D370" s="93">
        <v>1512312.9259344973</v>
      </c>
      <c r="E370" t="s">
        <v>76</v>
      </c>
      <c r="F370" t="s">
        <v>395</v>
      </c>
      <c r="G370" t="s">
        <v>229</v>
      </c>
      <c r="H370" t="s">
        <v>232</v>
      </c>
      <c r="I370" t="s">
        <v>233</v>
      </c>
      <c r="J370" t="s">
        <v>234</v>
      </c>
      <c r="K370">
        <v>0.56000000000000005</v>
      </c>
      <c r="L370">
        <v>0.56999999999999995</v>
      </c>
      <c r="M370">
        <v>0.55000000000000004</v>
      </c>
      <c r="N370" s="43">
        <f t="shared" si="18"/>
        <v>0.55999999999999994</v>
      </c>
      <c r="R370" t="s">
        <v>212</v>
      </c>
      <c r="S370">
        <v>27.39</v>
      </c>
      <c r="T370">
        <v>27.55</v>
      </c>
      <c r="U370">
        <v>27.44</v>
      </c>
      <c r="V370" s="91">
        <f t="shared" si="19"/>
        <v>27.459999999999997</v>
      </c>
      <c r="Z370" s="43">
        <f>'Std. Curve(317-395)'!C37</f>
        <v>8.1188399418163429E-2</v>
      </c>
      <c r="AA370" s="37" t="s">
        <v>82</v>
      </c>
      <c r="AB370" s="93">
        <f>VLOOKUP(AA370,$AK$3:$AR$5,8)</f>
        <v>2660000</v>
      </c>
      <c r="AC370" s="94">
        <f>Z370*'DNA extraction'!O370*'DNA extraction'!F370/'DNA extraction'!E370/1000</f>
        <v>0.64435237633463027</v>
      </c>
      <c r="AD370" s="94">
        <f>AC370*FWDW!H370</f>
        <v>0.56853869396033729</v>
      </c>
      <c r="AE370" s="93">
        <f t="shared" si="20"/>
        <v>1713977.3210501166</v>
      </c>
      <c r="AF370" s="95" t="e">
        <f>STDEV(W370:Y370)</f>
        <v>#DIV/0!</v>
      </c>
      <c r="AG370" s="95" t="e">
        <f>AF370/Z370</f>
        <v>#DIV/0!</v>
      </c>
    </row>
    <row r="371" spans="1:33" x14ac:dyDescent="0.3">
      <c r="A371" s="54" t="s">
        <v>425</v>
      </c>
      <c r="B371" s="87">
        <f>Meta!B371</f>
        <v>353</v>
      </c>
      <c r="C371" s="87" t="s">
        <v>805</v>
      </c>
      <c r="D371" s="93">
        <v>1181405.3566891325</v>
      </c>
      <c r="E371" t="s">
        <v>76</v>
      </c>
      <c r="F371" t="s">
        <v>395</v>
      </c>
      <c r="G371" t="s">
        <v>229</v>
      </c>
      <c r="H371" t="s">
        <v>232</v>
      </c>
      <c r="I371" t="s">
        <v>233</v>
      </c>
      <c r="J371" t="s">
        <v>234</v>
      </c>
      <c r="K371">
        <v>0.57999999999999996</v>
      </c>
      <c r="L371">
        <v>0.59</v>
      </c>
      <c r="M371">
        <v>0.54</v>
      </c>
      <c r="N371" s="43">
        <f t="shared" si="18"/>
        <v>0.56999999999999995</v>
      </c>
      <c r="R371" t="s">
        <v>213</v>
      </c>
      <c r="S371">
        <v>28.17</v>
      </c>
      <c r="T371">
        <v>27.98</v>
      </c>
      <c r="U371">
        <v>27.51</v>
      </c>
      <c r="V371" s="91">
        <f t="shared" si="19"/>
        <v>27.88666666666667</v>
      </c>
      <c r="Z371" s="43">
        <f>'Std. Curve(317-395)'!C38</f>
        <v>6.4032199771482667E-2</v>
      </c>
      <c r="AA371" s="37" t="s">
        <v>82</v>
      </c>
      <c r="AB371" s="93">
        <f>VLOOKUP(AA371,$AK$3:$AR$5,8)</f>
        <v>2660000</v>
      </c>
      <c r="AC371" s="94">
        <f>Z371*'DNA extraction'!O371*'DNA extraction'!F371/'DNA extraction'!E371/1000</f>
        <v>0.4998610442738694</v>
      </c>
      <c r="AD371" s="94">
        <f>AC371*FWDW!H371</f>
        <v>0.44413735213877165</v>
      </c>
      <c r="AE371" s="93">
        <f t="shared" si="20"/>
        <v>1329630.3777684926</v>
      </c>
      <c r="AF371" s="95" t="e">
        <f>STDEV(W371:Y371)</f>
        <v>#DIV/0!</v>
      </c>
      <c r="AG371" s="95" t="e">
        <f>AF371/Z371</f>
        <v>#DIV/0!</v>
      </c>
    </row>
    <row r="372" spans="1:33" x14ac:dyDescent="0.3">
      <c r="A372" s="54" t="s">
        <v>425</v>
      </c>
      <c r="B372" s="87">
        <f>Meta!B372</f>
        <v>354</v>
      </c>
      <c r="C372" s="87" t="s">
        <v>806</v>
      </c>
      <c r="D372" s="93">
        <v>1798743.3675812411</v>
      </c>
      <c r="E372" t="s">
        <v>76</v>
      </c>
      <c r="F372" t="s">
        <v>395</v>
      </c>
      <c r="G372" t="s">
        <v>229</v>
      </c>
      <c r="H372" t="s">
        <v>232</v>
      </c>
      <c r="I372" t="s">
        <v>233</v>
      </c>
      <c r="J372" t="s">
        <v>234</v>
      </c>
      <c r="K372">
        <v>0.57999999999999996</v>
      </c>
      <c r="L372">
        <v>0.59</v>
      </c>
      <c r="M372">
        <v>0.56999999999999995</v>
      </c>
      <c r="N372" s="43">
        <f t="shared" si="18"/>
        <v>0.57999999999999996</v>
      </c>
      <c r="R372" t="s">
        <v>214</v>
      </c>
      <c r="S372">
        <v>26.64</v>
      </c>
      <c r="T372">
        <v>26.98</v>
      </c>
      <c r="U372">
        <v>26.91</v>
      </c>
      <c r="V372" s="91">
        <f t="shared" si="19"/>
        <v>26.843333333333334</v>
      </c>
      <c r="Z372" s="43">
        <f>'Std. Curve(317-395)'!C39</f>
        <v>0.11441929774018952</v>
      </c>
      <c r="AA372" s="37" t="s">
        <v>82</v>
      </c>
      <c r="AB372" s="93">
        <f>VLOOKUP(AA372,$AK$3:$AR$5,8)</f>
        <v>2660000</v>
      </c>
      <c r="AC372" s="94">
        <f>Z372*'DNA extraction'!O372*'DNA extraction'!F372/'DNA extraction'!E372/1000</f>
        <v>0.90093935228495692</v>
      </c>
      <c r="AD372" s="94">
        <f>AC372*FWDW!H372</f>
        <v>0.67621931112076727</v>
      </c>
      <c r="AE372" s="93">
        <f t="shared" si="20"/>
        <v>2396498.6770779854</v>
      </c>
      <c r="AF372" s="95" t="e">
        <f>STDEV(W372:Y372)</f>
        <v>#DIV/0!</v>
      </c>
      <c r="AG372" s="95" t="e">
        <f>AF372/Z372</f>
        <v>#DIV/0!</v>
      </c>
    </row>
    <row r="373" spans="1:33" x14ac:dyDescent="0.3">
      <c r="A373" s="54" t="s">
        <v>425</v>
      </c>
      <c r="B373" s="87">
        <f>Meta!B373</f>
        <v>355</v>
      </c>
      <c r="C373" s="87" t="s">
        <v>807</v>
      </c>
      <c r="D373" s="93">
        <v>1036678.6708581949</v>
      </c>
      <c r="E373" t="s">
        <v>76</v>
      </c>
      <c r="F373" t="s">
        <v>395</v>
      </c>
      <c r="G373" t="s">
        <v>229</v>
      </c>
      <c r="H373" t="s">
        <v>232</v>
      </c>
      <c r="I373" t="s">
        <v>233</v>
      </c>
      <c r="J373" t="s">
        <v>234</v>
      </c>
      <c r="K373">
        <v>0.6</v>
      </c>
      <c r="L373">
        <v>0.63</v>
      </c>
      <c r="M373">
        <v>0.56000000000000005</v>
      </c>
      <c r="N373" s="43">
        <f t="shared" si="18"/>
        <v>0.59666666666666668</v>
      </c>
      <c r="R373" t="s">
        <v>215</v>
      </c>
      <c r="S373">
        <v>27.93</v>
      </c>
      <c r="T373">
        <v>28.16</v>
      </c>
      <c r="U373">
        <v>28.05</v>
      </c>
      <c r="V373" s="91">
        <f t="shared" si="19"/>
        <v>28.046666666666667</v>
      </c>
      <c r="Z373" s="43">
        <f>'Std. Curve(317-395)'!C40</f>
        <v>5.8578411125226361E-2</v>
      </c>
      <c r="AA373" s="37" t="s">
        <v>82</v>
      </c>
      <c r="AB373" s="93">
        <f>VLOOKUP(AA373,$AK$3:$AR$5,8)</f>
        <v>2660000</v>
      </c>
      <c r="AC373" s="94">
        <f>Z373*'DNA extraction'!O373*'DNA extraction'!F373/'DNA extraction'!E373/1000</f>
        <v>0.45497795048719503</v>
      </c>
      <c r="AD373" s="94">
        <f>AC373*FWDW!H373</f>
        <v>0.38972882363090033</v>
      </c>
      <c r="AE373" s="93">
        <f t="shared" si="20"/>
        <v>1210241.3482959387</v>
      </c>
      <c r="AF373" s="95" t="e">
        <f>STDEV(W373:Y373)</f>
        <v>#DIV/0!</v>
      </c>
      <c r="AG373" s="95" t="e">
        <f>AF373/Z373</f>
        <v>#DIV/0!</v>
      </c>
    </row>
    <row r="374" spans="1:33" x14ac:dyDescent="0.3">
      <c r="A374" s="54" t="s">
        <v>425</v>
      </c>
      <c r="B374" s="87">
        <f>Meta!B374</f>
        <v>356</v>
      </c>
      <c r="C374" s="87" t="s">
        <v>808</v>
      </c>
      <c r="D374" s="93">
        <v>2086834.0876327518</v>
      </c>
      <c r="E374" t="s">
        <v>76</v>
      </c>
      <c r="F374" t="s">
        <v>395</v>
      </c>
      <c r="G374" t="s">
        <v>229</v>
      </c>
      <c r="H374" t="s">
        <v>232</v>
      </c>
      <c r="I374" t="s">
        <v>233</v>
      </c>
      <c r="J374" t="s">
        <v>234</v>
      </c>
      <c r="K374">
        <v>0.56999999999999995</v>
      </c>
      <c r="L374">
        <v>0.56999999999999995</v>
      </c>
      <c r="M374">
        <v>0.55000000000000004</v>
      </c>
      <c r="N374" s="43">
        <f t="shared" si="18"/>
        <v>0.56333333333333335</v>
      </c>
      <c r="R374" t="s">
        <v>216</v>
      </c>
      <c r="S374">
        <v>26.68</v>
      </c>
      <c r="T374">
        <v>26.81</v>
      </c>
      <c r="U374">
        <v>26.91</v>
      </c>
      <c r="V374" s="91">
        <f t="shared" si="19"/>
        <v>26.799999999999997</v>
      </c>
      <c r="Z374" s="43">
        <f>'Std. Curve(317-395)'!C41</f>
        <v>0.11721141813804935</v>
      </c>
      <c r="AA374" s="37" t="s">
        <v>82</v>
      </c>
      <c r="AB374" s="93">
        <f>VLOOKUP(AA374,$AK$3:$AR$5,8)</f>
        <v>2660000</v>
      </c>
      <c r="AC374" s="94">
        <f>Z374*'DNA extraction'!O374*'DNA extraction'!F374/'DNA extraction'!E374/1000</f>
        <v>0.92657247539959953</v>
      </c>
      <c r="AD374" s="94">
        <f>AC374*FWDW!H374</f>
        <v>0.78452409309501947</v>
      </c>
      <c r="AE374" s="93">
        <f t="shared" si="20"/>
        <v>2464682.7845629347</v>
      </c>
      <c r="AF374" s="95" t="e">
        <f>STDEV(W374:Y374)</f>
        <v>#DIV/0!</v>
      </c>
      <c r="AG374" s="95" t="e">
        <f>AF374/Z374</f>
        <v>#DIV/0!</v>
      </c>
    </row>
    <row r="375" spans="1:33" x14ac:dyDescent="0.3">
      <c r="A375" s="54" t="s">
        <v>425</v>
      </c>
      <c r="B375" s="87">
        <f>Meta!B375</f>
        <v>357</v>
      </c>
      <c r="C375" s="87" t="s">
        <v>809</v>
      </c>
      <c r="D375" s="93">
        <v>308115.05295818509</v>
      </c>
      <c r="E375" t="s">
        <v>76</v>
      </c>
      <c r="F375" t="s">
        <v>395</v>
      </c>
      <c r="G375" t="s">
        <v>229</v>
      </c>
      <c r="H375" t="s">
        <v>232</v>
      </c>
      <c r="I375" t="s">
        <v>233</v>
      </c>
      <c r="J375" t="s">
        <v>234</v>
      </c>
      <c r="K375">
        <v>0.56000000000000005</v>
      </c>
      <c r="L375">
        <v>0.57999999999999996</v>
      </c>
      <c r="M375">
        <v>0.56000000000000005</v>
      </c>
      <c r="N375" s="43">
        <f t="shared" si="18"/>
        <v>0.56666666666666676</v>
      </c>
      <c r="R375" t="s">
        <v>217</v>
      </c>
      <c r="S375">
        <v>29.93</v>
      </c>
      <c r="T375">
        <v>30.19</v>
      </c>
      <c r="U375">
        <v>30.45</v>
      </c>
      <c r="V375" s="91">
        <f t="shared" si="19"/>
        <v>30.19</v>
      </c>
      <c r="Z375" s="43">
        <f>'Std. Curve(317-395)'!C42</f>
        <v>1.7776387019060043E-2</v>
      </c>
      <c r="AA375" s="37" t="s">
        <v>82</v>
      </c>
      <c r="AB375" s="93">
        <f>VLOOKUP(AA375,$AK$3:$AR$5,8)</f>
        <v>2660000</v>
      </c>
      <c r="AC375" s="94">
        <f>Z375*'DNA extraction'!O375*'DNA extraction'!F375/'DNA extraction'!E375/1000</f>
        <v>0.13726939783057945</v>
      </c>
      <c r="AD375" s="94">
        <f>AC375*FWDW!H375</f>
        <v>0.11583272667600943</v>
      </c>
      <c r="AE375" s="93">
        <f t="shared" si="20"/>
        <v>365136.59822934133</v>
      </c>
      <c r="AF375" s="95" t="e">
        <f>STDEV(W375:Y375)</f>
        <v>#DIV/0!</v>
      </c>
      <c r="AG375" s="95" t="e">
        <f>AF375/Z375</f>
        <v>#DIV/0!</v>
      </c>
    </row>
    <row r="376" spans="1:33" x14ac:dyDescent="0.3">
      <c r="A376" s="54" t="s">
        <v>425</v>
      </c>
      <c r="B376" s="87">
        <f>Meta!B376</f>
        <v>358</v>
      </c>
      <c r="C376" s="87" t="s">
        <v>810</v>
      </c>
      <c r="D376" s="93">
        <v>991475.03503218852</v>
      </c>
      <c r="E376" t="s">
        <v>76</v>
      </c>
      <c r="F376" t="s">
        <v>395</v>
      </c>
      <c r="G376" t="s">
        <v>229</v>
      </c>
      <c r="H376" t="s">
        <v>232</v>
      </c>
      <c r="I376" t="s">
        <v>233</v>
      </c>
      <c r="J376" t="s">
        <v>234</v>
      </c>
      <c r="K376">
        <v>0.55000000000000004</v>
      </c>
      <c r="L376">
        <v>0.56000000000000005</v>
      </c>
      <c r="M376">
        <v>0.55000000000000004</v>
      </c>
      <c r="N376" s="43">
        <f t="shared" si="18"/>
        <v>0.55333333333333334</v>
      </c>
      <c r="R376" t="s">
        <v>218</v>
      </c>
      <c r="S376">
        <v>28</v>
      </c>
      <c r="T376">
        <v>27.93</v>
      </c>
      <c r="U376">
        <v>28.11</v>
      </c>
      <c r="V376" s="91">
        <f t="shared" si="19"/>
        <v>28.013333333333332</v>
      </c>
      <c r="Z376" s="43">
        <f>'Std. Curve(317-395)'!C43</f>
        <v>5.9674931367513048E-2</v>
      </c>
      <c r="AA376" s="37" t="s">
        <v>82</v>
      </c>
      <c r="AB376" s="93">
        <f>VLOOKUP(AA376,$AK$3:$AR$5,8)</f>
        <v>2660000</v>
      </c>
      <c r="AC376" s="94">
        <f>Z376*'DNA extraction'!O376*'DNA extraction'!F376/'DNA extraction'!E376/1000</f>
        <v>0.46349461256320817</v>
      </c>
      <c r="AD376" s="94">
        <f>AC376*FWDW!H376</f>
        <v>0.37273497557601071</v>
      </c>
      <c r="AE376" s="93">
        <f t="shared" si="20"/>
        <v>1232895.6694181338</v>
      </c>
      <c r="AF376" s="95" t="e">
        <f>STDEV(W376:Y376)</f>
        <v>#DIV/0!</v>
      </c>
      <c r="AG376" s="95" t="e">
        <f>AF376/Z376</f>
        <v>#DIV/0!</v>
      </c>
    </row>
    <row r="377" spans="1:33" x14ac:dyDescent="0.3">
      <c r="A377" s="54" t="s">
        <v>425</v>
      </c>
      <c r="B377" s="87">
        <f>Meta!B377</f>
        <v>359</v>
      </c>
      <c r="C377" s="87" t="s">
        <v>811</v>
      </c>
      <c r="D377" s="93">
        <v>329021.28048678098</v>
      </c>
      <c r="E377" t="s">
        <v>76</v>
      </c>
      <c r="F377" t="s">
        <v>395</v>
      </c>
      <c r="G377" t="s">
        <v>229</v>
      </c>
      <c r="H377" t="s">
        <v>232</v>
      </c>
      <c r="I377" t="s">
        <v>233</v>
      </c>
      <c r="J377" t="s">
        <v>234</v>
      </c>
      <c r="K377">
        <v>0.56000000000000005</v>
      </c>
      <c r="L377">
        <v>0.54</v>
      </c>
      <c r="M377">
        <v>0.54</v>
      </c>
      <c r="N377" s="43">
        <f t="shared" si="18"/>
        <v>0.54666666666666675</v>
      </c>
      <c r="R377" t="s">
        <v>219</v>
      </c>
      <c r="S377">
        <v>29.83</v>
      </c>
      <c r="T377">
        <v>30.16</v>
      </c>
      <c r="U377">
        <v>30.29</v>
      </c>
      <c r="V377" s="91">
        <f t="shared" si="19"/>
        <v>30.093333333333334</v>
      </c>
      <c r="Z377" s="43">
        <f>'Std. Curve(317-395)'!C44</f>
        <v>1.8758628570383067E-2</v>
      </c>
      <c r="AA377" s="37" t="s">
        <v>82</v>
      </c>
      <c r="AB377" s="93">
        <f>VLOOKUP(AA377,$AK$3:$AR$5,8)</f>
        <v>2660000</v>
      </c>
      <c r="AC377" s="94">
        <f>Z377*'DNA extraction'!O377*'DNA extraction'!F377/'DNA extraction'!E377/1000</f>
        <v>0.14828955391607168</v>
      </c>
      <c r="AD377" s="94">
        <f>AC377*FWDW!H377</f>
        <v>0.12369221070931616</v>
      </c>
      <c r="AE377" s="93">
        <f t="shared" si="20"/>
        <v>394450.21341675066</v>
      </c>
      <c r="AF377" s="95" t="e">
        <f>STDEV(W377:Y377)</f>
        <v>#DIV/0!</v>
      </c>
      <c r="AG377" s="95" t="e">
        <f>AF377/Z377</f>
        <v>#DIV/0!</v>
      </c>
    </row>
    <row r="378" spans="1:33" x14ac:dyDescent="0.3">
      <c r="A378" s="54" t="s">
        <v>425</v>
      </c>
      <c r="B378" s="87">
        <f>Meta!B378</f>
        <v>360</v>
      </c>
      <c r="C378" s="87" t="s">
        <v>812</v>
      </c>
      <c r="D378" s="93">
        <v>561941.74724583759</v>
      </c>
      <c r="E378" t="s">
        <v>76</v>
      </c>
      <c r="F378" t="s">
        <v>395</v>
      </c>
      <c r="G378" t="s">
        <v>229</v>
      </c>
      <c r="H378" t="s">
        <v>232</v>
      </c>
      <c r="I378" t="s">
        <v>233</v>
      </c>
      <c r="J378" t="s">
        <v>234</v>
      </c>
      <c r="K378">
        <v>0.56000000000000005</v>
      </c>
      <c r="L378">
        <v>0.56000000000000005</v>
      </c>
      <c r="M378">
        <v>0.57999999999999996</v>
      </c>
      <c r="N378" s="43">
        <f t="shared" si="18"/>
        <v>0.56666666666666676</v>
      </c>
      <c r="R378" t="s">
        <v>220</v>
      </c>
      <c r="S378">
        <v>29.42</v>
      </c>
      <c r="T378">
        <v>29.11</v>
      </c>
      <c r="U378">
        <v>28.92</v>
      </c>
      <c r="V378" s="91">
        <f t="shared" si="19"/>
        <v>29.150000000000002</v>
      </c>
      <c r="Z378" s="43">
        <f>'Std. Curve(317-395)'!C45</f>
        <v>3.1705814831399171E-2</v>
      </c>
      <c r="AA378" s="37" t="s">
        <v>82</v>
      </c>
      <c r="AB378" s="93">
        <f>VLOOKUP(AA378,$AK$3:$AR$5,8)</f>
        <v>2660000</v>
      </c>
      <c r="AC378" s="94">
        <f>Z378*'DNA extraction'!O378*'DNA extraction'!F378/'DNA extraction'!E378/1000</f>
        <v>0.24760495768371082</v>
      </c>
      <c r="AD378" s="94">
        <f>AC378*FWDW!H378</f>
        <v>0.21125629595708179</v>
      </c>
      <c r="AE378" s="93">
        <f t="shared" si="20"/>
        <v>658629.18743867078</v>
      </c>
      <c r="AF378" s="95" t="e">
        <f>STDEV(W378:Y378)</f>
        <v>#DIV/0!</v>
      </c>
      <c r="AG378" s="95" t="e">
        <f>AF378/Z378</f>
        <v>#DIV/0!</v>
      </c>
    </row>
    <row r="379" spans="1:33" x14ac:dyDescent="0.3">
      <c r="A379" s="54" t="s">
        <v>425</v>
      </c>
      <c r="B379" s="87">
        <f>Meta!B379</f>
        <v>361</v>
      </c>
      <c r="C379" s="87" t="s">
        <v>813</v>
      </c>
      <c r="D379" s="93">
        <v>2423622.0586426524</v>
      </c>
      <c r="E379" t="s">
        <v>76</v>
      </c>
      <c r="F379" t="s">
        <v>395</v>
      </c>
      <c r="G379" t="s">
        <v>229</v>
      </c>
      <c r="H379" t="s">
        <v>232</v>
      </c>
      <c r="I379" t="s">
        <v>233</v>
      </c>
      <c r="J379" t="s">
        <v>234</v>
      </c>
      <c r="K379">
        <v>0.55000000000000004</v>
      </c>
      <c r="L379">
        <v>0.57999999999999996</v>
      </c>
      <c r="M379">
        <v>0.56000000000000005</v>
      </c>
      <c r="N379" s="43">
        <f t="shared" si="18"/>
        <v>0.56333333333333335</v>
      </c>
      <c r="R379" t="s">
        <v>221</v>
      </c>
      <c r="S379">
        <v>26.27</v>
      </c>
      <c r="T379">
        <v>26.88</v>
      </c>
      <c r="U379">
        <v>26.58</v>
      </c>
      <c r="V379" s="91">
        <f t="shared" si="19"/>
        <v>26.576666666666664</v>
      </c>
      <c r="Z379" s="43">
        <f>'Std. Curve(317-395)'!C46</f>
        <v>0.13271927526712585</v>
      </c>
      <c r="AA379" s="37" t="s">
        <v>82</v>
      </c>
      <c r="AB379" s="93">
        <f>VLOOKUP(AA379,$AK$3:$AR$5,8)</f>
        <v>2660000</v>
      </c>
      <c r="AC379" s="94">
        <f>Z379*'DNA extraction'!O379*'DNA extraction'!F379/'DNA extraction'!E379/1000</f>
        <v>1.0409354922911829</v>
      </c>
      <c r="AD379" s="94">
        <f>AC379*FWDW!H379</f>
        <v>0.91113611227167379</v>
      </c>
      <c r="AE379" s="93">
        <f t="shared" si="20"/>
        <v>2768888.4094945462</v>
      </c>
      <c r="AF379" s="95" t="e">
        <f>STDEV(W379:Y379)</f>
        <v>#DIV/0!</v>
      </c>
      <c r="AG379" s="95" t="e">
        <f>AF379/Z379</f>
        <v>#DIV/0!</v>
      </c>
    </row>
    <row r="380" spans="1:33" x14ac:dyDescent="0.3">
      <c r="A380" s="54" t="s">
        <v>425</v>
      </c>
      <c r="B380" s="87">
        <f>Meta!B380</f>
        <v>362</v>
      </c>
      <c r="C380" s="87" t="s">
        <v>814</v>
      </c>
      <c r="D380" s="93">
        <v>6395257.5651906356</v>
      </c>
      <c r="E380" t="s">
        <v>76</v>
      </c>
      <c r="F380" t="s">
        <v>395</v>
      </c>
      <c r="G380" t="s">
        <v>229</v>
      </c>
      <c r="H380" t="s">
        <v>232</v>
      </c>
      <c r="I380" t="s">
        <v>233</v>
      </c>
      <c r="J380" t="s">
        <v>234</v>
      </c>
      <c r="K380">
        <v>0.57999999999999996</v>
      </c>
      <c r="L380">
        <v>0.59</v>
      </c>
      <c r="M380">
        <v>0.5</v>
      </c>
      <c r="N380" s="43">
        <f t="shared" si="18"/>
        <v>0.55666666666666664</v>
      </c>
      <c r="R380" t="s">
        <v>222</v>
      </c>
      <c r="S380">
        <v>24.55</v>
      </c>
      <c r="T380">
        <v>24.89</v>
      </c>
      <c r="U380">
        <v>24.91</v>
      </c>
      <c r="V380" s="91">
        <f t="shared" si="19"/>
        <v>24.783333333333331</v>
      </c>
      <c r="Z380" s="43">
        <f>'Std. Curve(317-395)'!C47</f>
        <v>0.35996271399441288</v>
      </c>
      <c r="AA380" s="37" t="s">
        <v>82</v>
      </c>
      <c r="AB380" s="93">
        <f>VLOOKUP(AA380,$AK$3:$AR$5,8)</f>
        <v>2660000</v>
      </c>
      <c r="AC380" s="94">
        <f>Z380*'DNA extraction'!O380*'DNA extraction'!F380/'DNA extraction'!E380/1000</f>
        <v>2.8232369725051991</v>
      </c>
      <c r="AD380" s="94">
        <f>AC380*FWDW!H380</f>
        <v>2.4042321673649005</v>
      </c>
      <c r="AE380" s="93">
        <f t="shared" si="20"/>
        <v>7509810.3468638295</v>
      </c>
      <c r="AF380" s="95" t="e">
        <f>STDEV(W380:Y380)</f>
        <v>#DIV/0!</v>
      </c>
      <c r="AG380" s="95" t="e">
        <f>AF380/Z380</f>
        <v>#DIV/0!</v>
      </c>
    </row>
    <row r="381" spans="1:33" x14ac:dyDescent="0.3">
      <c r="A381" s="54" t="s">
        <v>425</v>
      </c>
      <c r="B381" s="87">
        <f>Meta!B381</f>
        <v>363</v>
      </c>
      <c r="C381" s="87" t="s">
        <v>815</v>
      </c>
      <c r="D381" s="93">
        <v>5161531.1319978274</v>
      </c>
      <c r="E381" t="s">
        <v>76</v>
      </c>
      <c r="F381" t="s">
        <v>395</v>
      </c>
      <c r="G381" t="s">
        <v>229</v>
      </c>
      <c r="H381" t="s">
        <v>232</v>
      </c>
      <c r="I381" t="s">
        <v>233</v>
      </c>
      <c r="J381" t="s">
        <v>234</v>
      </c>
      <c r="K381">
        <v>0.56999999999999995</v>
      </c>
      <c r="L381">
        <v>0.57999999999999996</v>
      </c>
      <c r="M381">
        <v>0.56999999999999995</v>
      </c>
      <c r="N381" s="43">
        <f t="shared" si="18"/>
        <v>0.57333333333333325</v>
      </c>
      <c r="R381" t="s">
        <v>223</v>
      </c>
      <c r="S381">
        <v>25.2</v>
      </c>
      <c r="T381">
        <v>25.2</v>
      </c>
      <c r="U381">
        <v>24.94</v>
      </c>
      <c r="V381" s="91">
        <f t="shared" si="19"/>
        <v>25.113333333333333</v>
      </c>
      <c r="Z381" s="43">
        <f>'Std. Curve(317-395)'!C48</f>
        <v>0.29958464293961068</v>
      </c>
      <c r="AA381" s="37" t="s">
        <v>82</v>
      </c>
      <c r="AB381" s="93">
        <f>VLOOKUP(AA381,$AK$3:$AR$5,8)</f>
        <v>2660000</v>
      </c>
      <c r="AC381" s="94">
        <f>Z381*'DNA extraction'!O381*'DNA extraction'!F381/'DNA extraction'!E381/1000</f>
        <v>2.3542997480519507</v>
      </c>
      <c r="AD381" s="94">
        <f>AC381*FWDW!H381</f>
        <v>1.9404252375931681</v>
      </c>
      <c r="AE381" s="93">
        <f t="shared" si="20"/>
        <v>6262437.3298181891</v>
      </c>
      <c r="AF381" s="95" t="e">
        <f>STDEV(W381:Y381)</f>
        <v>#DIV/0!</v>
      </c>
      <c r="AG381" s="95" t="e">
        <f>AF381/Z381</f>
        <v>#DIV/0!</v>
      </c>
    </row>
    <row r="382" spans="1:33" x14ac:dyDescent="0.3">
      <c r="A382" s="54" t="s">
        <v>425</v>
      </c>
      <c r="B382" s="87">
        <f>Meta!B382</f>
        <v>364</v>
      </c>
      <c r="C382" s="87" t="s">
        <v>816</v>
      </c>
      <c r="D382" s="93">
        <v>6212047.3709192239</v>
      </c>
      <c r="E382" t="s">
        <v>76</v>
      </c>
      <c r="F382" t="s">
        <v>395</v>
      </c>
      <c r="G382" t="s">
        <v>229</v>
      </c>
      <c r="H382" t="s">
        <v>232</v>
      </c>
      <c r="I382" t="s">
        <v>233</v>
      </c>
      <c r="J382" t="s">
        <v>234</v>
      </c>
      <c r="K382">
        <v>0.56000000000000005</v>
      </c>
      <c r="L382">
        <v>0.57999999999999996</v>
      </c>
      <c r="M382">
        <v>0.56999999999999995</v>
      </c>
      <c r="N382" s="43">
        <f t="shared" si="18"/>
        <v>0.56999999999999995</v>
      </c>
      <c r="R382" t="s">
        <v>224</v>
      </c>
      <c r="S382">
        <v>24.19</v>
      </c>
      <c r="T382">
        <v>25.04</v>
      </c>
      <c r="U382">
        <v>25.03</v>
      </c>
      <c r="V382" s="91">
        <f t="shared" si="19"/>
        <v>24.753333333333334</v>
      </c>
      <c r="Z382" s="43">
        <f>'Std. Curve(317-395)'!C49</f>
        <v>0.366021354626205</v>
      </c>
      <c r="AA382" s="37" t="s">
        <v>82</v>
      </c>
      <c r="AB382" s="93">
        <f>VLOOKUP(AA382,$AK$3:$AR$5,8)</f>
        <v>2660000</v>
      </c>
      <c r="AC382" s="94">
        <f>Z382*'DNA extraction'!O382*'DNA extraction'!F382/'DNA extraction'!E382/1000</f>
        <v>2.8539676773973097</v>
      </c>
      <c r="AD382" s="94">
        <f>AC382*FWDW!H382</f>
        <v>2.3353561544809112</v>
      </c>
      <c r="AE382" s="93">
        <f t="shared" si="20"/>
        <v>7591554.0218768436</v>
      </c>
      <c r="AF382" s="95" t="e">
        <f>STDEV(W382:Y382)</f>
        <v>#DIV/0!</v>
      </c>
      <c r="AG382" s="95" t="e">
        <f>AF382/Z382</f>
        <v>#DIV/0!</v>
      </c>
    </row>
    <row r="383" spans="1:33" x14ac:dyDescent="0.3">
      <c r="A383" s="54" t="s">
        <v>425</v>
      </c>
      <c r="B383" s="87">
        <f>Meta!B383</f>
        <v>365</v>
      </c>
      <c r="C383" s="87" t="s">
        <v>817</v>
      </c>
      <c r="D383" s="93">
        <v>9561162.4179080147</v>
      </c>
      <c r="E383" t="s">
        <v>76</v>
      </c>
      <c r="F383" t="s">
        <v>395</v>
      </c>
      <c r="G383" t="s">
        <v>229</v>
      </c>
      <c r="H383" t="s">
        <v>232</v>
      </c>
      <c r="I383" t="s">
        <v>233</v>
      </c>
      <c r="J383" t="s">
        <v>234</v>
      </c>
      <c r="K383">
        <v>0.59</v>
      </c>
      <c r="L383">
        <v>0.6</v>
      </c>
      <c r="M383">
        <v>0.56999999999999995</v>
      </c>
      <c r="N383" s="43">
        <f t="shared" si="18"/>
        <v>0.58666666666666656</v>
      </c>
      <c r="R383" t="s">
        <v>236</v>
      </c>
      <c r="S383">
        <v>23.87</v>
      </c>
      <c r="T383">
        <v>23.89</v>
      </c>
      <c r="U383">
        <v>24.29</v>
      </c>
      <c r="V383" s="91">
        <f t="shared" si="19"/>
        <v>24.016666666666669</v>
      </c>
      <c r="Z383" s="43">
        <f>'Std. Curve(317-395)'!C50</f>
        <v>0.55145153238430911</v>
      </c>
      <c r="AA383" s="37" t="s">
        <v>82</v>
      </c>
      <c r="AB383" s="93">
        <f>VLOOKUP(AA383,$AK$3:$AR$5,8)</f>
        <v>2660000</v>
      </c>
      <c r="AC383" s="94">
        <f>Z383*'DNA extraction'!O383*'DNA extraction'!F383/'DNA extraction'!E383/1000</f>
        <v>4.2831186981305551</v>
      </c>
      <c r="AD383" s="94">
        <f>AC383*FWDW!H383</f>
        <v>3.5944219616195547</v>
      </c>
      <c r="AE383" s="93">
        <f t="shared" si="20"/>
        <v>11393095.737027276</v>
      </c>
      <c r="AF383" s="95" t="e">
        <f>STDEV(W383:Y383)</f>
        <v>#DIV/0!</v>
      </c>
      <c r="AG383" s="95" t="e">
        <f>AF383/Z383</f>
        <v>#DIV/0!</v>
      </c>
    </row>
    <row r="384" spans="1:33" x14ac:dyDescent="0.3">
      <c r="A384" s="54" t="s">
        <v>425</v>
      </c>
      <c r="B384" s="87">
        <f>Meta!B384</f>
        <v>366</v>
      </c>
      <c r="C384" s="87" t="s">
        <v>818</v>
      </c>
      <c r="D384" s="93">
        <v>5395103.4350770758</v>
      </c>
      <c r="E384" t="s">
        <v>76</v>
      </c>
      <c r="F384" t="s">
        <v>395</v>
      </c>
      <c r="G384" t="s">
        <v>229</v>
      </c>
      <c r="H384" t="s">
        <v>232</v>
      </c>
      <c r="I384" t="s">
        <v>233</v>
      </c>
      <c r="J384" t="s">
        <v>234</v>
      </c>
      <c r="K384">
        <v>0.62</v>
      </c>
      <c r="L384">
        <v>0.59</v>
      </c>
      <c r="M384">
        <v>0.6</v>
      </c>
      <c r="N384" s="43">
        <f t="shared" si="18"/>
        <v>0.60333333333333339</v>
      </c>
      <c r="R384" t="s">
        <v>237</v>
      </c>
      <c r="S384">
        <v>25.07</v>
      </c>
      <c r="T384">
        <v>24.99</v>
      </c>
      <c r="U384">
        <v>24.97</v>
      </c>
      <c r="V384" s="91">
        <f t="shared" si="19"/>
        <v>25.01</v>
      </c>
      <c r="Z384" s="43">
        <f>'Std. Curve(317-395)'!C51</f>
        <v>0.31731310043437883</v>
      </c>
      <c r="AA384" s="37" t="s">
        <v>82</v>
      </c>
      <c r="AB384" s="93">
        <f>VLOOKUP(AA384,$AK$3:$AR$5,8)</f>
        <v>2660000</v>
      </c>
      <c r="AC384" s="94">
        <f>Z384*'DNA extraction'!O384*'DNA extraction'!F384/'DNA extraction'!E384/1000</f>
        <v>2.4684021815198665</v>
      </c>
      <c r="AD384" s="94">
        <f>AC384*FWDW!H384</f>
        <v>2.0282343740891262</v>
      </c>
      <c r="AE384" s="93">
        <f t="shared" si="20"/>
        <v>6565949.8028428452</v>
      </c>
      <c r="AF384" s="95" t="e">
        <f>STDEV(W384:Y384)</f>
        <v>#DIV/0!</v>
      </c>
      <c r="AG384" s="95" t="e">
        <f>AF384/Z384</f>
        <v>#DIV/0!</v>
      </c>
    </row>
    <row r="385" spans="1:33" x14ac:dyDescent="0.3">
      <c r="A385" s="54" t="s">
        <v>425</v>
      </c>
      <c r="B385" s="87">
        <f>Meta!B385</f>
        <v>367</v>
      </c>
      <c r="C385" s="87" t="s">
        <v>819</v>
      </c>
      <c r="D385" s="93">
        <v>7718145.1412544353</v>
      </c>
      <c r="E385" t="s">
        <v>76</v>
      </c>
      <c r="F385" t="s">
        <v>395</v>
      </c>
      <c r="G385" t="s">
        <v>229</v>
      </c>
      <c r="H385" t="s">
        <v>232</v>
      </c>
      <c r="I385" t="s">
        <v>233</v>
      </c>
      <c r="J385" t="s">
        <v>234</v>
      </c>
      <c r="K385">
        <v>0.57999999999999996</v>
      </c>
      <c r="L385">
        <v>0.59</v>
      </c>
      <c r="M385">
        <v>0.55000000000000004</v>
      </c>
      <c r="N385" s="43">
        <f t="shared" si="18"/>
        <v>0.57333333333333336</v>
      </c>
      <c r="R385" t="s">
        <v>238</v>
      </c>
      <c r="S385">
        <v>23.85</v>
      </c>
      <c r="T385">
        <v>24.61</v>
      </c>
      <c r="U385">
        <v>24.66</v>
      </c>
      <c r="V385" s="91">
        <f t="shared" si="19"/>
        <v>24.373333333333335</v>
      </c>
      <c r="Z385" s="43">
        <f>'Std. Curve(317-395)'!C52</f>
        <v>0.45219515527604703</v>
      </c>
      <c r="AA385" s="37" t="s">
        <v>82</v>
      </c>
      <c r="AB385" s="93">
        <f>VLOOKUP(AA385,$AK$3:$AR$5,8)</f>
        <v>2660000</v>
      </c>
      <c r="AC385" s="94">
        <f>Z385*'DNA extraction'!O385*'DNA extraction'!F385/'DNA extraction'!E385/1000</f>
        <v>3.4986085514587777</v>
      </c>
      <c r="AD385" s="94">
        <f>AC385*FWDW!H385</f>
        <v>2.901558323779863</v>
      </c>
      <c r="AE385" s="93">
        <f t="shared" si="20"/>
        <v>9306298.7468803488</v>
      </c>
      <c r="AF385" s="95" t="e">
        <f>STDEV(W385:Y385)</f>
        <v>#DIV/0!</v>
      </c>
      <c r="AG385" s="95" t="e">
        <f>AF385/Z385</f>
        <v>#DIV/0!</v>
      </c>
    </row>
    <row r="386" spans="1:33" x14ac:dyDescent="0.3">
      <c r="A386" s="54" t="s">
        <v>425</v>
      </c>
      <c r="B386" s="87">
        <f>Meta!B386</f>
        <v>368</v>
      </c>
      <c r="C386" s="87" t="s">
        <v>820</v>
      </c>
      <c r="D386" s="93">
        <v>3459221.7494563954</v>
      </c>
      <c r="E386" t="s">
        <v>76</v>
      </c>
      <c r="F386" t="s">
        <v>395</v>
      </c>
      <c r="G386" t="s">
        <v>229</v>
      </c>
      <c r="H386" t="s">
        <v>232</v>
      </c>
      <c r="I386" t="s">
        <v>233</v>
      </c>
      <c r="J386" t="s">
        <v>234</v>
      </c>
      <c r="K386">
        <v>0.56999999999999995</v>
      </c>
      <c r="L386">
        <v>0.57999999999999996</v>
      </c>
      <c r="M386">
        <v>0.56999999999999995</v>
      </c>
      <c r="N386" s="43">
        <f t="shared" si="18"/>
        <v>0.57333333333333325</v>
      </c>
      <c r="R386" t="s">
        <v>239</v>
      </c>
      <c r="S386">
        <v>25.55</v>
      </c>
      <c r="T386">
        <v>26.14</v>
      </c>
      <c r="U386">
        <v>25.82</v>
      </c>
      <c r="V386" s="91">
        <f t="shared" si="19"/>
        <v>25.836666666666662</v>
      </c>
      <c r="Z386" s="43">
        <f>'Std. Curve(317-395)'!C53</f>
        <v>0.20032740229491722</v>
      </c>
      <c r="AA386" s="37" t="s">
        <v>82</v>
      </c>
      <c r="AB386" s="93">
        <f>VLOOKUP(AA386,$AK$3:$AR$5,8)</f>
        <v>2660000</v>
      </c>
      <c r="AC386" s="94">
        <f>Z386*'DNA extraction'!O386*'DNA extraction'!F386/'DNA extraction'!E386/1000</f>
        <v>1.5994203776041296</v>
      </c>
      <c r="AD386" s="94">
        <f>AC386*FWDW!H386</f>
        <v>1.3004593043069155</v>
      </c>
      <c r="AE386" s="93">
        <f t="shared" si="20"/>
        <v>4254458.2044269843</v>
      </c>
      <c r="AF386" s="95" t="e">
        <f>STDEV(W386:Y386)</f>
        <v>#DIV/0!</v>
      </c>
      <c r="AG386" s="95" t="e">
        <f>AF386/Z386</f>
        <v>#DIV/0!</v>
      </c>
    </row>
    <row r="387" spans="1:33" x14ac:dyDescent="0.3">
      <c r="A387" s="54" t="s">
        <v>425</v>
      </c>
      <c r="B387" s="87">
        <f>Meta!B387</f>
        <v>369</v>
      </c>
      <c r="C387" s="87" t="s">
        <v>821</v>
      </c>
      <c r="D387" s="93">
        <v>3140848.2334556868</v>
      </c>
      <c r="E387" t="s">
        <v>76</v>
      </c>
      <c r="F387" t="s">
        <v>395</v>
      </c>
      <c r="G387" t="s">
        <v>229</v>
      </c>
      <c r="H387" t="s">
        <v>232</v>
      </c>
      <c r="I387" t="s">
        <v>233</v>
      </c>
      <c r="J387" t="s">
        <v>234</v>
      </c>
      <c r="K387">
        <v>0.57999999999999996</v>
      </c>
      <c r="L387">
        <v>0.56999999999999995</v>
      </c>
      <c r="M387">
        <v>0.57999999999999996</v>
      </c>
      <c r="N387" s="43">
        <f t="shared" si="18"/>
        <v>0.57666666666666666</v>
      </c>
      <c r="R387" t="s">
        <v>240</v>
      </c>
      <c r="S387">
        <v>25.63</v>
      </c>
      <c r="T387">
        <v>26.31</v>
      </c>
      <c r="U387">
        <v>26.03</v>
      </c>
      <c r="V387" s="91">
        <f t="shared" si="19"/>
        <v>25.99</v>
      </c>
      <c r="Z387" s="43">
        <f>'Std. Curve(317-395)'!C54</f>
        <v>0.18394601908613911</v>
      </c>
      <c r="AA387" s="37" t="s">
        <v>82</v>
      </c>
      <c r="AB387" s="93">
        <f>VLOOKUP(AA387,$AK$3:$AR$5,8)</f>
        <v>2660000</v>
      </c>
      <c r="AC387" s="94">
        <f>Z387*'DNA extraction'!O387*'DNA extraction'!F387/'DNA extraction'!E387/1000</f>
        <v>1.4187891946482001</v>
      </c>
      <c r="AD387" s="94">
        <f>AC387*FWDW!H387</f>
        <v>1.1807700125773259</v>
      </c>
      <c r="AE387" s="93">
        <f t="shared" si="20"/>
        <v>3773979.2577642123</v>
      </c>
      <c r="AF387" s="95" t="e">
        <f>STDEV(W387:Y387)</f>
        <v>#DIV/0!</v>
      </c>
      <c r="AG387" s="95" t="e">
        <f>AF387/Z387</f>
        <v>#DIV/0!</v>
      </c>
    </row>
    <row r="388" spans="1:33" x14ac:dyDescent="0.3">
      <c r="A388" s="54" t="s">
        <v>425</v>
      </c>
      <c r="B388" s="87">
        <f>Meta!B388</f>
        <v>370</v>
      </c>
      <c r="C388" s="87" t="s">
        <v>822</v>
      </c>
      <c r="D388" s="93">
        <v>7078212.5237543155</v>
      </c>
      <c r="E388" t="s">
        <v>76</v>
      </c>
      <c r="F388" t="s">
        <v>395</v>
      </c>
      <c r="G388" t="s">
        <v>229</v>
      </c>
      <c r="H388" t="s">
        <v>232</v>
      </c>
      <c r="I388" t="s">
        <v>233</v>
      </c>
      <c r="J388" t="s">
        <v>234</v>
      </c>
      <c r="K388">
        <v>0.56000000000000005</v>
      </c>
      <c r="L388">
        <v>0.56999999999999995</v>
      </c>
      <c r="M388">
        <v>0.56000000000000005</v>
      </c>
      <c r="N388" s="43">
        <f t="shared" ref="N388:N413" si="21">AVERAGE(K388:M388)</f>
        <v>0.56333333333333335</v>
      </c>
      <c r="R388" t="s">
        <v>241</v>
      </c>
      <c r="S388">
        <v>24.12</v>
      </c>
      <c r="T388">
        <v>24.7</v>
      </c>
      <c r="U388">
        <v>24.81</v>
      </c>
      <c r="V388" s="91">
        <f t="shared" ref="V388:V413" si="22">AVERAGE(S388:U388)</f>
        <v>24.543333333333333</v>
      </c>
      <c r="Z388" s="43">
        <f>'Std. Curve(317-395)'!C55</f>
        <v>0.41138529979794808</v>
      </c>
      <c r="AA388" s="37" t="s">
        <v>82</v>
      </c>
      <c r="AB388" s="93">
        <f>VLOOKUP(AA388,$AK$3:$AR$5,8)</f>
        <v>2660000</v>
      </c>
      <c r="AC388" s="94">
        <f>Z388*'DNA extraction'!O388*'DNA extraction'!F388/'DNA extraction'!E388/1000</f>
        <v>3.2202371804144665</v>
      </c>
      <c r="AD388" s="94">
        <f>AC388*FWDW!H388</f>
        <v>2.6609821517873367</v>
      </c>
      <c r="AE388" s="93">
        <f t="shared" si="20"/>
        <v>8565830.8999024816</v>
      </c>
      <c r="AF388" s="95" t="e">
        <f>STDEV(W388:Y388)</f>
        <v>#DIV/0!</v>
      </c>
      <c r="AG388" s="95" t="e">
        <f>AF388/Z388</f>
        <v>#DIV/0!</v>
      </c>
    </row>
    <row r="389" spans="1:33" x14ac:dyDescent="0.3">
      <c r="A389" s="54" t="s">
        <v>425</v>
      </c>
      <c r="B389" s="87">
        <f>Meta!B389</f>
        <v>371</v>
      </c>
      <c r="C389" s="87" t="s">
        <v>823</v>
      </c>
      <c r="D389" s="93">
        <v>7381287.3068979252</v>
      </c>
      <c r="E389" t="s">
        <v>76</v>
      </c>
      <c r="F389" t="s">
        <v>395</v>
      </c>
      <c r="G389" t="s">
        <v>229</v>
      </c>
      <c r="H389" t="s">
        <v>232</v>
      </c>
      <c r="I389" t="s">
        <v>233</v>
      </c>
      <c r="J389" t="s">
        <v>234</v>
      </c>
      <c r="K389">
        <v>0.57999999999999996</v>
      </c>
      <c r="L389">
        <v>0.59</v>
      </c>
      <c r="M389">
        <v>0.56999999999999995</v>
      </c>
      <c r="N389" s="43">
        <f t="shared" si="21"/>
        <v>0.57999999999999996</v>
      </c>
      <c r="R389" t="s">
        <v>242</v>
      </c>
      <c r="S389">
        <v>24.22</v>
      </c>
      <c r="T389">
        <v>24.39</v>
      </c>
      <c r="U389">
        <v>24.6</v>
      </c>
      <c r="V389" s="91">
        <f t="shared" si="22"/>
        <v>24.403333333333336</v>
      </c>
      <c r="Z389" s="43">
        <f>'Std. Curve(317-395)'!C56</f>
        <v>0.444710105820249</v>
      </c>
      <c r="AA389" s="37" t="s">
        <v>82</v>
      </c>
      <c r="AB389" s="93">
        <f>VLOOKUP(AA389,$AK$3:$AR$5,8)</f>
        <v>2660000</v>
      </c>
      <c r="AC389" s="94">
        <f>Z389*'DNA extraction'!O389*'DNA extraction'!F389/'DNA extraction'!E389/1000</f>
        <v>3.4314051375019217</v>
      </c>
      <c r="AD389" s="94">
        <f>AC389*FWDW!H389</f>
        <v>2.7749200401871899</v>
      </c>
      <c r="AE389" s="93">
        <f t="shared" si="20"/>
        <v>9127537.6657551117</v>
      </c>
      <c r="AF389" s="95" t="e">
        <f>STDEV(W389:Y389)</f>
        <v>#DIV/0!</v>
      </c>
      <c r="AG389" s="95" t="e">
        <f>AF389/Z389</f>
        <v>#DIV/0!</v>
      </c>
    </row>
    <row r="390" spans="1:33" x14ac:dyDescent="0.3">
      <c r="A390" s="54" t="s">
        <v>425</v>
      </c>
      <c r="B390" s="87">
        <f>Meta!B390</f>
        <v>372</v>
      </c>
      <c r="C390" s="87" t="s">
        <v>824</v>
      </c>
      <c r="D390" s="93">
        <v>32564454.154194575</v>
      </c>
      <c r="E390" t="s">
        <v>76</v>
      </c>
      <c r="F390" t="s">
        <v>395</v>
      </c>
      <c r="G390" t="s">
        <v>229</v>
      </c>
      <c r="H390" t="s">
        <v>232</v>
      </c>
      <c r="I390" t="s">
        <v>233</v>
      </c>
      <c r="J390" t="s">
        <v>234</v>
      </c>
      <c r="K390">
        <v>0.6</v>
      </c>
      <c r="L390">
        <v>0.59</v>
      </c>
      <c r="M390">
        <v>0.56999999999999995</v>
      </c>
      <c r="N390" s="43">
        <f t="shared" si="21"/>
        <v>0.58666666666666656</v>
      </c>
      <c r="R390" t="s">
        <v>243</v>
      </c>
      <c r="S390">
        <v>20.91</v>
      </c>
      <c r="T390">
        <v>22.42</v>
      </c>
      <c r="U390">
        <v>21.92</v>
      </c>
      <c r="V390" s="91">
        <f t="shared" si="22"/>
        <v>21.75</v>
      </c>
      <c r="Z390" s="43">
        <f>'Std. Curve(317-395)'!C57</f>
        <v>1.9462673554889232</v>
      </c>
      <c r="AA390" s="37" t="s">
        <v>82</v>
      </c>
      <c r="AB390" s="93">
        <f>VLOOKUP(AA390,$AK$3:$AR$5,8)</f>
        <v>2660000</v>
      </c>
      <c r="AC390" s="94">
        <f>Z390*'DNA extraction'!O390*'DNA extraction'!F390/'DNA extraction'!E390/1000</f>
        <v>15.063988819573707</v>
      </c>
      <c r="AD390" s="94">
        <f>AC390*FWDW!H390</f>
        <v>12.24227599781751</v>
      </c>
      <c r="AE390" s="93">
        <f t="shared" si="20"/>
        <v>40070210.260066062</v>
      </c>
      <c r="AF390" s="95" t="e">
        <f>STDEV(W390:Y390)</f>
        <v>#DIV/0!</v>
      </c>
      <c r="AG390" s="95" t="e">
        <f>AF390/Z390</f>
        <v>#DIV/0!</v>
      </c>
    </row>
    <row r="391" spans="1:33" x14ac:dyDescent="0.3">
      <c r="A391" s="54" t="s">
        <v>425</v>
      </c>
      <c r="B391" s="87">
        <f>Meta!B391</f>
        <v>373</v>
      </c>
      <c r="C391" s="87" t="s">
        <v>825</v>
      </c>
      <c r="D391" s="93">
        <v>29961475.815110426</v>
      </c>
      <c r="E391" t="s">
        <v>76</v>
      </c>
      <c r="F391" t="s">
        <v>395</v>
      </c>
      <c r="G391" t="s">
        <v>229</v>
      </c>
      <c r="H391" t="s">
        <v>232</v>
      </c>
      <c r="I391" t="s">
        <v>233</v>
      </c>
      <c r="J391" t="s">
        <v>234</v>
      </c>
      <c r="K391">
        <v>0.56999999999999995</v>
      </c>
      <c r="L391">
        <v>0.57999999999999996</v>
      </c>
      <c r="M391">
        <v>0.56999999999999995</v>
      </c>
      <c r="N391" s="43">
        <f t="shared" si="21"/>
        <v>0.57333333333333325</v>
      </c>
      <c r="R391" t="s">
        <v>244</v>
      </c>
      <c r="S391">
        <v>21.58</v>
      </c>
      <c r="T391">
        <v>22.13</v>
      </c>
      <c r="U391">
        <v>22.06</v>
      </c>
      <c r="V391" s="91">
        <f t="shared" si="22"/>
        <v>21.923333333333332</v>
      </c>
      <c r="Z391" s="43">
        <f>'Std. Curve(317-395)'!C58</f>
        <v>1.7673392719939147</v>
      </c>
      <c r="AA391" s="37" t="s">
        <v>82</v>
      </c>
      <c r="AB391" s="93">
        <f>VLOOKUP(AA391,$AK$3:$AR$5,8)</f>
        <v>2660000</v>
      </c>
      <c r="AC391" s="94">
        <f>Z391*'DNA extraction'!O391*'DNA extraction'!F391/'DNA extraction'!E391/1000</f>
        <v>13.807338062452457</v>
      </c>
      <c r="AD391" s="94">
        <f>AC391*FWDW!H391</f>
        <v>11.263712712447528</v>
      </c>
      <c r="AE391" s="93">
        <f t="shared" si="20"/>
        <v>36727519.246123537</v>
      </c>
      <c r="AF391" s="95" t="e">
        <f>STDEV(W391:Y391)</f>
        <v>#DIV/0!</v>
      </c>
      <c r="AG391" s="95" t="e">
        <f>AF391/Z391</f>
        <v>#DIV/0!</v>
      </c>
    </row>
    <row r="392" spans="1:33" x14ac:dyDescent="0.3">
      <c r="A392" s="54" t="s">
        <v>425</v>
      </c>
      <c r="B392" s="87">
        <f>Meta!B392</f>
        <v>374</v>
      </c>
      <c r="C392" s="87" t="s">
        <v>826</v>
      </c>
      <c r="D392" s="93">
        <v>14693263.316293158</v>
      </c>
      <c r="E392" t="s">
        <v>76</v>
      </c>
      <c r="F392" t="s">
        <v>395</v>
      </c>
      <c r="G392" t="s">
        <v>229</v>
      </c>
      <c r="H392" t="s">
        <v>232</v>
      </c>
      <c r="I392" t="s">
        <v>233</v>
      </c>
      <c r="J392" t="s">
        <v>234</v>
      </c>
      <c r="K392">
        <v>0.54</v>
      </c>
      <c r="L392">
        <v>0.57999999999999996</v>
      </c>
      <c r="M392">
        <v>0.56999999999999995</v>
      </c>
      <c r="N392" s="43">
        <f t="shared" si="21"/>
        <v>0.56333333333333335</v>
      </c>
      <c r="R392" t="s">
        <v>245</v>
      </c>
      <c r="S392">
        <v>23.29</v>
      </c>
      <c r="T392">
        <v>23.21</v>
      </c>
      <c r="U392">
        <v>23.3</v>
      </c>
      <c r="V392" s="91">
        <f t="shared" si="22"/>
        <v>23.266666666666666</v>
      </c>
      <c r="Z392" s="43">
        <f>'Std. Curve(317-395)'!C59</f>
        <v>0.83700876903442478</v>
      </c>
      <c r="AA392" s="37" t="s">
        <v>82</v>
      </c>
      <c r="AB392" s="93">
        <f>VLOOKUP(AA392,$AK$3:$AR$5,8)</f>
        <v>2660000</v>
      </c>
      <c r="AC392" s="94">
        <f>Z392*'DNA extraction'!O392*'DNA extraction'!F392/'DNA extraction'!E392/1000</f>
        <v>6.6114436732576998</v>
      </c>
      <c r="AD392" s="94">
        <f>AC392*FWDW!H392</f>
        <v>5.523783201613969</v>
      </c>
      <c r="AE392" s="93">
        <f t="shared" si="20"/>
        <v>17586440.17086548</v>
      </c>
      <c r="AF392" s="95" t="e">
        <f>STDEV(W392:Y392)</f>
        <v>#DIV/0!</v>
      </c>
      <c r="AG392" s="95" t="e">
        <f>AF392/Z392</f>
        <v>#DIV/0!</v>
      </c>
    </row>
    <row r="393" spans="1:33" x14ac:dyDescent="0.3">
      <c r="A393" s="54" t="s">
        <v>425</v>
      </c>
      <c r="B393" s="87">
        <f>Meta!B393</f>
        <v>375</v>
      </c>
      <c r="C393" s="87" t="s">
        <v>827</v>
      </c>
      <c r="D393" s="93">
        <v>5728275.3460986083</v>
      </c>
      <c r="E393" t="s">
        <v>76</v>
      </c>
      <c r="F393" t="s">
        <v>395</v>
      </c>
      <c r="G393" t="s">
        <v>229</v>
      </c>
      <c r="H393" t="s">
        <v>232</v>
      </c>
      <c r="I393" t="s">
        <v>233</v>
      </c>
      <c r="J393" t="s">
        <v>234</v>
      </c>
      <c r="K393">
        <v>0.57999999999999996</v>
      </c>
      <c r="L393">
        <v>0.59</v>
      </c>
      <c r="M393">
        <v>0.61</v>
      </c>
      <c r="N393" s="43">
        <f t="shared" si="21"/>
        <v>0.59333333333333327</v>
      </c>
      <c r="R393" t="s">
        <v>246</v>
      </c>
      <c r="S393">
        <v>24.82</v>
      </c>
      <c r="T393">
        <v>25.02</v>
      </c>
      <c r="U393">
        <v>25.01</v>
      </c>
      <c r="V393" s="91">
        <f t="shared" si="22"/>
        <v>24.950000000000003</v>
      </c>
      <c r="Z393" s="43">
        <f>'Std. Curve(317-395)'!C60</f>
        <v>0.32808457724648021</v>
      </c>
      <c r="AA393" s="37" t="s">
        <v>82</v>
      </c>
      <c r="AB393" s="93">
        <f>VLOOKUP(AA393,$AK$3:$AR$5,8)</f>
        <v>2660000</v>
      </c>
      <c r="AC393" s="94">
        <f>Z393*'DNA extraction'!O393*'DNA extraction'!F393/'DNA extraction'!E393/1000</f>
        <v>2.611098903672743</v>
      </c>
      <c r="AD393" s="94">
        <f>AC393*FWDW!H393</f>
        <v>2.1534869722175221</v>
      </c>
      <c r="AE393" s="93">
        <f t="shared" si="20"/>
        <v>6945523.0837694965</v>
      </c>
      <c r="AF393" s="95" t="e">
        <f>STDEV(W393:Y393)</f>
        <v>#DIV/0!</v>
      </c>
      <c r="AG393" s="95" t="e">
        <f>AF393/Z393</f>
        <v>#DIV/0!</v>
      </c>
    </row>
    <row r="394" spans="1:33" x14ac:dyDescent="0.3">
      <c r="A394" s="54" t="s">
        <v>425</v>
      </c>
      <c r="B394" s="87">
        <f>Meta!B394</f>
        <v>376</v>
      </c>
      <c r="C394" s="87" t="s">
        <v>828</v>
      </c>
      <c r="D394" s="93">
        <v>12608739.417492865</v>
      </c>
      <c r="E394" t="s">
        <v>76</v>
      </c>
      <c r="F394" t="s">
        <v>395</v>
      </c>
      <c r="G394" t="s">
        <v>229</v>
      </c>
      <c r="H394" t="s">
        <v>232</v>
      </c>
      <c r="I394" t="s">
        <v>233</v>
      </c>
      <c r="J394" t="s">
        <v>234</v>
      </c>
      <c r="K394">
        <v>0.59</v>
      </c>
      <c r="L394">
        <v>0.63</v>
      </c>
      <c r="M394">
        <v>0.57999999999999996</v>
      </c>
      <c r="N394" s="43">
        <f t="shared" si="21"/>
        <v>0.6</v>
      </c>
      <c r="R394" t="s">
        <v>247</v>
      </c>
      <c r="S394">
        <v>23.37</v>
      </c>
      <c r="T394">
        <v>23.45</v>
      </c>
      <c r="U394">
        <v>23.6</v>
      </c>
      <c r="V394" s="91">
        <f t="shared" si="22"/>
        <v>23.473333333333333</v>
      </c>
      <c r="Z394" s="43">
        <f>'Std. Curve(317-395)'!C61</f>
        <v>0.74609322645514764</v>
      </c>
      <c r="AA394" s="37" t="s">
        <v>82</v>
      </c>
      <c r="AB394" s="93">
        <f>VLOOKUP(AA394,$AK$3:$AR$5,8)</f>
        <v>2660000</v>
      </c>
      <c r="AC394" s="94">
        <f>Z394*'DNA extraction'!O394*'DNA extraction'!F394/'DNA extraction'!E394/1000</f>
        <v>5.8840159815074733</v>
      </c>
      <c r="AD394" s="94">
        <f>AC394*FWDW!H394</f>
        <v>4.7401276005612276</v>
      </c>
      <c r="AE394" s="93">
        <f t="shared" si="20"/>
        <v>15651482.51080988</v>
      </c>
      <c r="AF394" s="95" t="e">
        <f>STDEV(W394:Y394)</f>
        <v>#DIV/0!</v>
      </c>
      <c r="AG394" s="95" t="e">
        <f>AF394/Z394</f>
        <v>#DIV/0!</v>
      </c>
    </row>
    <row r="395" spans="1:33" x14ac:dyDescent="0.3">
      <c r="A395" s="54" t="s">
        <v>425</v>
      </c>
      <c r="B395" s="87">
        <f>Meta!B395</f>
        <v>377</v>
      </c>
      <c r="C395" s="87" t="s">
        <v>829</v>
      </c>
      <c r="D395" s="93">
        <v>2959719.2699699583</v>
      </c>
      <c r="E395" t="s">
        <v>76</v>
      </c>
      <c r="F395" t="s">
        <v>395</v>
      </c>
      <c r="G395" t="s">
        <v>229</v>
      </c>
      <c r="H395" t="s">
        <v>232</v>
      </c>
      <c r="I395" t="s">
        <v>233</v>
      </c>
      <c r="J395" t="s">
        <v>234</v>
      </c>
      <c r="K395">
        <v>0.57999999999999996</v>
      </c>
      <c r="L395">
        <v>0.6</v>
      </c>
      <c r="M395">
        <v>0.57999999999999996</v>
      </c>
      <c r="N395" s="43">
        <f t="shared" si="21"/>
        <v>0.58666666666666656</v>
      </c>
      <c r="R395" t="s">
        <v>248</v>
      </c>
      <c r="S395">
        <v>25.9</v>
      </c>
      <c r="T395">
        <v>26.38</v>
      </c>
      <c r="U395">
        <v>26.19</v>
      </c>
      <c r="V395" s="91">
        <f t="shared" si="22"/>
        <v>26.156666666666666</v>
      </c>
      <c r="Z395" s="43">
        <f>'Std. Curve(317-395)'!C62</f>
        <v>0.16765584201308631</v>
      </c>
      <c r="AA395" s="37" t="s">
        <v>82</v>
      </c>
      <c r="AB395" s="93">
        <f>VLOOKUP(AA395,$AK$3:$AR$5,8)</f>
        <v>2660000</v>
      </c>
      <c r="AC395" s="94">
        <f>Z395*'DNA extraction'!O395*'DNA extraction'!F395/'DNA extraction'!E395/1000</f>
        <v>1.3391041694335966</v>
      </c>
      <c r="AD395" s="94">
        <f>AC395*FWDW!H395</f>
        <v>1.1126764172819392</v>
      </c>
      <c r="AE395" s="93">
        <f t="shared" si="20"/>
        <v>3562017.0906933667</v>
      </c>
      <c r="AF395" s="95" t="e">
        <f>STDEV(W395:Y395)</f>
        <v>#DIV/0!</v>
      </c>
      <c r="AG395" s="95" t="e">
        <f>AF395/Z395</f>
        <v>#DIV/0!</v>
      </c>
    </row>
    <row r="396" spans="1:33" x14ac:dyDescent="0.3">
      <c r="A396" s="54" t="s">
        <v>425</v>
      </c>
      <c r="B396" s="87">
        <f>Meta!B396</f>
        <v>378</v>
      </c>
      <c r="C396" s="87" t="s">
        <v>830</v>
      </c>
      <c r="D396" s="93">
        <v>3874220.5766970809</v>
      </c>
      <c r="E396" t="s">
        <v>76</v>
      </c>
      <c r="F396" t="s">
        <v>395</v>
      </c>
      <c r="G396" t="s">
        <v>229</v>
      </c>
      <c r="H396" t="s">
        <v>232</v>
      </c>
      <c r="I396" t="s">
        <v>233</v>
      </c>
      <c r="J396" t="s">
        <v>234</v>
      </c>
      <c r="K396">
        <v>0.6</v>
      </c>
      <c r="L396">
        <v>0.61</v>
      </c>
      <c r="M396">
        <v>0.56999999999999995</v>
      </c>
      <c r="N396" s="43">
        <f t="shared" si="21"/>
        <v>0.59333333333333327</v>
      </c>
      <c r="R396" t="s">
        <v>249</v>
      </c>
      <c r="S396">
        <v>25.15</v>
      </c>
      <c r="T396">
        <v>25.84</v>
      </c>
      <c r="U396">
        <v>25.77</v>
      </c>
      <c r="V396" s="91">
        <f t="shared" si="22"/>
        <v>25.586666666666662</v>
      </c>
      <c r="Z396" s="43">
        <f>'Std. Curve(317-395)'!C63</f>
        <v>0.23022257800889365</v>
      </c>
      <c r="AA396" s="37" t="s">
        <v>82</v>
      </c>
      <c r="AB396" s="93">
        <f>VLOOKUP(AA396,$AK$3:$AR$5,8)</f>
        <v>2660000</v>
      </c>
      <c r="AC396" s="94">
        <f>Z396*'DNA extraction'!O396*'DNA extraction'!F396/'DNA extraction'!E396/1000</f>
        <v>1.7972098205221989</v>
      </c>
      <c r="AD396" s="94">
        <f>AC396*FWDW!H396</f>
        <v>1.4564739010139403</v>
      </c>
      <c r="AE396" s="93">
        <f t="shared" si="20"/>
        <v>4780578.1225890489</v>
      </c>
      <c r="AF396" s="95" t="e">
        <f>STDEV(W396:Y396)</f>
        <v>#DIV/0!</v>
      </c>
      <c r="AG396" s="95" t="e">
        <f>AF396/Z396</f>
        <v>#DIV/0!</v>
      </c>
    </row>
    <row r="397" spans="1:33" x14ac:dyDescent="0.3">
      <c r="A397" s="54" t="s">
        <v>425</v>
      </c>
      <c r="B397" s="87">
        <f>Meta!B397</f>
        <v>379</v>
      </c>
      <c r="C397" s="87" t="s">
        <v>831</v>
      </c>
      <c r="D397" s="93">
        <v>8339281.9951099036</v>
      </c>
      <c r="E397" t="s">
        <v>76</v>
      </c>
      <c r="F397" t="s">
        <v>395</v>
      </c>
      <c r="G397" t="s">
        <v>229</v>
      </c>
      <c r="H397" t="s">
        <v>232</v>
      </c>
      <c r="I397" t="s">
        <v>233</v>
      </c>
      <c r="J397" t="s">
        <v>234</v>
      </c>
      <c r="K397">
        <v>0.65</v>
      </c>
      <c r="L397">
        <v>0.59</v>
      </c>
      <c r="M397">
        <v>0.56999999999999995</v>
      </c>
      <c r="N397" s="43">
        <f t="shared" si="21"/>
        <v>0.60333333333333339</v>
      </c>
      <c r="R397" t="s">
        <v>250</v>
      </c>
      <c r="S397">
        <v>24.42</v>
      </c>
      <c r="T397">
        <v>24.1</v>
      </c>
      <c r="U397">
        <v>24.25</v>
      </c>
      <c r="V397" s="91">
        <f t="shared" si="22"/>
        <v>24.256666666666671</v>
      </c>
      <c r="Z397" s="43">
        <f>'Std. Curve(317-395)'!C64</f>
        <v>0.48252086384935866</v>
      </c>
      <c r="AA397" s="37" t="s">
        <v>82</v>
      </c>
      <c r="AB397" s="93">
        <f>VLOOKUP(AA397,$AK$3:$AR$5,8)</f>
        <v>2660000</v>
      </c>
      <c r="AC397" s="94">
        <f>Z397*'DNA extraction'!O397*'DNA extraction'!F397/'DNA extraction'!E397/1000</f>
        <v>3.8447877597558464</v>
      </c>
      <c r="AD397" s="94">
        <f>AC397*FWDW!H397</f>
        <v>3.1350684192142495</v>
      </c>
      <c r="AE397" s="93">
        <f t="shared" si="20"/>
        <v>10227135.440950552</v>
      </c>
      <c r="AF397" s="95" t="e">
        <f>STDEV(W397:Y397)</f>
        <v>#DIV/0!</v>
      </c>
      <c r="AG397" s="95" t="e">
        <f>AF397/Z397</f>
        <v>#DIV/0!</v>
      </c>
    </row>
    <row r="398" spans="1:33" x14ac:dyDescent="0.3">
      <c r="A398" s="54" t="s">
        <v>425</v>
      </c>
      <c r="B398" s="87">
        <f>Meta!B398</f>
        <v>380</v>
      </c>
      <c r="C398" s="87" t="s">
        <v>832</v>
      </c>
      <c r="D398" s="93">
        <v>2994756.9706601622</v>
      </c>
      <c r="E398" t="s">
        <v>76</v>
      </c>
      <c r="F398" t="s">
        <v>395</v>
      </c>
      <c r="G398" t="s">
        <v>229</v>
      </c>
      <c r="H398" t="s">
        <v>232</v>
      </c>
      <c r="I398" t="s">
        <v>233</v>
      </c>
      <c r="J398" t="s">
        <v>234</v>
      </c>
      <c r="K398">
        <v>0.61</v>
      </c>
      <c r="L398">
        <v>0.63</v>
      </c>
      <c r="M398">
        <v>0.6</v>
      </c>
      <c r="N398" s="43">
        <f t="shared" si="21"/>
        <v>0.61333333333333329</v>
      </c>
      <c r="R398" t="s">
        <v>251</v>
      </c>
      <c r="S398">
        <v>25.4</v>
      </c>
      <c r="T398">
        <v>26.7</v>
      </c>
      <c r="U398">
        <v>26.18</v>
      </c>
      <c r="V398" s="91">
        <f t="shared" si="22"/>
        <v>26.093333333333334</v>
      </c>
      <c r="Z398" s="43">
        <f>'Std. Curve(317-395)'!C65</f>
        <v>0.17366885379975086</v>
      </c>
      <c r="AA398" s="37" t="s">
        <v>82</v>
      </c>
      <c r="AB398" s="93">
        <f>VLOOKUP(AA398,$AK$3:$AR$5,8)</f>
        <v>2660000</v>
      </c>
      <c r="AC398" s="94">
        <f>Z398*'DNA extraction'!O398*'DNA extraction'!F398/'DNA extraction'!E398/1000</f>
        <v>1.3653211776709973</v>
      </c>
      <c r="AD398" s="94">
        <f>AC398*FWDW!H398</f>
        <v>1.1258484852105872</v>
      </c>
      <c r="AE398" s="93">
        <f t="shared" ref="AE398:AE461" si="23">AC398*AB398</f>
        <v>3631754.3326048525</v>
      </c>
      <c r="AF398" s="95" t="e">
        <f>STDEV(W398:Y398)</f>
        <v>#DIV/0!</v>
      </c>
      <c r="AG398" s="95" t="e">
        <f>AF398/Z398</f>
        <v>#DIV/0!</v>
      </c>
    </row>
    <row r="399" spans="1:33" x14ac:dyDescent="0.3">
      <c r="A399" s="54" t="s">
        <v>425</v>
      </c>
      <c r="B399" s="87">
        <f>Meta!B399</f>
        <v>381</v>
      </c>
      <c r="C399" s="87" t="s">
        <v>833</v>
      </c>
      <c r="D399" s="93">
        <v>2259352.4730261643</v>
      </c>
      <c r="E399" t="s">
        <v>76</v>
      </c>
      <c r="F399" t="s">
        <v>395</v>
      </c>
      <c r="G399" t="s">
        <v>229</v>
      </c>
      <c r="H399" t="s">
        <v>232</v>
      </c>
      <c r="I399" t="s">
        <v>233</v>
      </c>
      <c r="J399" t="s">
        <v>234</v>
      </c>
      <c r="K399">
        <v>0.56999999999999995</v>
      </c>
      <c r="L399">
        <v>0.56999999999999995</v>
      </c>
      <c r="M399">
        <v>0.56999999999999995</v>
      </c>
      <c r="N399" s="43">
        <f t="shared" si="21"/>
        <v>0.56999999999999995</v>
      </c>
      <c r="R399" t="s">
        <v>252</v>
      </c>
      <c r="S399">
        <v>25.92</v>
      </c>
      <c r="T399">
        <v>26.95</v>
      </c>
      <c r="U399">
        <v>27.07</v>
      </c>
      <c r="V399" s="91">
        <f t="shared" si="22"/>
        <v>26.646666666666665</v>
      </c>
      <c r="Z399" s="43">
        <f>'Std. Curve(317-395)'!C66</f>
        <v>0.12764972588998022</v>
      </c>
      <c r="AA399" s="37" t="s">
        <v>82</v>
      </c>
      <c r="AB399" s="93">
        <f>VLOOKUP(AA399,$AK$3:$AR$5,8)</f>
        <v>2660000</v>
      </c>
      <c r="AC399" s="94">
        <f>Z399*'DNA extraction'!O399*'DNA extraction'!F399/'DNA extraction'!E399/1000</f>
        <v>1.00709842911227</v>
      </c>
      <c r="AD399" s="94">
        <f>AC399*FWDW!H399</f>
        <v>0.84938062895720456</v>
      </c>
      <c r="AE399" s="93">
        <f t="shared" si="23"/>
        <v>2678881.821438638</v>
      </c>
      <c r="AF399" s="95" t="e">
        <f>STDEV(W399:Y399)</f>
        <v>#DIV/0!</v>
      </c>
      <c r="AG399" s="95" t="e">
        <f>AF399/Z399</f>
        <v>#DIV/0!</v>
      </c>
    </row>
    <row r="400" spans="1:33" x14ac:dyDescent="0.3">
      <c r="A400" s="54" t="s">
        <v>425</v>
      </c>
      <c r="B400" s="87">
        <f>Meta!B400</f>
        <v>382</v>
      </c>
      <c r="C400" s="87" t="s">
        <v>834</v>
      </c>
      <c r="D400" s="93">
        <v>5088583.4280769797</v>
      </c>
      <c r="E400" t="s">
        <v>76</v>
      </c>
      <c r="F400" t="s">
        <v>395</v>
      </c>
      <c r="G400" t="s">
        <v>229</v>
      </c>
      <c r="H400" t="s">
        <v>232</v>
      </c>
      <c r="I400" t="s">
        <v>233</v>
      </c>
      <c r="J400" t="s">
        <v>234</v>
      </c>
      <c r="K400">
        <v>0.47</v>
      </c>
      <c r="L400">
        <v>0.56000000000000005</v>
      </c>
      <c r="M400">
        <v>0.56999999999999995</v>
      </c>
      <c r="N400" s="43">
        <f t="shared" si="21"/>
        <v>0.53333333333333333</v>
      </c>
      <c r="R400" t="s">
        <v>253</v>
      </c>
      <c r="S400">
        <v>24.8</v>
      </c>
      <c r="T400">
        <v>25.38</v>
      </c>
      <c r="U400">
        <v>25.46</v>
      </c>
      <c r="V400" s="91">
        <f t="shared" si="22"/>
        <v>25.213333333333335</v>
      </c>
      <c r="Z400" s="43">
        <f>'Std. Curve(317-395)'!C67</f>
        <v>0.28337173276418665</v>
      </c>
      <c r="AA400" s="37" t="s">
        <v>82</v>
      </c>
      <c r="AB400" s="93">
        <f>VLOOKUP(AA400,$AK$3:$AR$5,8)</f>
        <v>2660000</v>
      </c>
      <c r="AC400" s="94">
        <f>Z400*'DNA extraction'!O400*'DNA extraction'!F400/'DNA extraction'!E400/1000</f>
        <v>2.2392076867972084</v>
      </c>
      <c r="AD400" s="94">
        <f>AC400*FWDW!H400</f>
        <v>1.9130012887507442</v>
      </c>
      <c r="AE400" s="93">
        <f t="shared" si="23"/>
        <v>5956292.4468805743</v>
      </c>
      <c r="AF400" s="95" t="e">
        <f>STDEV(W400:Y400)</f>
        <v>#DIV/0!</v>
      </c>
      <c r="AG400" s="95" t="e">
        <f>AF400/Z400</f>
        <v>#DIV/0!</v>
      </c>
    </row>
    <row r="401" spans="1:33" x14ac:dyDescent="0.3">
      <c r="A401" s="54" t="s">
        <v>425</v>
      </c>
      <c r="B401" s="87">
        <f>Meta!B401</f>
        <v>383</v>
      </c>
      <c r="C401" s="87" t="s">
        <v>835</v>
      </c>
      <c r="D401" s="93">
        <v>5139192.8431447195</v>
      </c>
      <c r="E401" t="s">
        <v>76</v>
      </c>
      <c r="F401" t="s">
        <v>395</v>
      </c>
      <c r="G401" t="s">
        <v>229</v>
      </c>
      <c r="H401" t="s">
        <v>232</v>
      </c>
      <c r="I401" t="s">
        <v>233</v>
      </c>
      <c r="J401" t="s">
        <v>234</v>
      </c>
      <c r="K401">
        <v>0.54</v>
      </c>
      <c r="L401">
        <v>0.54</v>
      </c>
      <c r="M401">
        <v>0.54</v>
      </c>
      <c r="N401" s="43">
        <f t="shared" si="21"/>
        <v>0.54</v>
      </c>
      <c r="R401" t="s">
        <v>254</v>
      </c>
      <c r="S401">
        <v>24.12</v>
      </c>
      <c r="T401">
        <v>25.78</v>
      </c>
      <c r="U401">
        <v>25.4</v>
      </c>
      <c r="V401" s="91">
        <f t="shared" si="22"/>
        <v>25.100000000000005</v>
      </c>
      <c r="Z401" s="43">
        <f>'Std. Curve(317-395)'!C68</f>
        <v>0.30181532191452787</v>
      </c>
      <c r="AA401" s="37" t="s">
        <v>82</v>
      </c>
      <c r="AB401" s="93">
        <f>VLOOKUP(AA401,$AK$3:$AR$5,8)</f>
        <v>2660000</v>
      </c>
      <c r="AC401" s="94">
        <f>Z401*'DNA extraction'!O401*'DNA extraction'!F401/'DNA extraction'!E401/1000</f>
        <v>2.3288219283528386</v>
      </c>
      <c r="AD401" s="94">
        <f>AC401*FWDW!H401</f>
        <v>1.932027384640872</v>
      </c>
      <c r="AE401" s="93">
        <f t="shared" si="23"/>
        <v>6194666.3294185512</v>
      </c>
      <c r="AF401" s="95" t="e">
        <f>STDEV(W401:Y401)</f>
        <v>#DIV/0!</v>
      </c>
      <c r="AG401" s="95" t="e">
        <f>AF401/Z401</f>
        <v>#DIV/0!</v>
      </c>
    </row>
    <row r="402" spans="1:33" x14ac:dyDescent="0.3">
      <c r="A402" s="54" t="s">
        <v>425</v>
      </c>
      <c r="B402" s="87">
        <f>Meta!B402</f>
        <v>384</v>
      </c>
      <c r="C402" s="87" t="s">
        <v>836</v>
      </c>
      <c r="D402" s="93">
        <v>7359890.5191750443</v>
      </c>
      <c r="E402" t="s">
        <v>76</v>
      </c>
      <c r="F402" t="s">
        <v>395</v>
      </c>
      <c r="G402" t="s">
        <v>229</v>
      </c>
      <c r="H402" t="s">
        <v>232</v>
      </c>
      <c r="I402" t="s">
        <v>233</v>
      </c>
      <c r="J402" t="s">
        <v>234</v>
      </c>
      <c r="K402">
        <v>0.59</v>
      </c>
      <c r="L402">
        <v>0.6</v>
      </c>
      <c r="M402">
        <v>0.57999999999999996</v>
      </c>
      <c r="N402" s="43">
        <f t="shared" si="21"/>
        <v>0.59</v>
      </c>
      <c r="R402" t="s">
        <v>255</v>
      </c>
      <c r="S402">
        <v>24.03</v>
      </c>
      <c r="T402">
        <v>24.81</v>
      </c>
      <c r="U402">
        <v>24.59</v>
      </c>
      <c r="V402" s="91">
        <f t="shared" si="22"/>
        <v>24.47666666666667</v>
      </c>
      <c r="Z402" s="43">
        <f>'Std. Curve(317-395)'!C69</f>
        <v>0.42693076317034079</v>
      </c>
      <c r="AA402" s="37" t="s">
        <v>82</v>
      </c>
      <c r="AB402" s="93">
        <f>VLOOKUP(AA402,$AK$3:$AR$5,8)</f>
        <v>2660000</v>
      </c>
      <c r="AC402" s="94">
        <f>Z402*'DNA extraction'!O402*'DNA extraction'!F402/'DNA extraction'!E402/1000</f>
        <v>3.3327928428598033</v>
      </c>
      <c r="AD402" s="94">
        <f>AC402*FWDW!H402</f>
        <v>2.7668761350282121</v>
      </c>
      <c r="AE402" s="93">
        <f t="shared" si="23"/>
        <v>8865228.9620070774</v>
      </c>
      <c r="AF402" s="95" t="e">
        <f>STDEV(W402:Y402)</f>
        <v>#DIV/0!</v>
      </c>
      <c r="AG402" s="95" t="e">
        <f>AF402/Z402</f>
        <v>#DIV/0!</v>
      </c>
    </row>
    <row r="403" spans="1:33" x14ac:dyDescent="0.3">
      <c r="A403" s="54" t="s">
        <v>425</v>
      </c>
      <c r="B403" s="87">
        <f>Meta!B403</f>
        <v>385</v>
      </c>
      <c r="C403" s="87" t="s">
        <v>837</v>
      </c>
      <c r="D403" s="93">
        <v>5793211.2526531918</v>
      </c>
      <c r="E403" t="s">
        <v>76</v>
      </c>
      <c r="F403" t="s">
        <v>395</v>
      </c>
      <c r="G403" t="s">
        <v>229</v>
      </c>
      <c r="H403" t="s">
        <v>232</v>
      </c>
      <c r="I403" t="s">
        <v>233</v>
      </c>
      <c r="J403" t="s">
        <v>234</v>
      </c>
      <c r="K403">
        <v>0.57999999999999996</v>
      </c>
      <c r="L403">
        <v>0.6</v>
      </c>
      <c r="M403">
        <v>0.56999999999999995</v>
      </c>
      <c r="N403" s="43">
        <f t="shared" si="21"/>
        <v>0.58333333333333337</v>
      </c>
      <c r="R403" t="s">
        <v>256</v>
      </c>
      <c r="S403">
        <v>24.18</v>
      </c>
      <c r="T403">
        <v>25.47</v>
      </c>
      <c r="U403">
        <v>25.17</v>
      </c>
      <c r="V403" s="91">
        <f t="shared" si="22"/>
        <v>24.939999999999998</v>
      </c>
      <c r="Z403" s="43">
        <f>'Std. Curve(317-395)'!C70</f>
        <v>0.32991504234574504</v>
      </c>
      <c r="AA403" s="37" t="s">
        <v>82</v>
      </c>
      <c r="AB403" s="93">
        <f>VLOOKUP(AA403,$AK$3:$AR$5,8)</f>
        <v>2660000</v>
      </c>
      <c r="AC403" s="94">
        <f>Z403*'DNA extraction'!O403*'DNA extraction'!F403/'DNA extraction'!E403/1000</f>
        <v>2.5865546244276372</v>
      </c>
      <c r="AD403" s="94">
        <f>AC403*FWDW!H403</f>
        <v>2.1778989671628541</v>
      </c>
      <c r="AE403" s="93">
        <f t="shared" si="23"/>
        <v>6880235.3009775151</v>
      </c>
      <c r="AF403" s="95" t="e">
        <f>STDEV(W403:Y403)</f>
        <v>#DIV/0!</v>
      </c>
      <c r="AG403" s="95" t="e">
        <f>AF403/Z403</f>
        <v>#DIV/0!</v>
      </c>
    </row>
    <row r="404" spans="1:33" x14ac:dyDescent="0.3">
      <c r="A404" s="54" t="s">
        <v>425</v>
      </c>
      <c r="B404" s="87">
        <f>Meta!B404</f>
        <v>386</v>
      </c>
      <c r="C404" s="87" t="s">
        <v>838</v>
      </c>
      <c r="D404" s="93">
        <v>11562666.302455004</v>
      </c>
      <c r="E404" t="s">
        <v>76</v>
      </c>
      <c r="F404" t="s">
        <v>395</v>
      </c>
      <c r="G404" t="s">
        <v>229</v>
      </c>
      <c r="H404" t="s">
        <v>232</v>
      </c>
      <c r="I404" t="s">
        <v>233</v>
      </c>
      <c r="J404" t="s">
        <v>234</v>
      </c>
      <c r="K404">
        <v>0.62</v>
      </c>
      <c r="L404">
        <v>0.59</v>
      </c>
      <c r="M404">
        <v>0.56999999999999995</v>
      </c>
      <c r="N404" s="43">
        <f t="shared" si="21"/>
        <v>0.59333333333333327</v>
      </c>
      <c r="R404" t="s">
        <v>257</v>
      </c>
      <c r="S404">
        <v>23.77</v>
      </c>
      <c r="T404">
        <v>23.53</v>
      </c>
      <c r="U404">
        <v>23.74</v>
      </c>
      <c r="V404" s="91">
        <f t="shared" si="22"/>
        <v>23.679999999999996</v>
      </c>
      <c r="Z404" s="43">
        <f>'Std. Curve(317-395)'!C71</f>
        <v>0.66505289210340313</v>
      </c>
      <c r="AA404" s="37" t="s">
        <v>82</v>
      </c>
      <c r="AB404" s="93">
        <f>VLOOKUP(AA404,$AK$3:$AR$5,8)</f>
        <v>2660000</v>
      </c>
      <c r="AC404" s="94">
        <f>Z404*'DNA extraction'!O404*'DNA extraction'!F404/'DNA extraction'!E404/1000</f>
        <v>5.1514553997165233</v>
      </c>
      <c r="AD404" s="94">
        <f>AC404*FWDW!H404</f>
        <v>4.3468670309981219</v>
      </c>
      <c r="AE404" s="93">
        <f t="shared" si="23"/>
        <v>13702871.363245953</v>
      </c>
      <c r="AF404" s="95" t="e">
        <f>STDEV(W404:Y404)</f>
        <v>#DIV/0!</v>
      </c>
      <c r="AG404" s="95" t="e">
        <f>AF404/Z404</f>
        <v>#DIV/0!</v>
      </c>
    </row>
    <row r="405" spans="1:33" x14ac:dyDescent="0.3">
      <c r="A405" s="54" t="s">
        <v>425</v>
      </c>
      <c r="B405" s="87">
        <f>Meta!B405</f>
        <v>387</v>
      </c>
      <c r="C405" s="87" t="s">
        <v>839</v>
      </c>
      <c r="D405" s="93">
        <v>2504177.7043660991</v>
      </c>
      <c r="E405" t="s">
        <v>76</v>
      </c>
      <c r="F405" t="s">
        <v>395</v>
      </c>
      <c r="G405" t="s">
        <v>229</v>
      </c>
      <c r="H405" t="s">
        <v>232</v>
      </c>
      <c r="I405" t="s">
        <v>233</v>
      </c>
      <c r="J405" t="s">
        <v>234</v>
      </c>
      <c r="K405">
        <v>0.56000000000000005</v>
      </c>
      <c r="L405">
        <v>0.62</v>
      </c>
      <c r="M405">
        <v>0.57999999999999996</v>
      </c>
      <c r="N405" s="43">
        <f t="shared" si="21"/>
        <v>0.58666666666666678</v>
      </c>
      <c r="R405" t="s">
        <v>258</v>
      </c>
      <c r="S405">
        <v>26.31</v>
      </c>
      <c r="T405">
        <v>26.97</v>
      </c>
      <c r="U405">
        <v>26.23</v>
      </c>
      <c r="V405" s="91">
        <f t="shared" si="22"/>
        <v>26.503333333333334</v>
      </c>
      <c r="Z405" s="43">
        <f>'Std. Curve(317-395)'!C72</f>
        <v>0.13824631073699717</v>
      </c>
      <c r="AA405" s="37" t="s">
        <v>82</v>
      </c>
      <c r="AB405" s="93">
        <f>VLOOKUP(AA405,$AK$3:$AR$5,8)</f>
        <v>2660000</v>
      </c>
      <c r="AC405" s="94">
        <f>Z405*'DNA extraction'!O405*'DNA extraction'!F405/'DNA extraction'!E405/1000</f>
        <v>1.0937208127926987</v>
      </c>
      <c r="AD405" s="94">
        <f>AC405*FWDW!H405</f>
        <v>0.94142018961131546</v>
      </c>
      <c r="AE405" s="93">
        <f t="shared" si="23"/>
        <v>2909297.3620285788</v>
      </c>
      <c r="AF405" s="95" t="e">
        <f>STDEV(W405:Y405)</f>
        <v>#DIV/0!</v>
      </c>
      <c r="AG405" s="95" t="e">
        <f>AF405/Z405</f>
        <v>#DIV/0!</v>
      </c>
    </row>
    <row r="406" spans="1:33" x14ac:dyDescent="0.3">
      <c r="A406" s="54" t="s">
        <v>425</v>
      </c>
      <c r="B406" s="87">
        <f>Meta!B406</f>
        <v>388</v>
      </c>
      <c r="C406" s="87" t="s">
        <v>840</v>
      </c>
      <c r="D406" s="93">
        <v>2638846.489504179</v>
      </c>
      <c r="E406" t="s">
        <v>76</v>
      </c>
      <c r="F406" t="s">
        <v>395</v>
      </c>
      <c r="G406" t="s">
        <v>229</v>
      </c>
      <c r="H406" t="s">
        <v>232</v>
      </c>
      <c r="I406" t="s">
        <v>233</v>
      </c>
      <c r="J406" t="s">
        <v>234</v>
      </c>
      <c r="K406">
        <v>0.55000000000000004</v>
      </c>
      <c r="L406">
        <v>0.6</v>
      </c>
      <c r="M406">
        <v>0.56999999999999995</v>
      </c>
      <c r="N406" s="43">
        <f t="shared" si="21"/>
        <v>0.57333333333333325</v>
      </c>
      <c r="R406" t="s">
        <v>259</v>
      </c>
      <c r="S406">
        <v>26.35</v>
      </c>
      <c r="T406">
        <v>26.51</v>
      </c>
      <c r="U406">
        <v>26.2</v>
      </c>
      <c r="V406" s="91">
        <f t="shared" si="22"/>
        <v>26.353333333333335</v>
      </c>
      <c r="Z406" s="43">
        <f>'Std. Curve(317-395)'!C73</f>
        <v>0.15027892595485207</v>
      </c>
      <c r="AA406" s="37" t="s">
        <v>82</v>
      </c>
      <c r="AB406" s="93">
        <f>VLOOKUP(AA406,$AK$3:$AR$5,8)</f>
        <v>2660000</v>
      </c>
      <c r="AC406" s="94">
        <f>Z406*'DNA extraction'!O406*'DNA extraction'!F406/'DNA extraction'!E406/1000</f>
        <v>1.1837646786518476</v>
      </c>
      <c r="AD406" s="94">
        <f>AC406*FWDW!H406</f>
        <v>0.99204755244518006</v>
      </c>
      <c r="AE406" s="93">
        <f t="shared" si="23"/>
        <v>3148814.0452139149</v>
      </c>
      <c r="AF406" s="95" t="e">
        <f>STDEV(W406:Y406)</f>
        <v>#DIV/0!</v>
      </c>
      <c r="AG406" s="95" t="e">
        <f>AF406/Z406</f>
        <v>#DIV/0!</v>
      </c>
    </row>
    <row r="407" spans="1:33" x14ac:dyDescent="0.3">
      <c r="A407" s="54" t="s">
        <v>425</v>
      </c>
      <c r="B407" s="87">
        <f>Meta!B407</f>
        <v>389</v>
      </c>
      <c r="C407" s="87" t="s">
        <v>841</v>
      </c>
      <c r="D407" s="93">
        <v>7214377.3503689691</v>
      </c>
      <c r="E407" t="s">
        <v>76</v>
      </c>
      <c r="F407" t="s">
        <v>395</v>
      </c>
      <c r="G407" t="s">
        <v>229</v>
      </c>
      <c r="H407" t="s">
        <v>232</v>
      </c>
      <c r="I407" t="s">
        <v>233</v>
      </c>
      <c r="J407" t="s">
        <v>234</v>
      </c>
      <c r="K407">
        <v>0.61</v>
      </c>
      <c r="L407">
        <v>0.61</v>
      </c>
      <c r="M407">
        <v>0.59</v>
      </c>
      <c r="N407" s="43">
        <f t="shared" si="21"/>
        <v>0.60333333333333339</v>
      </c>
      <c r="R407" t="s">
        <v>260</v>
      </c>
      <c r="S407">
        <v>24.2</v>
      </c>
      <c r="T407">
        <v>24.71</v>
      </c>
      <c r="U407">
        <v>24.97</v>
      </c>
      <c r="V407" s="91">
        <f t="shared" si="22"/>
        <v>24.626666666666665</v>
      </c>
      <c r="Z407" s="43">
        <f>'Std. Curve(317-395)'!C74</f>
        <v>0.39274703737343808</v>
      </c>
      <c r="AA407" s="37" t="s">
        <v>82</v>
      </c>
      <c r="AB407" s="93">
        <f>VLOOKUP(AA407,$AK$3:$AR$5,8)</f>
        <v>2660000</v>
      </c>
      <c r="AC407" s="94">
        <f>Z407*'DNA extraction'!O407*'DNA extraction'!F407/'DNA extraction'!E407/1000</f>
        <v>3.1419762989875046</v>
      </c>
      <c r="AD407" s="94">
        <f>AC407*FWDW!H407</f>
        <v>2.7121719362289358</v>
      </c>
      <c r="AE407" s="93">
        <f t="shared" si="23"/>
        <v>8357656.9553067619</v>
      </c>
      <c r="AF407" s="95" t="e">
        <f>STDEV(W407:Y407)</f>
        <v>#DIV/0!</v>
      </c>
      <c r="AG407" s="95" t="e">
        <f>AF407/Z407</f>
        <v>#DIV/0!</v>
      </c>
    </row>
    <row r="408" spans="1:33" x14ac:dyDescent="0.3">
      <c r="A408" s="54" t="s">
        <v>425</v>
      </c>
      <c r="B408" s="87">
        <f>Meta!B408</f>
        <v>390</v>
      </c>
      <c r="C408" s="87" t="s">
        <v>842</v>
      </c>
      <c r="D408" s="93">
        <v>2954568.482145099</v>
      </c>
      <c r="E408" t="s">
        <v>76</v>
      </c>
      <c r="F408" t="s">
        <v>395</v>
      </c>
      <c r="G408" t="s">
        <v>229</v>
      </c>
      <c r="H408" t="s">
        <v>232</v>
      </c>
      <c r="I408" t="s">
        <v>233</v>
      </c>
      <c r="J408" t="s">
        <v>234</v>
      </c>
      <c r="K408">
        <v>0.56999999999999995</v>
      </c>
      <c r="L408">
        <v>0.6</v>
      </c>
      <c r="M408">
        <v>0.56999999999999995</v>
      </c>
      <c r="N408" s="43">
        <f t="shared" si="21"/>
        <v>0.57999999999999996</v>
      </c>
      <c r="R408" t="s">
        <v>261</v>
      </c>
      <c r="S408">
        <v>25.93</v>
      </c>
      <c r="T408">
        <v>26.34</v>
      </c>
      <c r="U408">
        <v>26.2</v>
      </c>
      <c r="V408" s="91">
        <f t="shared" si="22"/>
        <v>26.156666666666666</v>
      </c>
      <c r="Z408" s="43">
        <f>'Std. Curve(317-395)'!C75</f>
        <v>0.16765584201308631</v>
      </c>
      <c r="AA408" s="37" t="s">
        <v>82</v>
      </c>
      <c r="AB408" s="93">
        <f>VLOOKUP(AA408,$AK$3:$AR$5,8)</f>
        <v>2660000</v>
      </c>
      <c r="AC408" s="94">
        <f>Z408*'DNA extraction'!O408*'DNA extraction'!F408/'DNA extraction'!E408/1000</f>
        <v>1.3108353558489936</v>
      </c>
      <c r="AD408" s="94">
        <f>AC408*FWDW!H408</f>
        <v>1.1107400308816162</v>
      </c>
      <c r="AE408" s="93">
        <f t="shared" si="23"/>
        <v>3486822.0465583229</v>
      </c>
      <c r="AF408" s="95" t="e">
        <f>STDEV(W408:Y408)</f>
        <v>#DIV/0!</v>
      </c>
      <c r="AG408" s="95" t="e">
        <f>AF408/Z408</f>
        <v>#DIV/0!</v>
      </c>
    </row>
    <row r="409" spans="1:33" x14ac:dyDescent="0.3">
      <c r="A409" s="54" t="s">
        <v>425</v>
      </c>
      <c r="B409" s="87">
        <f>Meta!B409</f>
        <v>391</v>
      </c>
      <c r="C409" s="87" t="s">
        <v>843</v>
      </c>
      <c r="D409" s="93">
        <v>9378017.139029542</v>
      </c>
      <c r="E409" t="s">
        <v>76</v>
      </c>
      <c r="F409" t="s">
        <v>395</v>
      </c>
      <c r="G409" t="s">
        <v>229</v>
      </c>
      <c r="H409" t="s">
        <v>232</v>
      </c>
      <c r="I409" t="s">
        <v>233</v>
      </c>
      <c r="J409" t="s">
        <v>234</v>
      </c>
      <c r="K409">
        <v>0.56999999999999995</v>
      </c>
      <c r="L409">
        <v>0.59</v>
      </c>
      <c r="M409">
        <v>0.59</v>
      </c>
      <c r="N409" s="43">
        <f t="shared" si="21"/>
        <v>0.58333333333333337</v>
      </c>
      <c r="R409" t="s">
        <v>262</v>
      </c>
      <c r="S409">
        <v>23.6</v>
      </c>
      <c r="T409">
        <v>24.2</v>
      </c>
      <c r="U409">
        <v>24.47</v>
      </c>
      <c r="V409" s="91">
        <f t="shared" si="22"/>
        <v>24.09</v>
      </c>
      <c r="Z409" s="43">
        <f>'Std. Curve(317-395)'!C76</f>
        <v>0.52940470767589998</v>
      </c>
      <c r="AA409" s="37" t="s">
        <v>82</v>
      </c>
      <c r="AB409" s="93">
        <f>VLOOKUP(AA409,$AK$3:$AR$5,8)</f>
        <v>2660000</v>
      </c>
      <c r="AC409" s="94">
        <f>Z409*'DNA extraction'!O409*'DNA extraction'!F409/'DNA extraction'!E409/1000</f>
        <v>4.1933046152546529</v>
      </c>
      <c r="AD409" s="94">
        <f>AC409*FWDW!H409</f>
        <v>3.5255703530186251</v>
      </c>
      <c r="AE409" s="93">
        <f t="shared" si="23"/>
        <v>11154190.276577378</v>
      </c>
      <c r="AF409" s="95" t="e">
        <f>STDEV(W409:Y409)</f>
        <v>#DIV/0!</v>
      </c>
      <c r="AG409" s="95" t="e">
        <f>AF409/Z409</f>
        <v>#DIV/0!</v>
      </c>
    </row>
    <row r="410" spans="1:33" x14ac:dyDescent="0.3">
      <c r="A410" s="54" t="s">
        <v>425</v>
      </c>
      <c r="B410" s="87">
        <f>Meta!B410</f>
        <v>392</v>
      </c>
      <c r="C410" s="87" t="s">
        <v>844</v>
      </c>
      <c r="D410" s="93">
        <v>4646474.7510935897</v>
      </c>
      <c r="E410" t="s">
        <v>76</v>
      </c>
      <c r="F410" t="s">
        <v>395</v>
      </c>
      <c r="G410" t="s">
        <v>229</v>
      </c>
      <c r="H410" t="s">
        <v>232</v>
      </c>
      <c r="I410" t="s">
        <v>233</v>
      </c>
      <c r="J410" t="s">
        <v>234</v>
      </c>
      <c r="K410">
        <v>0.59</v>
      </c>
      <c r="L410">
        <v>0.59</v>
      </c>
      <c r="M410">
        <v>0.56000000000000005</v>
      </c>
      <c r="N410" s="43">
        <f t="shared" si="21"/>
        <v>0.57999999999999996</v>
      </c>
      <c r="R410" t="s">
        <v>263</v>
      </c>
      <c r="S410">
        <v>25.04</v>
      </c>
      <c r="T410">
        <v>25.26</v>
      </c>
      <c r="U410">
        <v>25.56</v>
      </c>
      <c r="V410" s="91">
        <f t="shared" si="22"/>
        <v>25.286666666666665</v>
      </c>
      <c r="Z410" s="43">
        <f>'Std. Curve(317-395)'!C77</f>
        <v>0.2720426375442343</v>
      </c>
      <c r="AA410" s="37" t="s">
        <v>82</v>
      </c>
      <c r="AB410" s="93">
        <f>VLOOKUP(AA410,$AK$3:$AR$5,8)</f>
        <v>2660000</v>
      </c>
      <c r="AC410" s="94">
        <f>Z410*'DNA extraction'!O410*'DNA extraction'!F410/'DNA extraction'!E410/1000</f>
        <v>2.0958600735303103</v>
      </c>
      <c r="AD410" s="94">
        <f>AC410*FWDW!H410</f>
        <v>1.7467950192081163</v>
      </c>
      <c r="AE410" s="93">
        <f t="shared" si="23"/>
        <v>5574987.7955906251</v>
      </c>
      <c r="AF410" s="95" t="e">
        <f>STDEV(W410:Y410)</f>
        <v>#DIV/0!</v>
      </c>
      <c r="AG410" s="95" t="e">
        <f>AF410/Z410</f>
        <v>#DIV/0!</v>
      </c>
    </row>
    <row r="411" spans="1:33" x14ac:dyDescent="0.3">
      <c r="A411" s="54" t="s">
        <v>425</v>
      </c>
      <c r="B411" s="87">
        <f>Meta!B411</f>
        <v>393</v>
      </c>
      <c r="C411" s="87" t="s">
        <v>845</v>
      </c>
      <c r="D411" s="93">
        <v>2613035.081859088</v>
      </c>
      <c r="E411" t="s">
        <v>76</v>
      </c>
      <c r="F411" t="s">
        <v>395</v>
      </c>
      <c r="G411" t="s">
        <v>229</v>
      </c>
      <c r="H411" t="s">
        <v>232</v>
      </c>
      <c r="I411" t="s">
        <v>233</v>
      </c>
      <c r="J411" t="s">
        <v>234</v>
      </c>
      <c r="K411">
        <v>0.54</v>
      </c>
      <c r="L411">
        <v>0.56000000000000005</v>
      </c>
      <c r="M411">
        <v>0.55000000000000004</v>
      </c>
      <c r="N411" s="43">
        <f t="shared" si="21"/>
        <v>0.55000000000000004</v>
      </c>
      <c r="R411" t="s">
        <v>264</v>
      </c>
      <c r="S411">
        <v>25.97</v>
      </c>
      <c r="T411">
        <v>26.58</v>
      </c>
      <c r="U411">
        <v>26.49</v>
      </c>
      <c r="V411" s="91">
        <f t="shared" si="22"/>
        <v>26.346666666666664</v>
      </c>
      <c r="Z411" s="43">
        <f>'Std. Curve(317-395)'!C78</f>
        <v>0.15083736970214673</v>
      </c>
      <c r="AA411" s="37" t="s">
        <v>82</v>
      </c>
      <c r="AB411" s="93">
        <f>VLOOKUP(AA411,$AK$3:$AR$5,8)</f>
        <v>2660000</v>
      </c>
      <c r="AC411" s="94">
        <f>Z411*'DNA extraction'!O411*'DNA extraction'!F411/'DNA extraction'!E411/1000</f>
        <v>1.1720075345932146</v>
      </c>
      <c r="AD411" s="94">
        <f>AC411*FWDW!H411</f>
        <v>0.98234401573649921</v>
      </c>
      <c r="AE411" s="93">
        <f t="shared" si="23"/>
        <v>3117540.0420179507</v>
      </c>
      <c r="AF411" s="95" t="e">
        <f>STDEV(W411:Y411)</f>
        <v>#DIV/0!</v>
      </c>
      <c r="AG411" s="95" t="e">
        <f>AF411/Z411</f>
        <v>#DIV/0!</v>
      </c>
    </row>
    <row r="412" spans="1:33" x14ac:dyDescent="0.3">
      <c r="A412" s="54" t="s">
        <v>425</v>
      </c>
      <c r="B412" s="87">
        <f>Meta!B412</f>
        <v>394</v>
      </c>
      <c r="C412" s="87" t="s">
        <v>846</v>
      </c>
      <c r="D412" s="93">
        <v>4839928.9418356894</v>
      </c>
      <c r="E412" t="s">
        <v>76</v>
      </c>
      <c r="F412" t="s">
        <v>395</v>
      </c>
      <c r="G412" t="s">
        <v>229</v>
      </c>
      <c r="H412" t="s">
        <v>232</v>
      </c>
      <c r="I412" t="s">
        <v>233</v>
      </c>
      <c r="J412" t="s">
        <v>234</v>
      </c>
      <c r="K412">
        <v>0.55000000000000004</v>
      </c>
      <c r="L412">
        <v>0.56000000000000005</v>
      </c>
      <c r="M412">
        <v>0.51</v>
      </c>
      <c r="N412" s="43">
        <f t="shared" si="21"/>
        <v>0.54</v>
      </c>
      <c r="R412" t="s">
        <v>265</v>
      </c>
      <c r="S412">
        <v>25.14</v>
      </c>
      <c r="T412">
        <v>25.58</v>
      </c>
      <c r="U412">
        <v>25.03</v>
      </c>
      <c r="V412" s="91">
        <f t="shared" si="22"/>
        <v>25.25</v>
      </c>
      <c r="Z412" s="43">
        <f>'Std. Curve(317-395)'!C79</f>
        <v>0.27764940768287122</v>
      </c>
      <c r="AA412" s="37" t="s">
        <v>82</v>
      </c>
      <c r="AB412" s="93">
        <f>VLOOKUP(AA412,$AK$3:$AR$5,8)</f>
        <v>2660000</v>
      </c>
      <c r="AC412" s="94">
        <f>Z412*'DNA extraction'!O412*'DNA extraction'!F412/'DNA extraction'!E412/1000</f>
        <v>2.1862158085265451</v>
      </c>
      <c r="AD412" s="94">
        <f>AC412*FWDW!H412</f>
        <v>1.8195221585848456</v>
      </c>
      <c r="AE412" s="93">
        <f t="shared" si="23"/>
        <v>5815334.0506806094</v>
      </c>
      <c r="AF412" s="95" t="e">
        <f>STDEV(W412:Y412)</f>
        <v>#DIV/0!</v>
      </c>
      <c r="AG412" s="95" t="e">
        <f>AF412/Z412</f>
        <v>#DIV/0!</v>
      </c>
    </row>
    <row r="413" spans="1:33" x14ac:dyDescent="0.3">
      <c r="A413" s="54" t="s">
        <v>425</v>
      </c>
      <c r="B413" s="87">
        <f>Meta!B413</f>
        <v>395</v>
      </c>
      <c r="C413" s="87" t="s">
        <v>847</v>
      </c>
      <c r="D413" s="93">
        <v>9863161.553166151</v>
      </c>
      <c r="E413" t="s">
        <v>76</v>
      </c>
      <c r="F413" t="s">
        <v>395</v>
      </c>
      <c r="G413" t="s">
        <v>229</v>
      </c>
      <c r="H413" t="s">
        <v>232</v>
      </c>
      <c r="I413" t="s">
        <v>233</v>
      </c>
      <c r="J413" t="s">
        <v>234</v>
      </c>
      <c r="K413">
        <v>0.56000000000000005</v>
      </c>
      <c r="L413">
        <v>0.56000000000000005</v>
      </c>
      <c r="M413">
        <v>0.5</v>
      </c>
      <c r="N413" s="43">
        <f t="shared" si="21"/>
        <v>0.54</v>
      </c>
      <c r="R413" t="s">
        <v>266</v>
      </c>
      <c r="S413">
        <v>23.59</v>
      </c>
      <c r="T413">
        <v>24.55</v>
      </c>
      <c r="U413">
        <v>23.63</v>
      </c>
      <c r="V413" s="91">
        <f t="shared" si="22"/>
        <v>23.923333333333332</v>
      </c>
      <c r="Z413" s="43">
        <f>'Std. Curve(317-395)'!C80</f>
        <v>0.58084399143599119</v>
      </c>
      <c r="AA413" s="37" t="s">
        <v>82</v>
      </c>
      <c r="AB413" s="93">
        <f>VLOOKUP(AA413,$AK$3:$AR$5,8)</f>
        <v>2660000</v>
      </c>
      <c r="AC413" s="94">
        <f>Z413*'DNA extraction'!O413*'DNA extraction'!F413/'DNA extraction'!E413/1000</f>
        <v>4.6190377052563916</v>
      </c>
      <c r="AD413" s="94">
        <f>AC413*FWDW!H413</f>
        <v>3.7079554711150942</v>
      </c>
      <c r="AE413" s="93">
        <f t="shared" si="23"/>
        <v>12286640.295982001</v>
      </c>
      <c r="AF413" s="95" t="e">
        <f>STDEV(W413:Y413)</f>
        <v>#DIV/0!</v>
      </c>
      <c r="AG413" s="95" t="e">
        <f>AF413/Z413</f>
        <v>#DIV/0!</v>
      </c>
    </row>
    <row r="414" spans="1:33" x14ac:dyDescent="0.3">
      <c r="A414" s="54" t="s">
        <v>425</v>
      </c>
      <c r="B414" s="87" t="str">
        <f>Meta!B414</f>
        <v>PlateE_H2O_1</v>
      </c>
      <c r="C414" s="87" t="s">
        <v>759</v>
      </c>
      <c r="D414" s="93" t="e">
        <v>#DIV/0!</v>
      </c>
      <c r="E414" t="s">
        <v>76</v>
      </c>
      <c r="F414" t="s">
        <v>395</v>
      </c>
      <c r="G414" t="s">
        <v>229</v>
      </c>
      <c r="H414" t="s">
        <v>232</v>
      </c>
      <c r="I414" t="s">
        <v>233</v>
      </c>
      <c r="J414" t="s">
        <v>234</v>
      </c>
      <c r="K414">
        <v>0.62</v>
      </c>
      <c r="L414">
        <v>0.02</v>
      </c>
      <c r="M414">
        <v>0.03</v>
      </c>
      <c r="N414" s="43">
        <f>AVERAGE(K414:M414)</f>
        <v>0.22333333333333336</v>
      </c>
      <c r="R414" t="s">
        <v>378</v>
      </c>
      <c r="S414">
        <v>31.1</v>
      </c>
      <c r="T414" t="s">
        <v>268</v>
      </c>
      <c r="U414" t="s">
        <v>268</v>
      </c>
      <c r="V414" s="91">
        <f>AVERAGE(S414:U414)</f>
        <v>31.1</v>
      </c>
      <c r="Z414" s="43">
        <f>'Std. Curve(317-395)'!C81</f>
        <v>1.0714206259373773E-2</v>
      </c>
      <c r="AA414" s="37" t="s">
        <v>82</v>
      </c>
      <c r="AB414" s="93">
        <f>VLOOKUP(AA414,$AK$3:$AR$5,8)</f>
        <v>2660000</v>
      </c>
      <c r="AC414" s="94" t="e">
        <f>Z414*'DNA extraction'!O414*'DNA extraction'!F414/'DNA extraction'!E414/1000</f>
        <v>#DIV/0!</v>
      </c>
      <c r="AD414" s="94" t="e">
        <f>AC414*FWDW!H414</f>
        <v>#DIV/0!</v>
      </c>
      <c r="AE414" s="93" t="e">
        <f t="shared" si="23"/>
        <v>#DIV/0!</v>
      </c>
      <c r="AF414" s="95" t="e">
        <f>STDEV(W414:Y414)</f>
        <v>#DIV/0!</v>
      </c>
      <c r="AG414" s="95" t="e">
        <f>AF414/Z414</f>
        <v>#DIV/0!</v>
      </c>
    </row>
    <row r="415" spans="1:33" x14ac:dyDescent="0.3">
      <c r="A415" s="54" t="s">
        <v>425</v>
      </c>
      <c r="B415" s="87" t="str">
        <f>Meta!B415</f>
        <v>PlateE_H2O_2</v>
      </c>
      <c r="C415" s="87" t="s">
        <v>760</v>
      </c>
      <c r="D415" s="93" t="e">
        <v>#DIV/0!</v>
      </c>
      <c r="E415" t="s">
        <v>76</v>
      </c>
      <c r="F415" t="s">
        <v>395</v>
      </c>
      <c r="G415" t="s">
        <v>229</v>
      </c>
      <c r="H415" t="s">
        <v>232</v>
      </c>
      <c r="I415" t="s">
        <v>233</v>
      </c>
      <c r="J415" t="s">
        <v>234</v>
      </c>
      <c r="K415">
        <v>0.56999999999999995</v>
      </c>
      <c r="L415">
        <v>0.08</v>
      </c>
      <c r="M415">
        <v>0.17</v>
      </c>
      <c r="N415" s="43">
        <f>AVERAGE(K415:M415)</f>
        <v>0.27333333333333332</v>
      </c>
      <c r="R415" t="s">
        <v>377</v>
      </c>
      <c r="S415">
        <v>28.77</v>
      </c>
      <c r="T415" t="s">
        <v>268</v>
      </c>
      <c r="U415" t="s">
        <v>268</v>
      </c>
      <c r="V415" s="91">
        <f>AVERAGE(S415:U415)</f>
        <v>28.77</v>
      </c>
      <c r="Z415" s="43">
        <f>'Std. Curve(317-395)'!C82</f>
        <v>3.9170435494070788E-2</v>
      </c>
      <c r="AA415" s="37" t="s">
        <v>82</v>
      </c>
      <c r="AB415" s="93">
        <f>VLOOKUP(AA415,$AK$3:$AR$5,8)</f>
        <v>2660000</v>
      </c>
      <c r="AC415" s="94" t="e">
        <f>Z415*'DNA extraction'!O415*'DNA extraction'!F415/'DNA extraction'!E415/1000</f>
        <v>#DIV/0!</v>
      </c>
      <c r="AD415" s="94" t="e">
        <f>AC415*FWDW!H415</f>
        <v>#DIV/0!</v>
      </c>
      <c r="AE415" s="93" t="e">
        <f t="shared" si="23"/>
        <v>#DIV/0!</v>
      </c>
      <c r="AF415" s="95" t="e">
        <f>STDEV(W415:Y415)</f>
        <v>#DIV/0!</v>
      </c>
      <c r="AG415" s="95" t="e">
        <f>AF415/Z415</f>
        <v>#DIV/0!</v>
      </c>
    </row>
    <row r="416" spans="1:33" x14ac:dyDescent="0.3">
      <c r="A416" s="54" t="s">
        <v>425</v>
      </c>
      <c r="B416" s="87" t="str">
        <f>Meta!B416</f>
        <v>PlateE_Cal</v>
      </c>
      <c r="C416" s="87" t="s">
        <v>761</v>
      </c>
      <c r="D416" s="93" t="e">
        <v>#DIV/0!</v>
      </c>
      <c r="E416" t="s">
        <v>76</v>
      </c>
      <c r="F416" t="s">
        <v>395</v>
      </c>
      <c r="G416" t="s">
        <v>229</v>
      </c>
      <c r="H416" t="s">
        <v>232</v>
      </c>
      <c r="I416" t="s">
        <v>233</v>
      </c>
      <c r="J416" t="s">
        <v>234</v>
      </c>
      <c r="K416">
        <v>0.56999999999999995</v>
      </c>
      <c r="L416">
        <v>0.61</v>
      </c>
      <c r="M416">
        <v>0.55000000000000004</v>
      </c>
      <c r="N416" s="43">
        <f>AVERAGE(K416:M416)</f>
        <v>0.57666666666666666</v>
      </c>
      <c r="R416" t="s">
        <v>376</v>
      </c>
      <c r="S416">
        <v>21.89</v>
      </c>
      <c r="T416">
        <v>21.26</v>
      </c>
      <c r="U416">
        <v>21.45</v>
      </c>
      <c r="V416" s="91">
        <f>AVERAGE(S416:U416)</f>
        <v>21.533333333333335</v>
      </c>
      <c r="Z416" s="43">
        <f>'Std. Curve(317-395)'!C83</f>
        <v>2.1956125840095058</v>
      </c>
      <c r="AA416" s="37" t="s">
        <v>82</v>
      </c>
      <c r="AB416" s="93">
        <f>VLOOKUP(AA416,$AK$3:$AR$5,8)</f>
        <v>2660000</v>
      </c>
      <c r="AC416" s="94" t="e">
        <f>Z416*'DNA extraction'!O416*'DNA extraction'!F416/'DNA extraction'!E416/1000</f>
        <v>#DIV/0!</v>
      </c>
      <c r="AD416" s="94" t="e">
        <f>AC416*FWDW!H416</f>
        <v>#DIV/0!</v>
      </c>
      <c r="AE416" s="93" t="e">
        <f t="shared" si="23"/>
        <v>#DIV/0!</v>
      </c>
      <c r="AF416" s="95" t="e">
        <f>STDEV(W416:Y416)</f>
        <v>#DIV/0!</v>
      </c>
      <c r="AG416" s="95" t="e">
        <f>AF416/Z416</f>
        <v>#DIV/0!</v>
      </c>
    </row>
    <row r="417" spans="1:33" x14ac:dyDescent="0.3">
      <c r="A417" s="54" t="s">
        <v>425</v>
      </c>
      <c r="B417" s="87" t="str">
        <f>Meta!B417</f>
        <v>PlateE_Zymo</v>
      </c>
      <c r="C417" s="87" t="s">
        <v>762</v>
      </c>
      <c r="D417" s="93" t="e">
        <v>#DIV/0!</v>
      </c>
      <c r="E417" t="s">
        <v>76</v>
      </c>
      <c r="F417" t="s">
        <v>395</v>
      </c>
      <c r="G417" t="s">
        <v>229</v>
      </c>
      <c r="H417" t="s">
        <v>232</v>
      </c>
      <c r="I417" t="s">
        <v>233</v>
      </c>
      <c r="J417" t="s">
        <v>234</v>
      </c>
      <c r="K417">
        <v>0.59</v>
      </c>
      <c r="L417">
        <v>0.6</v>
      </c>
      <c r="M417">
        <v>0.57999999999999996</v>
      </c>
      <c r="N417" s="43">
        <f>AVERAGE(K417:M417)</f>
        <v>0.59</v>
      </c>
      <c r="R417" t="s">
        <v>375</v>
      </c>
      <c r="S417">
        <v>16.04</v>
      </c>
      <c r="T417">
        <v>16.399999999999999</v>
      </c>
      <c r="U417">
        <v>16.510000000000002</v>
      </c>
      <c r="V417" s="91">
        <f>AVERAGE(S417:U417)</f>
        <v>16.316666666666666</v>
      </c>
      <c r="Z417" s="43">
        <f>'Std. Curve(317-395)'!C84</f>
        <v>40</v>
      </c>
      <c r="AA417" s="37" t="s">
        <v>82</v>
      </c>
      <c r="AB417" s="93">
        <f>VLOOKUP(AA417,$AK$3:$AR$5,8)</f>
        <v>2660000</v>
      </c>
      <c r="AC417" s="94" t="e">
        <f>Z417*'DNA extraction'!O417*'DNA extraction'!F417/'DNA extraction'!E417/1000</f>
        <v>#DIV/0!</v>
      </c>
      <c r="AD417" s="94" t="e">
        <f>AC417*FWDW!H417</f>
        <v>#DIV/0!</v>
      </c>
      <c r="AE417" s="93" t="e">
        <f t="shared" si="23"/>
        <v>#DIV/0!</v>
      </c>
      <c r="AF417" s="95" t="e">
        <f>STDEV(W417:Y417)</f>
        <v>#DIV/0!</v>
      </c>
      <c r="AG417" s="95" t="e">
        <f>AF417/Z417</f>
        <v>#DIV/0!</v>
      </c>
    </row>
    <row r="418" spans="1:33" x14ac:dyDescent="0.3">
      <c r="A418" s="54" t="s">
        <v>425</v>
      </c>
      <c r="B418" s="87">
        <f>Meta!B418</f>
        <v>396</v>
      </c>
      <c r="C418" s="87" t="s">
        <v>848</v>
      </c>
      <c r="D418" s="93">
        <v>1413969.0061548308</v>
      </c>
      <c r="E418" t="s">
        <v>76</v>
      </c>
      <c r="F418" t="s">
        <v>404</v>
      </c>
      <c r="G418" t="s">
        <v>229</v>
      </c>
      <c r="H418" t="s">
        <v>232</v>
      </c>
      <c r="I418" t="s">
        <v>233</v>
      </c>
      <c r="J418" t="s">
        <v>234</v>
      </c>
      <c r="K418">
        <v>0.56999999999999995</v>
      </c>
      <c r="L418">
        <v>0.57999999999999996</v>
      </c>
      <c r="M418">
        <v>0.56000000000000005</v>
      </c>
      <c r="N418" s="43">
        <f t="shared" ref="N418:N481" si="24">AVERAGE(K418:M418)</f>
        <v>0.56999999999999995</v>
      </c>
      <c r="R418" t="s">
        <v>177</v>
      </c>
      <c r="S418">
        <v>25.6</v>
      </c>
      <c r="T418">
        <v>25.87</v>
      </c>
      <c r="U418">
        <v>25.33</v>
      </c>
      <c r="V418" s="91">
        <f t="shared" ref="V418:V481" si="25">AVERAGE(S418:U418)</f>
        <v>25.599999999999998</v>
      </c>
      <c r="Z418" s="43">
        <f>'Std. Curve(396-477+Hops)'!C2</f>
        <v>8.0319924297022574E-2</v>
      </c>
      <c r="AA418" s="37" t="s">
        <v>82</v>
      </c>
      <c r="AB418" s="93">
        <f>VLOOKUP(AA418,$AK$3:$AR$5,8)</f>
        <v>2660000</v>
      </c>
      <c r="AC418" s="94">
        <f>Z418*'DNA extraction'!O418*'DNA extraction'!F418/'DNA extraction'!E418/1000</f>
        <v>0.6336877656569827</v>
      </c>
      <c r="AD418" s="94">
        <f>AC418*FWDW!H418</f>
        <v>0.53156729554692883</v>
      </c>
      <c r="AE418" s="93">
        <f t="shared" si="23"/>
        <v>1685609.456647574</v>
      </c>
      <c r="AF418" s="95" t="e">
        <f>STDEV(W418:Y418)</f>
        <v>#DIV/0!</v>
      </c>
      <c r="AG418" s="95" t="e">
        <f>AF418/Z418</f>
        <v>#DIV/0!</v>
      </c>
    </row>
    <row r="419" spans="1:33" x14ac:dyDescent="0.3">
      <c r="A419" s="54" t="s">
        <v>425</v>
      </c>
      <c r="B419" s="87">
        <f>Meta!B419</f>
        <v>397</v>
      </c>
      <c r="C419" s="87" t="s">
        <v>849</v>
      </c>
      <c r="D419" s="93">
        <v>1273449.7723600252</v>
      </c>
      <c r="E419" t="s">
        <v>76</v>
      </c>
      <c r="F419" t="s">
        <v>404</v>
      </c>
      <c r="G419" t="s">
        <v>229</v>
      </c>
      <c r="H419" t="s">
        <v>232</v>
      </c>
      <c r="I419" t="s">
        <v>233</v>
      </c>
      <c r="J419" t="s">
        <v>234</v>
      </c>
      <c r="K419">
        <v>0.57999999999999996</v>
      </c>
      <c r="L419">
        <v>0.57999999999999996</v>
      </c>
      <c r="M419">
        <v>0.59</v>
      </c>
      <c r="N419" s="43">
        <f t="shared" si="24"/>
        <v>0.58333333333333337</v>
      </c>
      <c r="R419" t="s">
        <v>178</v>
      </c>
      <c r="S419">
        <v>25.49</v>
      </c>
      <c r="T419">
        <v>25.95</v>
      </c>
      <c r="U419">
        <v>25.82</v>
      </c>
      <c r="V419" s="91">
        <f t="shared" si="25"/>
        <v>25.75333333333333</v>
      </c>
      <c r="Z419" s="43">
        <f>'Std. Curve(396-477+Hops)'!C3</f>
        <v>7.2584606498610066E-2</v>
      </c>
      <c r="AA419" s="37" t="s">
        <v>82</v>
      </c>
      <c r="AB419" s="93">
        <f>VLOOKUP(AA419,$AK$3:$AR$5,8)</f>
        <v>2660000</v>
      </c>
      <c r="AC419" s="94">
        <f>Z419*'DNA extraction'!O419*'DNA extraction'!F419/'DNA extraction'!E419/1000</f>
        <v>0.57153233463472497</v>
      </c>
      <c r="AD419" s="94">
        <f>AC419*FWDW!H419</f>
        <v>0.47874051592482147</v>
      </c>
      <c r="AE419" s="93">
        <f t="shared" si="23"/>
        <v>1520276.0101283684</v>
      </c>
      <c r="AF419" s="95" t="e">
        <f>STDEV(W419:Y419)</f>
        <v>#DIV/0!</v>
      </c>
      <c r="AG419" s="95" t="e">
        <f>AF419/Z419</f>
        <v>#DIV/0!</v>
      </c>
    </row>
    <row r="420" spans="1:33" x14ac:dyDescent="0.3">
      <c r="A420" s="54" t="s">
        <v>425</v>
      </c>
      <c r="B420" s="87">
        <f>Meta!B420</f>
        <v>398</v>
      </c>
      <c r="C420" s="87" t="s">
        <v>850</v>
      </c>
      <c r="D420" s="93">
        <v>888018.52047632181</v>
      </c>
      <c r="E420" t="s">
        <v>76</v>
      </c>
      <c r="F420" t="s">
        <v>404</v>
      </c>
      <c r="G420" t="s">
        <v>229</v>
      </c>
      <c r="H420" t="s">
        <v>232</v>
      </c>
      <c r="I420" t="s">
        <v>233</v>
      </c>
      <c r="J420" t="s">
        <v>234</v>
      </c>
      <c r="K420">
        <v>0.54</v>
      </c>
      <c r="L420">
        <v>0.59</v>
      </c>
      <c r="M420">
        <v>0.61</v>
      </c>
      <c r="N420" s="43">
        <f t="shared" si="24"/>
        <v>0.57999999999999996</v>
      </c>
      <c r="R420" t="s">
        <v>179</v>
      </c>
      <c r="S420">
        <v>26.12</v>
      </c>
      <c r="T420">
        <v>26.41</v>
      </c>
      <c r="U420">
        <v>26.43</v>
      </c>
      <c r="V420" s="91">
        <f t="shared" si="25"/>
        <v>26.320000000000004</v>
      </c>
      <c r="Z420" s="43">
        <f>'Std. Curve(396-477+Hops)'!C4</f>
        <v>4.9924567696916652E-2</v>
      </c>
      <c r="AA420" s="37" t="s">
        <v>82</v>
      </c>
      <c r="AB420" s="93">
        <f>VLOOKUP(AA420,$AK$3:$AR$5,8)</f>
        <v>2660000</v>
      </c>
      <c r="AC420" s="94">
        <f>Z420*'DNA extraction'!O420*'DNA extraction'!F420/'DNA extraction'!E420/1000</f>
        <v>0.39622672775330675</v>
      </c>
      <c r="AD420" s="94">
        <f>AC420*FWDW!H420</f>
        <v>0.3338415490512488</v>
      </c>
      <c r="AE420" s="93">
        <f t="shared" si="23"/>
        <v>1053963.095823796</v>
      </c>
      <c r="AF420" s="95" t="e">
        <f>STDEV(W420:Y420)</f>
        <v>#DIV/0!</v>
      </c>
      <c r="AG420" s="95" t="e">
        <f>AF420/Z420</f>
        <v>#DIV/0!</v>
      </c>
    </row>
    <row r="421" spans="1:33" x14ac:dyDescent="0.3">
      <c r="A421" s="54" t="s">
        <v>425</v>
      </c>
      <c r="B421" s="87">
        <f>Meta!B421</f>
        <v>399</v>
      </c>
      <c r="C421" s="87" t="s">
        <v>851</v>
      </c>
      <c r="D421" s="93">
        <v>1816865.21372885</v>
      </c>
      <c r="E421" t="s">
        <v>76</v>
      </c>
      <c r="F421" t="s">
        <v>404</v>
      </c>
      <c r="G421" t="s">
        <v>229</v>
      </c>
      <c r="H421" t="s">
        <v>232</v>
      </c>
      <c r="I421" t="s">
        <v>233</v>
      </c>
      <c r="J421" t="s">
        <v>234</v>
      </c>
      <c r="K421">
        <v>0.49</v>
      </c>
      <c r="L421">
        <v>0.3</v>
      </c>
      <c r="M421">
        <v>0.6</v>
      </c>
      <c r="N421" s="43">
        <f t="shared" si="24"/>
        <v>0.46333333333333337</v>
      </c>
      <c r="R421" t="s">
        <v>180</v>
      </c>
      <c r="S421">
        <v>24.74</v>
      </c>
      <c r="T421">
        <v>25.55</v>
      </c>
      <c r="U421">
        <v>25.26</v>
      </c>
      <c r="V421" s="91">
        <f t="shared" si="25"/>
        <v>25.183333333333334</v>
      </c>
      <c r="Z421" s="43">
        <f>'Std. Curve(396-477+Hops)'!C5</f>
        <v>0.10576227901208388</v>
      </c>
      <c r="AA421" s="37" t="s">
        <v>82</v>
      </c>
      <c r="AB421" s="93">
        <f>VLOOKUP(AA421,$AK$3:$AR$5,8)</f>
        <v>2660000</v>
      </c>
      <c r="AC421" s="94">
        <f>Z421*'DNA extraction'!O421*'DNA extraction'!F421/'DNA extraction'!E421/1000</f>
        <v>0.81986262800065024</v>
      </c>
      <c r="AD421" s="94">
        <f>AC421*FWDW!H421</f>
        <v>0.68303203523640976</v>
      </c>
      <c r="AE421" s="93">
        <f t="shared" si="23"/>
        <v>2180834.5904817297</v>
      </c>
      <c r="AF421" s="95" t="e">
        <f>STDEV(W421:Y421)</f>
        <v>#DIV/0!</v>
      </c>
      <c r="AG421" s="95" t="e">
        <f>AF421/Z421</f>
        <v>#DIV/0!</v>
      </c>
    </row>
    <row r="422" spans="1:33" x14ac:dyDescent="0.3">
      <c r="A422" s="54" t="s">
        <v>425</v>
      </c>
      <c r="B422" s="87">
        <f>Meta!B422</f>
        <v>400</v>
      </c>
      <c r="C422" s="87" t="s">
        <v>852</v>
      </c>
      <c r="D422" s="93">
        <v>2143419.9956689142</v>
      </c>
      <c r="E422" t="s">
        <v>76</v>
      </c>
      <c r="F422" t="s">
        <v>404</v>
      </c>
      <c r="G422" t="s">
        <v>229</v>
      </c>
      <c r="H422" t="s">
        <v>232</v>
      </c>
      <c r="I422" t="s">
        <v>233</v>
      </c>
      <c r="J422" t="s">
        <v>234</v>
      </c>
      <c r="K422">
        <v>0.48</v>
      </c>
      <c r="L422">
        <v>0.59</v>
      </c>
      <c r="M422">
        <v>0.59</v>
      </c>
      <c r="N422" s="43">
        <f t="shared" si="24"/>
        <v>0.55333333333333323</v>
      </c>
      <c r="R422" t="s">
        <v>181</v>
      </c>
      <c r="S422">
        <v>24.78</v>
      </c>
      <c r="T422">
        <v>25.01</v>
      </c>
      <c r="U422">
        <v>25.09</v>
      </c>
      <c r="V422" s="91">
        <f t="shared" si="25"/>
        <v>24.960000000000004</v>
      </c>
      <c r="Z422" s="43">
        <f>'Std. Curve(396-477+Hops)'!C6</f>
        <v>0.12257074506917875</v>
      </c>
      <c r="AA422" s="37" t="s">
        <v>82</v>
      </c>
      <c r="AB422" s="93">
        <f>VLOOKUP(AA422,$AK$3:$AR$5,8)</f>
        <v>2660000</v>
      </c>
      <c r="AC422" s="94">
        <f>Z422*'DNA extraction'!O422*'DNA extraction'!F422/'DNA extraction'!E422/1000</f>
        <v>0.95721003568277052</v>
      </c>
      <c r="AD422" s="94">
        <f>AC422*FWDW!H422</f>
        <v>0.80579699085297518</v>
      </c>
      <c r="AE422" s="93">
        <f t="shared" si="23"/>
        <v>2546178.6949161696</v>
      </c>
      <c r="AF422" s="95" t="e">
        <f>STDEV(W422:Y422)</f>
        <v>#DIV/0!</v>
      </c>
      <c r="AG422" s="95" t="e">
        <f>AF422/Z422</f>
        <v>#DIV/0!</v>
      </c>
    </row>
    <row r="423" spans="1:33" x14ac:dyDescent="0.3">
      <c r="A423" s="54" t="s">
        <v>425</v>
      </c>
      <c r="B423" s="87">
        <f>Meta!B423</f>
        <v>401</v>
      </c>
      <c r="C423" s="87" t="s">
        <v>853</v>
      </c>
      <c r="D423" s="93">
        <v>2391148.698603143</v>
      </c>
      <c r="E423" t="s">
        <v>76</v>
      </c>
      <c r="F423" t="s">
        <v>404</v>
      </c>
      <c r="G423" t="s">
        <v>229</v>
      </c>
      <c r="H423" t="s">
        <v>232</v>
      </c>
      <c r="I423" t="s">
        <v>233</v>
      </c>
      <c r="J423" t="s">
        <v>234</v>
      </c>
      <c r="K423">
        <v>0.56000000000000005</v>
      </c>
      <c r="L423">
        <v>0.56000000000000005</v>
      </c>
      <c r="M423">
        <v>0.55000000000000004</v>
      </c>
      <c r="N423" s="43">
        <f t="shared" si="24"/>
        <v>0.55666666666666675</v>
      </c>
      <c r="R423" t="s">
        <v>182</v>
      </c>
      <c r="S423">
        <v>24.24</v>
      </c>
      <c r="T423">
        <v>25.27</v>
      </c>
      <c r="U423">
        <v>24.92</v>
      </c>
      <c r="V423" s="91">
        <f t="shared" si="25"/>
        <v>24.810000000000002</v>
      </c>
      <c r="Z423" s="43">
        <f>'Std. Curve(396-477+Hops)'!C7</f>
        <v>0.1353348137812603</v>
      </c>
      <c r="AA423" s="37" t="s">
        <v>82</v>
      </c>
      <c r="AB423" s="93">
        <f>VLOOKUP(AA423,$AK$3:$AR$5,8)</f>
        <v>2660000</v>
      </c>
      <c r="AC423" s="94">
        <f>Z423*'DNA extraction'!O423*'DNA extraction'!F423/'DNA extraction'!E423/1000</f>
        <v>1.0631171546053442</v>
      </c>
      <c r="AD423" s="94">
        <f>AC423*FWDW!H423</f>
        <v>0.89892808218163278</v>
      </c>
      <c r="AE423" s="93">
        <f t="shared" si="23"/>
        <v>2827891.6312502157</v>
      </c>
      <c r="AF423" s="95" t="e">
        <f>STDEV(W423:Y423)</f>
        <v>#DIV/0!</v>
      </c>
      <c r="AG423" s="95" t="e">
        <f>AF423/Z423</f>
        <v>#DIV/0!</v>
      </c>
    </row>
    <row r="424" spans="1:33" x14ac:dyDescent="0.3">
      <c r="A424" s="54" t="s">
        <v>425</v>
      </c>
      <c r="B424" s="87">
        <f>Meta!B424</f>
        <v>402</v>
      </c>
      <c r="C424" s="87" t="s">
        <v>854</v>
      </c>
      <c r="D424" s="93">
        <v>6851829.6022384372</v>
      </c>
      <c r="E424" t="s">
        <v>76</v>
      </c>
      <c r="F424" t="s">
        <v>404</v>
      </c>
      <c r="G424" t="s">
        <v>229</v>
      </c>
      <c r="H424" t="s">
        <v>232</v>
      </c>
      <c r="I424" t="s">
        <v>233</v>
      </c>
      <c r="J424" t="s">
        <v>234</v>
      </c>
      <c r="K424">
        <v>0.57999999999999996</v>
      </c>
      <c r="L424">
        <v>0.57999999999999996</v>
      </c>
      <c r="M424">
        <v>0.56000000000000005</v>
      </c>
      <c r="N424" s="43">
        <f t="shared" si="24"/>
        <v>0.57333333333333336</v>
      </c>
      <c r="R424" t="s">
        <v>183</v>
      </c>
      <c r="S424">
        <v>22.94</v>
      </c>
      <c r="T424">
        <v>23.48</v>
      </c>
      <c r="U424">
        <v>23.25</v>
      </c>
      <c r="V424" s="91">
        <f t="shared" si="25"/>
        <v>23.223333333333333</v>
      </c>
      <c r="Z424" s="43">
        <f>'Std. Curve(396-477+Hops)'!C8</f>
        <v>0.38591719393329699</v>
      </c>
      <c r="AA424" s="37" t="s">
        <v>82</v>
      </c>
      <c r="AB424" s="93">
        <f>VLOOKUP(AA424,$AK$3:$AR$5,8)</f>
        <v>2660000</v>
      </c>
      <c r="AC424" s="94">
        <f>Z424*'DNA extraction'!O424*'DNA extraction'!F424/'DNA extraction'!E424/1000</f>
        <v>3.0055856225334661</v>
      </c>
      <c r="AD424" s="94">
        <f>AC424*FWDW!H424</f>
        <v>2.5758757903152021</v>
      </c>
      <c r="AE424" s="93">
        <f t="shared" si="23"/>
        <v>7994857.7559390198</v>
      </c>
      <c r="AF424" s="95" t="e">
        <f>STDEV(W424:Y424)</f>
        <v>#DIV/0!</v>
      </c>
      <c r="AG424" s="95" t="e">
        <f>AF424/Z424</f>
        <v>#DIV/0!</v>
      </c>
    </row>
    <row r="425" spans="1:33" x14ac:dyDescent="0.3">
      <c r="A425" s="54" t="s">
        <v>425</v>
      </c>
      <c r="B425" s="87">
        <f>Meta!B425</f>
        <v>403</v>
      </c>
      <c r="C425" s="87" t="s">
        <v>855</v>
      </c>
      <c r="D425" s="93">
        <v>1162778.2361943952</v>
      </c>
      <c r="E425" t="s">
        <v>76</v>
      </c>
      <c r="F425" t="s">
        <v>404</v>
      </c>
      <c r="G425" t="s">
        <v>229</v>
      </c>
      <c r="H425" t="s">
        <v>232</v>
      </c>
      <c r="I425" t="s">
        <v>233</v>
      </c>
      <c r="J425" t="s">
        <v>234</v>
      </c>
      <c r="K425">
        <v>0.57999999999999996</v>
      </c>
      <c r="L425">
        <v>0.57999999999999996</v>
      </c>
      <c r="M425">
        <v>0.55000000000000004</v>
      </c>
      <c r="N425" s="43">
        <f t="shared" si="24"/>
        <v>0.56999999999999995</v>
      </c>
      <c r="R425" t="s">
        <v>184</v>
      </c>
      <c r="S425">
        <v>25.81</v>
      </c>
      <c r="T425">
        <v>26.07</v>
      </c>
      <c r="U425">
        <v>25.87</v>
      </c>
      <c r="V425" s="91">
        <f t="shared" si="25"/>
        <v>25.916666666666668</v>
      </c>
      <c r="Z425" s="43">
        <f>'Std. Curve(396-477+Hops)'!C9</f>
        <v>6.5162476717840007E-2</v>
      </c>
      <c r="AA425" s="37" t="s">
        <v>82</v>
      </c>
      <c r="AB425" s="93">
        <f>VLOOKUP(AA425,$AK$3:$AR$5,8)</f>
        <v>2660000</v>
      </c>
      <c r="AC425" s="94">
        <f>Z425*'DNA extraction'!O425*'DNA extraction'!F425/'DNA extraction'!E425/1000</f>
        <v>0.52067500373823417</v>
      </c>
      <c r="AD425" s="94">
        <f>AC425*FWDW!H425</f>
        <v>0.43713467526105088</v>
      </c>
      <c r="AE425" s="93">
        <f t="shared" si="23"/>
        <v>1384995.509943703</v>
      </c>
      <c r="AF425" s="95" t="e">
        <f>STDEV(W425:Y425)</f>
        <v>#DIV/0!</v>
      </c>
      <c r="AG425" s="95" t="e">
        <f>AF425/Z425</f>
        <v>#DIV/0!</v>
      </c>
    </row>
    <row r="426" spans="1:33" x14ac:dyDescent="0.3">
      <c r="A426" s="54" t="s">
        <v>425</v>
      </c>
      <c r="B426" s="87">
        <f>Meta!B426</f>
        <v>404</v>
      </c>
      <c r="C426" s="87" t="s">
        <v>856</v>
      </c>
      <c r="D426" s="93">
        <v>13830012.525018796</v>
      </c>
      <c r="E426" t="s">
        <v>76</v>
      </c>
      <c r="F426" t="s">
        <v>404</v>
      </c>
      <c r="G426" t="s">
        <v>229</v>
      </c>
      <c r="H426" t="s">
        <v>232</v>
      </c>
      <c r="I426" t="s">
        <v>233</v>
      </c>
      <c r="J426" t="s">
        <v>234</v>
      </c>
      <c r="K426">
        <v>0.56999999999999995</v>
      </c>
      <c r="L426">
        <v>0.56999999999999995</v>
      </c>
      <c r="M426">
        <v>0.56999999999999995</v>
      </c>
      <c r="N426" s="43">
        <f t="shared" si="24"/>
        <v>0.56999999999999995</v>
      </c>
      <c r="R426" t="s">
        <v>185</v>
      </c>
      <c r="S426">
        <v>21.6</v>
      </c>
      <c r="T426">
        <v>22.24</v>
      </c>
      <c r="U426">
        <v>22.06</v>
      </c>
      <c r="V426" s="91">
        <f t="shared" si="25"/>
        <v>21.966666666666669</v>
      </c>
      <c r="Z426" s="43">
        <f>'Std. Curve(396-477+Hops)'!C10</f>
        <v>0.88497046926772882</v>
      </c>
      <c r="AA426" s="37" t="s">
        <v>82</v>
      </c>
      <c r="AB426" s="93">
        <f>VLOOKUP(AA426,$AK$3:$AR$5,8)</f>
        <v>2660000</v>
      </c>
      <c r="AC426" s="94">
        <f>Z426*'DNA extraction'!O426*'DNA extraction'!F426/'DNA extraction'!E426/1000</f>
        <v>6.9327886350781727</v>
      </c>
      <c r="AD426" s="94">
        <f>AC426*FWDW!H426</f>
        <v>5.1992528289544344</v>
      </c>
      <c r="AE426" s="93">
        <f t="shared" si="23"/>
        <v>18441217.769307937</v>
      </c>
      <c r="AF426" s="95" t="e">
        <f>STDEV(W426:Y426)</f>
        <v>#DIV/0!</v>
      </c>
      <c r="AG426" s="95" t="e">
        <f>AF426/Z426</f>
        <v>#DIV/0!</v>
      </c>
    </row>
    <row r="427" spans="1:33" x14ac:dyDescent="0.3">
      <c r="A427" s="54" t="s">
        <v>425</v>
      </c>
      <c r="B427" s="87">
        <f>Meta!B427</f>
        <v>405</v>
      </c>
      <c r="C427" s="87" t="s">
        <v>857</v>
      </c>
      <c r="D427" s="93">
        <v>2620021.0692421403</v>
      </c>
      <c r="E427" t="s">
        <v>76</v>
      </c>
      <c r="F427" t="s">
        <v>404</v>
      </c>
      <c r="G427" t="s">
        <v>229</v>
      </c>
      <c r="H427" t="s">
        <v>232</v>
      </c>
      <c r="I427" t="s">
        <v>233</v>
      </c>
      <c r="J427" t="s">
        <v>234</v>
      </c>
      <c r="K427">
        <v>0.56999999999999995</v>
      </c>
      <c r="L427">
        <v>0.56999999999999995</v>
      </c>
      <c r="M427">
        <v>0.56000000000000005</v>
      </c>
      <c r="N427" s="43">
        <f t="shared" si="24"/>
        <v>0.56666666666666665</v>
      </c>
      <c r="R427" t="s">
        <v>186</v>
      </c>
      <c r="S427">
        <v>24.61</v>
      </c>
      <c r="T427">
        <v>24.76</v>
      </c>
      <c r="U427">
        <v>24.48</v>
      </c>
      <c r="V427" s="91">
        <f t="shared" si="25"/>
        <v>24.616666666666671</v>
      </c>
      <c r="Z427" s="43">
        <f>'Std. Curve(396-477+Hops)'!C11</f>
        <v>0.1537662469326172</v>
      </c>
      <c r="AA427" s="37" t="s">
        <v>82</v>
      </c>
      <c r="AB427" s="93">
        <f>VLOOKUP(AA427,$AK$3:$AR$5,8)</f>
        <v>2660000</v>
      </c>
      <c r="AC427" s="94">
        <f>Z427*'DNA extraction'!O427*'DNA extraction'!F427/'DNA extraction'!E427/1000</f>
        <v>1.2060097798636644</v>
      </c>
      <c r="AD427" s="94">
        <f>AC427*FWDW!H427</f>
        <v>0.98497032678275942</v>
      </c>
      <c r="AE427" s="93">
        <f t="shared" si="23"/>
        <v>3207986.0144373472</v>
      </c>
      <c r="AF427" s="95" t="e">
        <f>STDEV(W427:Y427)</f>
        <v>#DIV/0!</v>
      </c>
      <c r="AG427" s="95" t="e">
        <f>AF427/Z427</f>
        <v>#DIV/0!</v>
      </c>
    </row>
    <row r="428" spans="1:33" x14ac:dyDescent="0.3">
      <c r="A428" s="54" t="s">
        <v>425</v>
      </c>
      <c r="B428" s="87">
        <f>Meta!B428</f>
        <v>406</v>
      </c>
      <c r="C428" s="87" t="s">
        <v>858</v>
      </c>
      <c r="D428" s="93">
        <v>2617323.8604223961</v>
      </c>
      <c r="E428" t="s">
        <v>76</v>
      </c>
      <c r="F428" t="s">
        <v>404</v>
      </c>
      <c r="G428" t="s">
        <v>229</v>
      </c>
      <c r="H428" t="s">
        <v>232</v>
      </c>
      <c r="I428" t="s">
        <v>233</v>
      </c>
      <c r="J428" t="s">
        <v>234</v>
      </c>
      <c r="K428">
        <v>0.59</v>
      </c>
      <c r="L428">
        <v>0.6</v>
      </c>
      <c r="M428">
        <v>0.56999999999999995</v>
      </c>
      <c r="N428" s="43">
        <f t="shared" si="24"/>
        <v>0.58666666666666656</v>
      </c>
      <c r="R428" t="s">
        <v>187</v>
      </c>
      <c r="S428">
        <v>24.19</v>
      </c>
      <c r="T428">
        <v>24.98</v>
      </c>
      <c r="U428">
        <v>24.74</v>
      </c>
      <c r="V428" s="91">
        <f t="shared" si="25"/>
        <v>24.636666666666667</v>
      </c>
      <c r="Z428" s="43">
        <f>'Std. Curve(396-477+Hops)'!C12</f>
        <v>0.15174858632269173</v>
      </c>
      <c r="AA428" s="37" t="s">
        <v>82</v>
      </c>
      <c r="AB428" s="93">
        <f>VLOOKUP(AA428,$AK$3:$AR$5,8)</f>
        <v>2660000</v>
      </c>
      <c r="AC428" s="94">
        <f>Z428*'DNA extraction'!O428*'DNA extraction'!F428/'DNA extraction'!E428/1000</f>
        <v>1.1813825326795773</v>
      </c>
      <c r="AD428" s="94">
        <f>AC428*FWDW!H428</f>
        <v>0.98395633850466024</v>
      </c>
      <c r="AE428" s="93">
        <f t="shared" si="23"/>
        <v>3142477.5369276754</v>
      </c>
      <c r="AF428" s="95" t="e">
        <f>STDEV(W428:Y428)</f>
        <v>#DIV/0!</v>
      </c>
      <c r="AG428" s="95" t="e">
        <f>AF428/Z428</f>
        <v>#DIV/0!</v>
      </c>
    </row>
    <row r="429" spans="1:33" x14ac:dyDescent="0.3">
      <c r="A429" s="54" t="s">
        <v>425</v>
      </c>
      <c r="B429" s="87">
        <f>Meta!B429</f>
        <v>407</v>
      </c>
      <c r="C429" s="87" t="s">
        <v>859</v>
      </c>
      <c r="D429" s="93">
        <v>8721561.0172661543</v>
      </c>
      <c r="E429" t="s">
        <v>76</v>
      </c>
      <c r="F429" t="s">
        <v>404</v>
      </c>
      <c r="G429" t="s">
        <v>229</v>
      </c>
      <c r="H429" t="s">
        <v>232</v>
      </c>
      <c r="I429" t="s">
        <v>233</v>
      </c>
      <c r="J429" t="s">
        <v>234</v>
      </c>
      <c r="K429">
        <v>0.56999999999999995</v>
      </c>
      <c r="L429">
        <v>0.59</v>
      </c>
      <c r="M429">
        <v>0.56999999999999995</v>
      </c>
      <c r="N429" s="43">
        <f t="shared" si="24"/>
        <v>0.57666666666666666</v>
      </c>
      <c r="R429" t="s">
        <v>188</v>
      </c>
      <c r="S429">
        <v>22.23</v>
      </c>
      <c r="T429">
        <v>23.12</v>
      </c>
      <c r="U429">
        <v>23.08</v>
      </c>
      <c r="V429" s="91">
        <f t="shared" si="25"/>
        <v>22.810000000000002</v>
      </c>
      <c r="Z429" s="43">
        <f>'Std. Curve(396-477+Hops)'!C13</f>
        <v>0.50704391876426358</v>
      </c>
      <c r="AA429" s="37" t="s">
        <v>82</v>
      </c>
      <c r="AB429" s="93">
        <f>VLOOKUP(AA429,$AK$3:$AR$5,8)</f>
        <v>2660000</v>
      </c>
      <c r="AC429" s="94">
        <f>Z429*'DNA extraction'!O429*'DNA extraction'!F429/'DNA extraction'!E429/1000</f>
        <v>3.9153970560946996</v>
      </c>
      <c r="AD429" s="94">
        <f>AC429*FWDW!H429</f>
        <v>3.2787823373181029</v>
      </c>
      <c r="AE429" s="93">
        <f t="shared" si="23"/>
        <v>10414956.169211902</v>
      </c>
      <c r="AF429" s="95" t="e">
        <f>STDEV(W429:Y429)</f>
        <v>#DIV/0!</v>
      </c>
      <c r="AG429" s="95" t="e">
        <f>AF429/Z429</f>
        <v>#DIV/0!</v>
      </c>
    </row>
    <row r="430" spans="1:33" x14ac:dyDescent="0.3">
      <c r="A430" s="54" t="s">
        <v>425</v>
      </c>
      <c r="B430" s="87">
        <f>Meta!B430</f>
        <v>408</v>
      </c>
      <c r="C430" s="87" t="s">
        <v>860</v>
      </c>
      <c r="D430" s="93">
        <v>17492476.274014682</v>
      </c>
      <c r="E430" t="s">
        <v>76</v>
      </c>
      <c r="F430" t="s">
        <v>404</v>
      </c>
      <c r="G430" t="s">
        <v>229</v>
      </c>
      <c r="H430" t="s">
        <v>232</v>
      </c>
      <c r="I430" t="s">
        <v>233</v>
      </c>
      <c r="J430" t="s">
        <v>234</v>
      </c>
      <c r="K430">
        <v>0.6</v>
      </c>
      <c r="L430">
        <v>0.59</v>
      </c>
      <c r="M430">
        <v>0.62</v>
      </c>
      <c r="N430" s="43">
        <f t="shared" si="24"/>
        <v>0.60333333333333339</v>
      </c>
      <c r="R430" t="s">
        <v>189</v>
      </c>
      <c r="S430">
        <v>21.59</v>
      </c>
      <c r="T430">
        <v>21.87</v>
      </c>
      <c r="U430">
        <v>21.86</v>
      </c>
      <c r="V430" s="91">
        <f t="shared" si="25"/>
        <v>21.77333333333333</v>
      </c>
      <c r="Z430" s="43">
        <f>'Std. Curve(396-477+Hops)'!C14</f>
        <v>1.0054958063151296</v>
      </c>
      <c r="AA430" s="37" t="s">
        <v>82</v>
      </c>
      <c r="AB430" s="93">
        <f>VLOOKUP(AA430,$AK$3:$AR$5,8)</f>
        <v>2660000</v>
      </c>
      <c r="AC430" s="94">
        <f>Z430*'DNA extraction'!O430*'DNA extraction'!F430/'DNA extraction'!E430/1000</f>
        <v>7.8401232461218688</v>
      </c>
      <c r="AD430" s="94">
        <f>AC430*FWDW!H430</f>
        <v>6.5761189000055191</v>
      </c>
      <c r="AE430" s="93">
        <f t="shared" si="23"/>
        <v>20854727.834684171</v>
      </c>
      <c r="AF430" s="95" t="e">
        <f>STDEV(W430:Y430)</f>
        <v>#DIV/0!</v>
      </c>
      <c r="AG430" s="95" t="e">
        <f>AF430/Z430</f>
        <v>#DIV/0!</v>
      </c>
    </row>
    <row r="431" spans="1:33" x14ac:dyDescent="0.3">
      <c r="A431" s="54" t="s">
        <v>425</v>
      </c>
      <c r="B431" s="87">
        <f>Meta!B431</f>
        <v>409</v>
      </c>
      <c r="C431" s="87" t="s">
        <v>861</v>
      </c>
      <c r="D431" s="93">
        <v>1625957.1316739288</v>
      </c>
      <c r="E431" t="s">
        <v>76</v>
      </c>
      <c r="F431" t="s">
        <v>404</v>
      </c>
      <c r="G431" t="s">
        <v>229</v>
      </c>
      <c r="H431" t="s">
        <v>232</v>
      </c>
      <c r="I431" t="s">
        <v>233</v>
      </c>
      <c r="J431" t="s">
        <v>234</v>
      </c>
      <c r="K431">
        <v>0.61</v>
      </c>
      <c r="L431">
        <v>0.62</v>
      </c>
      <c r="M431">
        <v>0.61</v>
      </c>
      <c r="N431" s="43">
        <f t="shared" si="24"/>
        <v>0.61333333333333329</v>
      </c>
      <c r="R431" t="s">
        <v>190</v>
      </c>
      <c r="S431">
        <v>25.09</v>
      </c>
      <c r="T431">
        <v>25.72</v>
      </c>
      <c r="U431">
        <v>25.44</v>
      </c>
      <c r="V431" s="91">
        <f t="shared" si="25"/>
        <v>25.416666666666668</v>
      </c>
      <c r="Z431" s="43">
        <f>'Std. Curve(396-477+Hops)'!C15</f>
        <v>9.0658096242202224E-2</v>
      </c>
      <c r="AA431" s="37" t="s">
        <v>82</v>
      </c>
      <c r="AB431" s="93">
        <f>VLOOKUP(AA431,$AK$3:$AR$5,8)</f>
        <v>2660000</v>
      </c>
      <c r="AC431" s="94">
        <f>Z431*'DNA extraction'!O431*'DNA extraction'!F431/'DNA extraction'!E431/1000</f>
        <v>0.70468788373262525</v>
      </c>
      <c r="AD431" s="94">
        <f>AC431*FWDW!H431</f>
        <v>0.61126207957666501</v>
      </c>
      <c r="AE431" s="93">
        <f t="shared" si="23"/>
        <v>1874469.7707287832</v>
      </c>
      <c r="AF431" s="95" t="e">
        <f>STDEV(W431:Y431)</f>
        <v>#DIV/0!</v>
      </c>
      <c r="AG431" s="95" t="e">
        <f>AF431/Z431</f>
        <v>#DIV/0!</v>
      </c>
    </row>
    <row r="432" spans="1:33" x14ac:dyDescent="0.3">
      <c r="A432" s="54" t="s">
        <v>425</v>
      </c>
      <c r="B432" s="87">
        <f>Meta!B432</f>
        <v>410</v>
      </c>
      <c r="C432" s="87" t="s">
        <v>862</v>
      </c>
      <c r="D432" s="93">
        <v>652599.65940319176</v>
      </c>
      <c r="E432" t="s">
        <v>76</v>
      </c>
      <c r="F432" t="s">
        <v>404</v>
      </c>
      <c r="G432" t="s">
        <v>229</v>
      </c>
      <c r="H432" t="s">
        <v>232</v>
      </c>
      <c r="I432" t="s">
        <v>233</v>
      </c>
      <c r="J432" t="s">
        <v>234</v>
      </c>
      <c r="K432">
        <v>0.6</v>
      </c>
      <c r="L432">
        <v>0.63</v>
      </c>
      <c r="M432">
        <v>0.61</v>
      </c>
      <c r="N432" s="43">
        <f t="shared" si="24"/>
        <v>0.61333333333333329</v>
      </c>
      <c r="R432" t="s">
        <v>191</v>
      </c>
      <c r="S432">
        <v>26.25</v>
      </c>
      <c r="T432">
        <v>27.09</v>
      </c>
      <c r="U432">
        <v>27.01</v>
      </c>
      <c r="V432" s="91">
        <f t="shared" si="25"/>
        <v>26.783333333333335</v>
      </c>
      <c r="Z432" s="43">
        <f>'Std. Curve(396-477+Hops)'!C16</f>
        <v>3.6763932637303993E-2</v>
      </c>
      <c r="AA432" s="37" t="s">
        <v>82</v>
      </c>
      <c r="AB432" s="93">
        <f>VLOOKUP(AA432,$AK$3:$AR$5,8)</f>
        <v>2660000</v>
      </c>
      <c r="AC432" s="94">
        <f>Z432*'DNA extraction'!O432*'DNA extraction'!F432/'DNA extraction'!E432/1000</f>
        <v>0.28521282108071372</v>
      </c>
      <c r="AD432" s="94">
        <f>AC432*FWDW!H432</f>
        <v>0.2453382178207488</v>
      </c>
      <c r="AE432" s="93">
        <f t="shared" si="23"/>
        <v>758666.10407469852</v>
      </c>
      <c r="AF432" s="95" t="e">
        <f>STDEV(W432:Y432)</f>
        <v>#DIV/0!</v>
      </c>
      <c r="AG432" s="95" t="e">
        <f>AF432/Z432</f>
        <v>#DIV/0!</v>
      </c>
    </row>
    <row r="433" spans="1:34" x14ac:dyDescent="0.3">
      <c r="A433" s="54" t="s">
        <v>425</v>
      </c>
      <c r="B433" s="87">
        <f>Meta!B433</f>
        <v>411</v>
      </c>
      <c r="C433" s="87" t="s">
        <v>863</v>
      </c>
      <c r="D433" s="93">
        <v>1320246.0161925545</v>
      </c>
      <c r="E433" t="s">
        <v>76</v>
      </c>
      <c r="F433" t="s">
        <v>404</v>
      </c>
      <c r="G433" t="s">
        <v>229</v>
      </c>
      <c r="H433" t="s">
        <v>232</v>
      </c>
      <c r="I433" t="s">
        <v>233</v>
      </c>
      <c r="J433" t="s">
        <v>234</v>
      </c>
      <c r="K433">
        <v>0.6</v>
      </c>
      <c r="L433">
        <v>0.65</v>
      </c>
      <c r="M433">
        <v>0.56999999999999995</v>
      </c>
      <c r="N433" s="43">
        <f t="shared" si="24"/>
        <v>0.60666666666666658</v>
      </c>
      <c r="R433" t="s">
        <v>192</v>
      </c>
      <c r="S433">
        <v>25.62</v>
      </c>
      <c r="T433">
        <v>25.9</v>
      </c>
      <c r="U433">
        <v>25.52</v>
      </c>
      <c r="V433" s="91">
        <f t="shared" si="25"/>
        <v>25.679999999999996</v>
      </c>
      <c r="Z433" s="43">
        <f>'Std. Curve(396-477+Hops)'!C17</f>
        <v>7.618646946477052E-2</v>
      </c>
      <c r="AA433" s="37" t="s">
        <v>82</v>
      </c>
      <c r="AB433" s="93">
        <f>VLOOKUP(AA433,$AK$3:$AR$5,8)</f>
        <v>2660000</v>
      </c>
      <c r="AC433" s="94">
        <f>Z433*'DNA extraction'!O433*'DNA extraction'!F433/'DNA extraction'!E433/1000</f>
        <v>0.58990684835284968</v>
      </c>
      <c r="AD433" s="94">
        <f>AC433*FWDW!H433</f>
        <v>0.49633308879419341</v>
      </c>
      <c r="AE433" s="93">
        <f t="shared" si="23"/>
        <v>1569152.21661858</v>
      </c>
      <c r="AF433" s="95" t="e">
        <f>STDEV(W433:Y433)</f>
        <v>#DIV/0!</v>
      </c>
      <c r="AG433" s="95" t="e">
        <f>AF433/Z433</f>
        <v>#DIV/0!</v>
      </c>
    </row>
    <row r="434" spans="1:34" x14ac:dyDescent="0.3">
      <c r="A434" s="54" t="s">
        <v>425</v>
      </c>
      <c r="B434" s="87">
        <f>Meta!B434</f>
        <v>412</v>
      </c>
      <c r="C434" s="87" t="s">
        <v>864</v>
      </c>
      <c r="D434" s="93">
        <v>9807117.1614193786</v>
      </c>
      <c r="E434" t="s">
        <v>76</v>
      </c>
      <c r="F434" t="s">
        <v>404</v>
      </c>
      <c r="G434" t="s">
        <v>229</v>
      </c>
      <c r="H434" t="s">
        <v>232</v>
      </c>
      <c r="I434" t="s">
        <v>233</v>
      </c>
      <c r="J434" t="s">
        <v>234</v>
      </c>
      <c r="K434">
        <v>0.57999999999999996</v>
      </c>
      <c r="L434">
        <v>0.59</v>
      </c>
      <c r="M434">
        <v>0.56999999999999995</v>
      </c>
      <c r="N434" s="43">
        <f t="shared" si="24"/>
        <v>0.57999999999999996</v>
      </c>
      <c r="R434" t="s">
        <v>193</v>
      </c>
      <c r="S434">
        <v>22.36</v>
      </c>
      <c r="T434">
        <v>22.77</v>
      </c>
      <c r="U434">
        <v>22.88</v>
      </c>
      <c r="V434" s="91">
        <f t="shared" si="25"/>
        <v>22.669999999999998</v>
      </c>
      <c r="Z434" s="43">
        <f>'Std. Curve(396-477+Hops)'!C18</f>
        <v>0.55616044993221447</v>
      </c>
      <c r="AA434" s="37" t="s">
        <v>82</v>
      </c>
      <c r="AB434" s="93">
        <f>VLOOKUP(AA434,$AK$3:$AR$5,8)</f>
        <v>2660000</v>
      </c>
      <c r="AC434" s="94">
        <f>Z434*'DNA extraction'!O434*'DNA extraction'!F434/'DNA extraction'!E434/1000</f>
        <v>4.3913181992279071</v>
      </c>
      <c r="AD434" s="94">
        <f>AC434*FWDW!H434</f>
        <v>3.6868861509095407</v>
      </c>
      <c r="AE434" s="93">
        <f t="shared" si="23"/>
        <v>11680906.409946233</v>
      </c>
      <c r="AF434" s="95" t="e">
        <f>STDEV(W434:Y434)</f>
        <v>#DIV/0!</v>
      </c>
      <c r="AG434" s="95" t="e">
        <f>AF434/Z434</f>
        <v>#DIV/0!</v>
      </c>
    </row>
    <row r="435" spans="1:34" x14ac:dyDescent="0.3">
      <c r="A435" s="54" t="s">
        <v>425</v>
      </c>
      <c r="B435" s="87">
        <f>Meta!B435</f>
        <v>413</v>
      </c>
      <c r="C435" s="87" t="s">
        <v>865</v>
      </c>
      <c r="D435" s="93">
        <v>4744465.3957613762</v>
      </c>
      <c r="E435" t="s">
        <v>76</v>
      </c>
      <c r="F435" t="s">
        <v>404</v>
      </c>
      <c r="G435" t="s">
        <v>229</v>
      </c>
      <c r="H435" t="s">
        <v>232</v>
      </c>
      <c r="I435" t="s">
        <v>233</v>
      </c>
      <c r="J435" t="s">
        <v>234</v>
      </c>
      <c r="K435">
        <v>0.56999999999999995</v>
      </c>
      <c r="L435">
        <v>0.59</v>
      </c>
      <c r="M435">
        <v>0.54</v>
      </c>
      <c r="N435" s="43">
        <f t="shared" si="24"/>
        <v>0.56666666666666665</v>
      </c>
      <c r="R435" t="s">
        <v>194</v>
      </c>
      <c r="S435">
        <v>23.35</v>
      </c>
      <c r="T435">
        <v>24.28</v>
      </c>
      <c r="U435">
        <v>23.81</v>
      </c>
      <c r="V435" s="91">
        <f t="shared" si="25"/>
        <v>23.813333333333333</v>
      </c>
      <c r="Z435" s="43">
        <f>'Std. Curve(396-477+Hops)'!C19</f>
        <v>0.26137948260479804</v>
      </c>
      <c r="AA435" s="37" t="s">
        <v>82</v>
      </c>
      <c r="AB435" s="93">
        <f>VLOOKUP(AA435,$AK$3:$AR$5,8)</f>
        <v>2660000</v>
      </c>
      <c r="AC435" s="94">
        <f>Z435*'DNA extraction'!O435*'DNA extraction'!F435/'DNA extraction'!E435/1000</f>
        <v>2.068693966005525</v>
      </c>
      <c r="AD435" s="94">
        <f>AC435*FWDW!H435</f>
        <v>1.7836336074290888</v>
      </c>
      <c r="AE435" s="93">
        <f t="shared" si="23"/>
        <v>5502725.9495746968</v>
      </c>
      <c r="AF435" s="95" t="e">
        <f>STDEV(W435:Y435)</f>
        <v>#DIV/0!</v>
      </c>
      <c r="AG435" s="95" t="e">
        <f>AF435/Z435</f>
        <v>#DIV/0!</v>
      </c>
    </row>
    <row r="436" spans="1:34" x14ac:dyDescent="0.3">
      <c r="A436" s="54" t="s">
        <v>425</v>
      </c>
      <c r="B436" s="87">
        <f>Meta!B436</f>
        <v>414</v>
      </c>
      <c r="C436" s="87" t="s">
        <v>866</v>
      </c>
      <c r="D436" s="93">
        <v>1645659.1559644672</v>
      </c>
      <c r="E436" t="s">
        <v>76</v>
      </c>
      <c r="F436" t="s">
        <v>404</v>
      </c>
      <c r="G436" t="s">
        <v>229</v>
      </c>
      <c r="H436" t="s">
        <v>232</v>
      </c>
      <c r="I436" t="s">
        <v>233</v>
      </c>
      <c r="J436" t="s">
        <v>234</v>
      </c>
      <c r="K436">
        <v>0.53</v>
      </c>
      <c r="L436">
        <v>0.52</v>
      </c>
      <c r="M436">
        <v>0.51</v>
      </c>
      <c r="N436" s="43">
        <f t="shared" si="24"/>
        <v>0.52</v>
      </c>
      <c r="R436" t="s">
        <v>195</v>
      </c>
      <c r="S436">
        <v>25.01</v>
      </c>
      <c r="T436">
        <v>25.93</v>
      </c>
      <c r="U436">
        <v>25.13</v>
      </c>
      <c r="V436" s="91">
        <f t="shared" si="25"/>
        <v>25.356666666666666</v>
      </c>
      <c r="Z436" s="43">
        <f>'Std. Curve(396-477+Hops)'!C20</f>
        <v>9.4322581066719133E-2</v>
      </c>
      <c r="AA436" s="37" t="s">
        <v>82</v>
      </c>
      <c r="AB436" s="93">
        <f>VLOOKUP(AA436,$AK$3:$AR$5,8)</f>
        <v>2660000</v>
      </c>
      <c r="AC436" s="94">
        <f>Z436*'DNA extraction'!O436*'DNA extraction'!F436/'DNA extraction'!E436/1000</f>
        <v>0.74152972536728878</v>
      </c>
      <c r="AD436" s="94">
        <f>AC436*FWDW!H436</f>
        <v>0.61866885562573959</v>
      </c>
      <c r="AE436" s="93">
        <f t="shared" si="23"/>
        <v>1972469.0694769882</v>
      </c>
      <c r="AF436" s="95" t="e">
        <f>STDEV(W436:Y436)</f>
        <v>#DIV/0!</v>
      </c>
      <c r="AG436" s="95" t="e">
        <f>AF436/Z436</f>
        <v>#DIV/0!</v>
      </c>
    </row>
    <row r="437" spans="1:34" x14ac:dyDescent="0.3">
      <c r="A437" s="54" t="s">
        <v>425</v>
      </c>
      <c r="B437" s="87">
        <f>Meta!B437</f>
        <v>415</v>
      </c>
      <c r="C437" s="87" t="s">
        <v>867</v>
      </c>
      <c r="D437" s="93">
        <v>4529661.2212751387</v>
      </c>
      <c r="E437" t="s">
        <v>76</v>
      </c>
      <c r="F437" t="s">
        <v>404</v>
      </c>
      <c r="G437" t="s">
        <v>229</v>
      </c>
      <c r="H437" t="s">
        <v>232</v>
      </c>
      <c r="I437" t="s">
        <v>233</v>
      </c>
      <c r="J437" t="s">
        <v>234</v>
      </c>
      <c r="K437">
        <v>0.56999999999999995</v>
      </c>
      <c r="L437">
        <v>0.59</v>
      </c>
      <c r="M437">
        <v>0.59</v>
      </c>
      <c r="N437" s="43">
        <f t="shared" si="24"/>
        <v>0.58333333333333337</v>
      </c>
      <c r="R437" t="s">
        <v>196</v>
      </c>
      <c r="S437">
        <v>23.3</v>
      </c>
      <c r="T437">
        <v>24.08</v>
      </c>
      <c r="U437">
        <v>24.12</v>
      </c>
      <c r="V437" s="91">
        <f t="shared" si="25"/>
        <v>23.833333333333332</v>
      </c>
      <c r="Z437" s="43">
        <f>'Std. Curve(396-477+Hops)'!C21</f>
        <v>0.2579497631649677</v>
      </c>
      <c r="AA437" s="37" t="s">
        <v>82</v>
      </c>
      <c r="AB437" s="93">
        <f>VLOOKUP(AA437,$AK$3:$AR$5,8)</f>
        <v>2660000</v>
      </c>
      <c r="AC437" s="94">
        <f>Z437*'DNA extraction'!O437*'DNA extraction'!F437/'DNA extraction'!E437/1000</f>
        <v>2.0199668219652911</v>
      </c>
      <c r="AD437" s="94">
        <f>AC437*FWDW!H437</f>
        <v>1.7028801583741122</v>
      </c>
      <c r="AE437" s="93">
        <f t="shared" si="23"/>
        <v>5373111.7464276738</v>
      </c>
      <c r="AF437" s="95" t="e">
        <f>STDEV(W437:Y437)</f>
        <v>#DIV/0!</v>
      </c>
      <c r="AG437" s="95" t="e">
        <f>AF437/Z437</f>
        <v>#DIV/0!</v>
      </c>
    </row>
    <row r="438" spans="1:34" x14ac:dyDescent="0.3">
      <c r="A438" s="54" t="s">
        <v>425</v>
      </c>
      <c r="B438" s="87">
        <f>Meta!B438</f>
        <v>416</v>
      </c>
      <c r="C438" s="87" t="s">
        <v>868</v>
      </c>
      <c r="D438" s="93">
        <v>1184697.9580300958</v>
      </c>
      <c r="E438" t="s">
        <v>76</v>
      </c>
      <c r="F438" t="s">
        <v>404</v>
      </c>
      <c r="G438" t="s">
        <v>229</v>
      </c>
      <c r="H438" t="s">
        <v>232</v>
      </c>
      <c r="I438" t="s">
        <v>233</v>
      </c>
      <c r="J438" t="s">
        <v>234</v>
      </c>
      <c r="K438">
        <v>0.56000000000000005</v>
      </c>
      <c r="L438">
        <v>0.56999999999999995</v>
      </c>
      <c r="M438">
        <v>0.56000000000000005</v>
      </c>
      <c r="N438" s="43">
        <f t="shared" si="24"/>
        <v>0.56333333333333335</v>
      </c>
      <c r="R438" t="s">
        <v>197</v>
      </c>
      <c r="S438">
        <v>25.65</v>
      </c>
      <c r="T438">
        <v>26.13</v>
      </c>
      <c r="U438">
        <v>25.77</v>
      </c>
      <c r="V438" s="91">
        <f t="shared" si="25"/>
        <v>25.849999999999998</v>
      </c>
      <c r="Z438" s="43">
        <f>'Std. Curve(396-477+Hops)'!C22</f>
        <v>6.8095558217539667E-2</v>
      </c>
      <c r="AA438" s="37" t="s">
        <v>82</v>
      </c>
      <c r="AB438" s="93">
        <f>VLOOKUP(AA438,$AK$3:$AR$5,8)</f>
        <v>2660000</v>
      </c>
      <c r="AC438" s="94">
        <f>Z438*'DNA extraction'!O438*'DNA extraction'!F438/'DNA extraction'!E438/1000</f>
        <v>0.53324634469490728</v>
      </c>
      <c r="AD438" s="94">
        <f>AC438*FWDW!H438</f>
        <v>0.44537517219176531</v>
      </c>
      <c r="AE438" s="93">
        <f t="shared" si="23"/>
        <v>1418435.2768884534</v>
      </c>
      <c r="AF438" s="95" t="e">
        <f>STDEV(W438:Y438)</f>
        <v>#DIV/0!</v>
      </c>
      <c r="AG438" s="95" t="e">
        <f>AF438/Z438</f>
        <v>#DIV/0!</v>
      </c>
    </row>
    <row r="439" spans="1:34" x14ac:dyDescent="0.3">
      <c r="A439" s="54" t="s">
        <v>425</v>
      </c>
      <c r="B439" s="87">
        <f>Meta!B439</f>
        <v>417</v>
      </c>
      <c r="C439" s="87" t="s">
        <v>869</v>
      </c>
      <c r="D439" s="93">
        <v>5647304.3627453689</v>
      </c>
      <c r="E439" t="s">
        <v>76</v>
      </c>
      <c r="F439" t="s">
        <v>404</v>
      </c>
      <c r="G439" t="s">
        <v>229</v>
      </c>
      <c r="H439" t="s">
        <v>232</v>
      </c>
      <c r="I439" t="s">
        <v>233</v>
      </c>
      <c r="J439" t="s">
        <v>234</v>
      </c>
      <c r="K439">
        <v>0.57999999999999996</v>
      </c>
      <c r="L439">
        <v>0.59</v>
      </c>
      <c r="M439">
        <v>0.56000000000000005</v>
      </c>
      <c r="N439" s="43">
        <f t="shared" si="24"/>
        <v>0.57666666666666666</v>
      </c>
      <c r="R439" t="s">
        <v>198</v>
      </c>
      <c r="S439">
        <v>23.01</v>
      </c>
      <c r="T439">
        <v>23.63</v>
      </c>
      <c r="U439">
        <v>23.86</v>
      </c>
      <c r="V439" s="91">
        <f t="shared" si="25"/>
        <v>23.5</v>
      </c>
      <c r="Z439" s="43">
        <f>'Std. Curve(396-477+Hops)'!C23</f>
        <v>0.32147051174848645</v>
      </c>
      <c r="AA439" s="37" t="s">
        <v>82</v>
      </c>
      <c r="AB439" s="93">
        <f>VLOOKUP(AA439,$AK$3:$AR$5,8)</f>
        <v>2660000</v>
      </c>
      <c r="AC439" s="94">
        <f>Z439*'DNA extraction'!O439*'DNA extraction'!F439/'DNA extraction'!E439/1000</f>
        <v>2.4843161649805756</v>
      </c>
      <c r="AD439" s="94">
        <f>AC439*FWDW!H439</f>
        <v>2.1230467529117929</v>
      </c>
      <c r="AE439" s="93">
        <f t="shared" si="23"/>
        <v>6608280.9988483312</v>
      </c>
      <c r="AF439" s="95" t="e">
        <f>STDEV(W439:Y439)</f>
        <v>#DIV/0!</v>
      </c>
      <c r="AG439" s="95" t="e">
        <f>AF439/Z439</f>
        <v>#DIV/0!</v>
      </c>
    </row>
    <row r="440" spans="1:34" x14ac:dyDescent="0.3">
      <c r="A440" s="54" t="s">
        <v>425</v>
      </c>
      <c r="B440" s="87">
        <f>Meta!B440</f>
        <v>418</v>
      </c>
      <c r="C440" s="87" t="s">
        <v>870</v>
      </c>
      <c r="D440" s="93">
        <v>793718.81016075448</v>
      </c>
      <c r="E440" t="s">
        <v>76</v>
      </c>
      <c r="F440" t="s">
        <v>404</v>
      </c>
      <c r="G440" t="s">
        <v>229</v>
      </c>
      <c r="H440" t="s">
        <v>232</v>
      </c>
      <c r="I440" t="s">
        <v>233</v>
      </c>
      <c r="J440" t="s">
        <v>234</v>
      </c>
      <c r="K440">
        <v>0.56999999999999995</v>
      </c>
      <c r="L440">
        <v>0.56000000000000005</v>
      </c>
      <c r="M440">
        <v>0.54</v>
      </c>
      <c r="N440" s="43">
        <f t="shared" si="24"/>
        <v>0.55666666666666664</v>
      </c>
      <c r="R440" t="s">
        <v>199</v>
      </c>
      <c r="S440">
        <v>25.97</v>
      </c>
      <c r="T440">
        <v>27.01</v>
      </c>
      <c r="U440">
        <v>26.64</v>
      </c>
      <c r="V440" s="91">
        <f t="shared" si="25"/>
        <v>26.540000000000003</v>
      </c>
      <c r="Z440" s="43">
        <f>'Std. Curve(396-477+Hops)'!C24</f>
        <v>4.3173210717805173E-2</v>
      </c>
      <c r="AA440" s="37" t="s">
        <v>82</v>
      </c>
      <c r="AB440" s="93">
        <f>VLOOKUP(AA440,$AK$3:$AR$5,8)</f>
        <v>2660000</v>
      </c>
      <c r="AC440" s="94">
        <f>Z440*'DNA extraction'!O440*'DNA extraction'!F440/'DNA extraction'!E440/1000</f>
        <v>0.3400804310185519</v>
      </c>
      <c r="AD440" s="94">
        <f>AC440*FWDW!H440</f>
        <v>0.298390530135622</v>
      </c>
      <c r="AE440" s="93">
        <f t="shared" si="23"/>
        <v>904613.946509348</v>
      </c>
      <c r="AF440" s="95" t="e">
        <f>STDEV(W440:Y440)</f>
        <v>#DIV/0!</v>
      </c>
      <c r="AG440" s="95" t="e">
        <f>AF440/Z440</f>
        <v>#DIV/0!</v>
      </c>
    </row>
    <row r="441" spans="1:34" x14ac:dyDescent="0.3">
      <c r="A441" s="54" t="s">
        <v>425</v>
      </c>
      <c r="B441" s="87">
        <f>Meta!B441</f>
        <v>419</v>
      </c>
      <c r="C441" s="87" t="s">
        <v>871</v>
      </c>
      <c r="D441" s="93">
        <v>1734945.332345071</v>
      </c>
      <c r="E441" t="s">
        <v>76</v>
      </c>
      <c r="F441" t="s">
        <v>404</v>
      </c>
      <c r="G441" t="s">
        <v>229</v>
      </c>
      <c r="H441" t="s">
        <v>232</v>
      </c>
      <c r="I441" t="s">
        <v>233</v>
      </c>
      <c r="J441" t="s">
        <v>234</v>
      </c>
      <c r="K441">
        <v>0.56999999999999995</v>
      </c>
      <c r="L441">
        <v>0.57999999999999996</v>
      </c>
      <c r="M441">
        <v>0.56000000000000005</v>
      </c>
      <c r="N441" s="43">
        <f t="shared" si="24"/>
        <v>0.56999999999999995</v>
      </c>
      <c r="R441" t="s">
        <v>200</v>
      </c>
      <c r="S441">
        <v>25.08</v>
      </c>
      <c r="T441">
        <v>25.58</v>
      </c>
      <c r="U441">
        <v>25.34</v>
      </c>
      <c r="V441" s="91">
        <f t="shared" si="25"/>
        <v>25.333333333333332</v>
      </c>
      <c r="Z441" s="43">
        <f>'Std. Curve(396-477+Hops)'!C25</f>
        <v>9.5787336432723094E-2</v>
      </c>
      <c r="AA441" s="37" t="s">
        <v>82</v>
      </c>
      <c r="AB441" s="93">
        <f>VLOOKUP(AA441,$AK$3:$AR$5,8)</f>
        <v>2660000</v>
      </c>
      <c r="AC441" s="94">
        <f>Z441*'DNA extraction'!O441*'DNA extraction'!F441/'DNA extraction'!E441/1000</f>
        <v>0.74600729308974378</v>
      </c>
      <c r="AD441" s="94">
        <f>AC441*FWDW!H441</f>
        <v>0.65223508734777103</v>
      </c>
      <c r="AE441" s="93">
        <f t="shared" si="23"/>
        <v>1984379.3996187185</v>
      </c>
      <c r="AF441" s="95" t="e">
        <f>STDEV(W441:Y441)</f>
        <v>#DIV/0!</v>
      </c>
      <c r="AG441" s="95" t="e">
        <f>AF441/Z441</f>
        <v>#DIV/0!</v>
      </c>
    </row>
    <row r="442" spans="1:34" x14ac:dyDescent="0.3">
      <c r="A442" s="54" t="s">
        <v>425</v>
      </c>
      <c r="B442" s="87">
        <f>Meta!B442</f>
        <v>420</v>
      </c>
      <c r="C442" s="87" t="s">
        <v>872</v>
      </c>
      <c r="D442" s="93">
        <v>13909318.668671468</v>
      </c>
      <c r="E442" t="s">
        <v>76</v>
      </c>
      <c r="F442" t="s">
        <v>404</v>
      </c>
      <c r="G442" t="s">
        <v>229</v>
      </c>
      <c r="H442" t="s">
        <v>232</v>
      </c>
      <c r="I442" t="s">
        <v>233</v>
      </c>
      <c r="J442" t="s">
        <v>234</v>
      </c>
      <c r="K442">
        <v>0.57999999999999996</v>
      </c>
      <c r="L442">
        <v>0.59</v>
      </c>
      <c r="M442">
        <v>0.56000000000000005</v>
      </c>
      <c r="N442" s="43">
        <f t="shared" si="24"/>
        <v>0.57666666666666666</v>
      </c>
      <c r="R442" t="s">
        <v>201</v>
      </c>
      <c r="S442">
        <v>21.76</v>
      </c>
      <c r="T442">
        <v>22.62</v>
      </c>
      <c r="U442">
        <v>21.99</v>
      </c>
      <c r="V442" s="91">
        <f t="shared" si="25"/>
        <v>22.123333333333335</v>
      </c>
      <c r="Z442" s="43">
        <f>'Std. Curve(396-477+Hops)'!C26</f>
        <v>0.79798358010196324</v>
      </c>
      <c r="AA442" s="37" t="s">
        <v>82</v>
      </c>
      <c r="AB442" s="93">
        <f>VLOOKUP(AA442,$AK$3:$AR$5,8)</f>
        <v>2660000</v>
      </c>
      <c r="AC442" s="94">
        <f>Z442*'DNA extraction'!O442*'DNA extraction'!F442/'DNA extraction'!E442/1000</f>
        <v>6.2562413179299359</v>
      </c>
      <c r="AD442" s="94">
        <f>AC442*FWDW!H442</f>
        <v>5.2290671686734846</v>
      </c>
      <c r="AE442" s="93">
        <f t="shared" si="23"/>
        <v>16641601.90569363</v>
      </c>
      <c r="AF442" s="95" t="e">
        <f>STDEV(W442:Y442)</f>
        <v>#DIV/0!</v>
      </c>
      <c r="AG442" s="95" t="e">
        <f>AF442/Z442</f>
        <v>#DIV/0!</v>
      </c>
    </row>
    <row r="443" spans="1:34" x14ac:dyDescent="0.3">
      <c r="A443" s="54" t="s">
        <v>425</v>
      </c>
      <c r="B443" s="87">
        <f>Meta!B443</f>
        <v>421</v>
      </c>
      <c r="C443" s="87" t="s">
        <v>873</v>
      </c>
      <c r="D443" s="93">
        <v>605664.87193127058</v>
      </c>
      <c r="E443" t="s">
        <v>76</v>
      </c>
      <c r="F443" t="s">
        <v>404</v>
      </c>
      <c r="G443" t="s">
        <v>229</v>
      </c>
      <c r="H443" t="s">
        <v>232</v>
      </c>
      <c r="I443" t="s">
        <v>233</v>
      </c>
      <c r="J443" t="s">
        <v>234</v>
      </c>
      <c r="K443">
        <v>0.56999999999999995</v>
      </c>
      <c r="L443">
        <v>0.62</v>
      </c>
      <c r="M443">
        <v>0.68</v>
      </c>
      <c r="N443" s="43">
        <f t="shared" si="24"/>
        <v>0.62333333333333341</v>
      </c>
      <c r="R443" t="s">
        <v>202</v>
      </c>
      <c r="S443">
        <v>26.61</v>
      </c>
      <c r="T443">
        <v>27.37</v>
      </c>
      <c r="U443">
        <v>26.83</v>
      </c>
      <c r="V443" s="91">
        <f t="shared" si="25"/>
        <v>26.936666666666667</v>
      </c>
      <c r="Z443" s="43">
        <f>'Std. Curve(396-477+Hops)'!C27</f>
        <v>3.3223332904947007E-2</v>
      </c>
      <c r="AA443" s="37" t="s">
        <v>82</v>
      </c>
      <c r="AB443" s="93">
        <f>VLOOKUP(AA443,$AK$3:$AR$5,8)</f>
        <v>2660000</v>
      </c>
      <c r="AC443" s="94">
        <f>Z443*'DNA extraction'!O443*'DNA extraction'!F443/'DNA extraction'!E443/1000</f>
        <v>0.25925347565311752</v>
      </c>
      <c r="AD443" s="94">
        <f>AC443*FWDW!H443</f>
        <v>0.22769356087641751</v>
      </c>
      <c r="AE443" s="93">
        <f t="shared" si="23"/>
        <v>689614.24523729261</v>
      </c>
      <c r="AF443" s="95" t="e">
        <f>STDEV(W443:Y443)</f>
        <v>#DIV/0!</v>
      </c>
      <c r="AG443" s="95" t="e">
        <f>AF443/Z443</f>
        <v>#DIV/0!</v>
      </c>
    </row>
    <row r="444" spans="1:34" x14ac:dyDescent="0.3">
      <c r="A444" s="54" t="s">
        <v>425</v>
      </c>
      <c r="B444" s="87">
        <f>Meta!B444</f>
        <v>422</v>
      </c>
      <c r="C444" s="87" t="s">
        <v>874</v>
      </c>
      <c r="D444" s="93">
        <v>2736504.8922708319</v>
      </c>
      <c r="E444" t="s">
        <v>76</v>
      </c>
      <c r="F444" t="s">
        <v>404</v>
      </c>
      <c r="G444" t="s">
        <v>229</v>
      </c>
      <c r="H444" t="s">
        <v>232</v>
      </c>
      <c r="I444" t="s">
        <v>233</v>
      </c>
      <c r="J444" t="s">
        <v>234</v>
      </c>
      <c r="K444">
        <v>0.57999999999999996</v>
      </c>
      <c r="L444">
        <v>0.59</v>
      </c>
      <c r="M444">
        <v>0.56999999999999995</v>
      </c>
      <c r="N444" s="43">
        <f t="shared" si="24"/>
        <v>0.57999999999999996</v>
      </c>
      <c r="R444" t="s">
        <v>203</v>
      </c>
      <c r="S444">
        <v>24.27</v>
      </c>
      <c r="T444">
        <v>24.47</v>
      </c>
      <c r="U444">
        <v>24.39</v>
      </c>
      <c r="V444" s="91">
        <f t="shared" si="25"/>
        <v>24.376666666666665</v>
      </c>
      <c r="Z444" s="43">
        <f>'Std. Curve(396-477+Hops)'!C28</f>
        <v>0.18017616558053018</v>
      </c>
      <c r="AA444" s="37" t="s">
        <v>82</v>
      </c>
      <c r="AB444" s="93">
        <f>VLOOKUP(AA444,$AK$3:$AR$5,8)</f>
        <v>2660000</v>
      </c>
      <c r="AC444" s="94">
        <f>Z444*'DNA extraction'!O444*'DNA extraction'!F444/'DNA extraction'!E444/1000</f>
        <v>1.3945523651743823</v>
      </c>
      <c r="AD444" s="94">
        <f>AC444*FWDW!H444</f>
        <v>1.0287612376958015</v>
      </c>
      <c r="AE444" s="93">
        <f t="shared" si="23"/>
        <v>3709509.2913638568</v>
      </c>
      <c r="AF444" s="95" t="e">
        <f>STDEV(W444:Y444)</f>
        <v>#DIV/0!</v>
      </c>
      <c r="AG444" s="95" t="e">
        <f>AF444/Z444</f>
        <v>#DIV/0!</v>
      </c>
    </row>
    <row r="445" spans="1:34" x14ac:dyDescent="0.3">
      <c r="A445" s="54" t="s">
        <v>425</v>
      </c>
      <c r="B445" s="87">
        <f>Meta!B445</f>
        <v>423</v>
      </c>
      <c r="C445" s="87" t="s">
        <v>875</v>
      </c>
      <c r="D445" s="93">
        <v>5852349.6241197614</v>
      </c>
      <c r="E445" t="s">
        <v>76</v>
      </c>
      <c r="F445" t="s">
        <v>404</v>
      </c>
      <c r="G445" t="s">
        <v>229</v>
      </c>
      <c r="H445" t="s">
        <v>232</v>
      </c>
      <c r="I445" t="s">
        <v>233</v>
      </c>
      <c r="J445" t="s">
        <v>234</v>
      </c>
      <c r="K445">
        <v>0.6</v>
      </c>
      <c r="L445">
        <v>0.59</v>
      </c>
      <c r="M445">
        <v>0.57999999999999996</v>
      </c>
      <c r="N445" s="43">
        <f t="shared" si="24"/>
        <v>0.59</v>
      </c>
      <c r="R445" t="s">
        <v>204</v>
      </c>
      <c r="S445">
        <v>23.06</v>
      </c>
      <c r="T445">
        <v>23</v>
      </c>
      <c r="U445">
        <v>23.47</v>
      </c>
      <c r="V445" s="91">
        <f t="shared" si="25"/>
        <v>23.176666666666666</v>
      </c>
      <c r="Z445" s="43">
        <f>'Std. Curve(396-477+Hops)'!C29</f>
        <v>0.39799624025073854</v>
      </c>
      <c r="AA445" s="37" t="s">
        <v>82</v>
      </c>
      <c r="AB445" s="93">
        <f>VLOOKUP(AA445,$AK$3:$AR$5,8)</f>
        <v>2660000</v>
      </c>
      <c r="AC445" s="94">
        <f>Z445*'DNA extraction'!O445*'DNA extraction'!F445/'DNA extraction'!E445/1000</f>
        <v>3.1117767025077288</v>
      </c>
      <c r="AD445" s="94">
        <f>AC445*FWDW!H445</f>
        <v>2.200131437639008</v>
      </c>
      <c r="AE445" s="93">
        <f t="shared" si="23"/>
        <v>8277326.0286705587</v>
      </c>
      <c r="AF445" s="95" t="e">
        <f>STDEV(W445:Y445)</f>
        <v>#DIV/0!</v>
      </c>
      <c r="AG445" s="95" t="e">
        <f>AF445/Z445</f>
        <v>#DIV/0!</v>
      </c>
    </row>
    <row r="446" spans="1:34" x14ac:dyDescent="0.3">
      <c r="A446" s="54" t="s">
        <v>425</v>
      </c>
      <c r="B446" s="87">
        <f>Meta!B446</f>
        <v>424</v>
      </c>
      <c r="C446" s="87" t="s">
        <v>876</v>
      </c>
      <c r="D446" s="93">
        <v>7392046.3490208732</v>
      </c>
      <c r="E446" t="s">
        <v>76</v>
      </c>
      <c r="F446" t="s">
        <v>404</v>
      </c>
      <c r="G446" t="s">
        <v>229</v>
      </c>
      <c r="H446" t="s">
        <v>232</v>
      </c>
      <c r="I446" t="s">
        <v>233</v>
      </c>
      <c r="J446" t="s">
        <v>234</v>
      </c>
      <c r="K446">
        <v>0.56999999999999995</v>
      </c>
      <c r="L446">
        <v>0.59</v>
      </c>
      <c r="M446">
        <v>0.56999999999999995</v>
      </c>
      <c r="N446" s="43">
        <f t="shared" si="24"/>
        <v>0.57666666666666666</v>
      </c>
      <c r="R446" t="s">
        <v>205</v>
      </c>
      <c r="S446">
        <v>22.46</v>
      </c>
      <c r="T446">
        <v>23</v>
      </c>
      <c r="U446">
        <v>22.76</v>
      </c>
      <c r="V446" s="91">
        <f t="shared" si="25"/>
        <v>22.74</v>
      </c>
      <c r="Z446" s="43">
        <f>'Std. Curve(396-477+Hops)'!C30</f>
        <v>0.53103462598528095</v>
      </c>
      <c r="AA446" s="37" t="s">
        <v>82</v>
      </c>
      <c r="AB446" s="93">
        <f>VLOOKUP(AA446,$AK$3:$AR$5,8)</f>
        <v>2660000</v>
      </c>
      <c r="AC446" s="94">
        <f>Z446*'DNA extraction'!O446*'DNA extraction'!F446/'DNA extraction'!E446/1000</f>
        <v>4.145469367566597</v>
      </c>
      <c r="AD446" s="94">
        <f>AC446*FWDW!H446</f>
        <v>2.7789647928649899</v>
      </c>
      <c r="AE446" s="93">
        <f t="shared" si="23"/>
        <v>11026948.517727148</v>
      </c>
      <c r="AF446" s="95" t="e">
        <f>STDEV(W446:Y446)</f>
        <v>#DIV/0!</v>
      </c>
      <c r="AG446" s="95" t="e">
        <f>AF446/Z446</f>
        <v>#DIV/0!</v>
      </c>
    </row>
    <row r="447" spans="1:34" x14ac:dyDescent="0.3">
      <c r="A447" s="54" t="s">
        <v>425</v>
      </c>
      <c r="B447" s="87">
        <f>Meta!B447</f>
        <v>425</v>
      </c>
      <c r="C447" s="87" t="s">
        <v>877</v>
      </c>
      <c r="D447" s="93">
        <v>5852572.2923852764</v>
      </c>
      <c r="E447" t="s">
        <v>76</v>
      </c>
      <c r="F447" t="s">
        <v>404</v>
      </c>
      <c r="G447" t="s">
        <v>229</v>
      </c>
      <c r="H447" t="s">
        <v>232</v>
      </c>
      <c r="I447" t="s">
        <v>233</v>
      </c>
      <c r="J447" t="s">
        <v>234</v>
      </c>
      <c r="K447">
        <v>0.59</v>
      </c>
      <c r="L447">
        <v>0.57999999999999996</v>
      </c>
      <c r="M447">
        <v>0.54</v>
      </c>
      <c r="N447" s="43">
        <f t="shared" si="24"/>
        <v>0.56999999999999995</v>
      </c>
      <c r="R447" t="s">
        <v>206</v>
      </c>
      <c r="S447">
        <v>22.92</v>
      </c>
      <c r="T447">
        <v>23.55</v>
      </c>
      <c r="U447">
        <v>23.13</v>
      </c>
      <c r="V447" s="91">
        <f t="shared" si="25"/>
        <v>23.2</v>
      </c>
      <c r="Z447" s="43">
        <f>'Std. Curve(396-477+Hops)'!C31</f>
        <v>0.39191018388601107</v>
      </c>
      <c r="AA447" s="37" t="s">
        <v>82</v>
      </c>
      <c r="AB447" s="93">
        <f>VLOOKUP(AA447,$AK$3:$AR$5,8)</f>
        <v>2660000</v>
      </c>
      <c r="AC447" s="94">
        <f>Z447*'DNA extraction'!O447*'DNA extraction'!F447/'DNA extraction'!E447/1000</f>
        <v>3.0786345945483982</v>
      </c>
      <c r="AD447" s="94">
        <f>AC447*FWDW!H447</f>
        <v>2.2002151475132616</v>
      </c>
      <c r="AE447" s="93">
        <f t="shared" si="23"/>
        <v>8189168.0214987388</v>
      </c>
      <c r="AF447" s="95" t="e">
        <f>STDEV(W447:Y447)</f>
        <v>#DIV/0!</v>
      </c>
      <c r="AG447" s="95" t="e">
        <f>AF447/Z447</f>
        <v>#DIV/0!</v>
      </c>
    </row>
    <row r="448" spans="1:34" x14ac:dyDescent="0.3">
      <c r="A448" s="103" t="s">
        <v>425</v>
      </c>
      <c r="B448" s="104">
        <f>Meta!B448</f>
        <v>426</v>
      </c>
      <c r="C448" s="87" t="s">
        <v>878</v>
      </c>
      <c r="D448" s="93" t="e">
        <v>#DIV/0!</v>
      </c>
      <c r="E448" s="105"/>
      <c r="F448" s="105"/>
      <c r="G448" s="105"/>
      <c r="H448" s="105"/>
      <c r="I448" s="105"/>
      <c r="J448" s="105"/>
      <c r="K448" s="105"/>
      <c r="L448" s="105"/>
      <c r="M448" s="105"/>
      <c r="N448" s="106"/>
      <c r="O448" s="105"/>
      <c r="P448" s="105"/>
      <c r="Q448" s="105"/>
      <c r="R448" s="108"/>
      <c r="S448" s="105"/>
      <c r="T448" s="105"/>
      <c r="U448" s="105"/>
      <c r="V448" s="109"/>
      <c r="W448" s="107"/>
      <c r="X448" s="107"/>
      <c r="Y448" s="107"/>
      <c r="Z448" s="106"/>
      <c r="AA448" s="110"/>
      <c r="AB448" s="93" t="e">
        <f>VLOOKUP(AA448,$AK$3:$AR$5,8)</f>
        <v>#N/A</v>
      </c>
      <c r="AC448" s="94" t="e">
        <f>Z448*'DNA extraction'!O448*'DNA extraction'!F448/'DNA extraction'!E448/1000</f>
        <v>#DIV/0!</v>
      </c>
      <c r="AD448" s="94" t="e">
        <f>AC448*FWDW!H448</f>
        <v>#DIV/0!</v>
      </c>
      <c r="AE448" s="93" t="e">
        <f t="shared" si="23"/>
        <v>#DIV/0!</v>
      </c>
      <c r="AF448" s="111"/>
      <c r="AG448" s="111"/>
      <c r="AH448" s="105"/>
    </row>
    <row r="449" spans="1:34" x14ac:dyDescent="0.3">
      <c r="A449" s="103" t="s">
        <v>425</v>
      </c>
      <c r="B449" s="104">
        <f>Meta!B449</f>
        <v>427</v>
      </c>
      <c r="C449" s="87" t="s">
        <v>879</v>
      </c>
      <c r="D449" s="93" t="e">
        <v>#DIV/0!</v>
      </c>
      <c r="E449" s="105"/>
      <c r="F449" s="105"/>
      <c r="G449" s="105"/>
      <c r="H449" s="105"/>
      <c r="I449" s="105"/>
      <c r="J449" s="105"/>
      <c r="K449" s="105"/>
      <c r="L449" s="105"/>
      <c r="M449" s="105"/>
      <c r="N449" s="106"/>
      <c r="O449" s="105"/>
      <c r="P449" s="105"/>
      <c r="Q449" s="105"/>
      <c r="R449" s="108"/>
      <c r="S449" s="105"/>
      <c r="T449" s="105"/>
      <c r="U449" s="105"/>
      <c r="V449" s="109"/>
      <c r="W449" s="107"/>
      <c r="X449" s="107"/>
      <c r="Y449" s="107"/>
      <c r="Z449" s="106"/>
      <c r="AA449" s="110"/>
      <c r="AB449" s="93" t="e">
        <f>VLOOKUP(AA449,$AK$3:$AR$5,8)</f>
        <v>#N/A</v>
      </c>
      <c r="AC449" s="94" t="e">
        <f>Z449*'DNA extraction'!O449*'DNA extraction'!F449/'DNA extraction'!E449/1000</f>
        <v>#DIV/0!</v>
      </c>
      <c r="AD449" s="94" t="e">
        <f>AC449*FWDW!H449</f>
        <v>#DIV/0!</v>
      </c>
      <c r="AE449" s="93" t="e">
        <f t="shared" si="23"/>
        <v>#DIV/0!</v>
      </c>
      <c r="AF449" s="111"/>
      <c r="AG449" s="111"/>
      <c r="AH449" s="105"/>
    </row>
    <row r="450" spans="1:34" x14ac:dyDescent="0.3">
      <c r="A450" s="103" t="s">
        <v>425</v>
      </c>
      <c r="B450" s="104">
        <f>Meta!B450</f>
        <v>428</v>
      </c>
      <c r="C450" s="87" t="s">
        <v>880</v>
      </c>
      <c r="D450" s="93" t="e">
        <v>#DIV/0!</v>
      </c>
      <c r="E450" s="105"/>
      <c r="F450" s="105"/>
      <c r="G450" s="105"/>
      <c r="H450" s="105"/>
      <c r="I450" s="105"/>
      <c r="J450" s="105"/>
      <c r="K450" s="105"/>
      <c r="L450" s="105"/>
      <c r="M450" s="105"/>
      <c r="N450" s="106"/>
      <c r="O450" s="105"/>
      <c r="P450" s="105"/>
      <c r="Q450" s="105"/>
      <c r="R450" s="108"/>
      <c r="S450" s="105"/>
      <c r="T450" s="105"/>
      <c r="U450" s="105"/>
      <c r="V450" s="109"/>
      <c r="W450" s="107"/>
      <c r="X450" s="107"/>
      <c r="Y450" s="107"/>
      <c r="Z450" s="106"/>
      <c r="AA450" s="110"/>
      <c r="AB450" s="93" t="e">
        <f>VLOOKUP(AA450,$AK$3:$AR$5,8)</f>
        <v>#N/A</v>
      </c>
      <c r="AC450" s="94" t="e">
        <f>Z450*'DNA extraction'!O450*'DNA extraction'!F450/'DNA extraction'!E450/1000</f>
        <v>#DIV/0!</v>
      </c>
      <c r="AD450" s="94" t="e">
        <f>AC450*FWDW!H450</f>
        <v>#DIV/0!</v>
      </c>
      <c r="AE450" s="93" t="e">
        <f t="shared" si="23"/>
        <v>#DIV/0!</v>
      </c>
      <c r="AF450" s="111"/>
      <c r="AG450" s="111"/>
      <c r="AH450" s="105"/>
    </row>
    <row r="451" spans="1:34" x14ac:dyDescent="0.3">
      <c r="A451" s="103" t="s">
        <v>425</v>
      </c>
      <c r="B451" s="104">
        <f>Meta!B451</f>
        <v>429</v>
      </c>
      <c r="C451" s="87" t="s">
        <v>881</v>
      </c>
      <c r="D451" s="93" t="e">
        <v>#DIV/0!</v>
      </c>
      <c r="E451" s="105"/>
      <c r="F451" s="105"/>
      <c r="G451" s="105"/>
      <c r="H451" s="105"/>
      <c r="I451" s="105"/>
      <c r="J451" s="105"/>
      <c r="K451" s="105"/>
      <c r="L451" s="105"/>
      <c r="M451" s="105"/>
      <c r="N451" s="106"/>
      <c r="O451" s="105"/>
      <c r="P451" s="105"/>
      <c r="Q451" s="105"/>
      <c r="R451" s="108"/>
      <c r="S451" s="105"/>
      <c r="T451" s="105"/>
      <c r="U451" s="105"/>
      <c r="V451" s="109"/>
      <c r="W451" s="107"/>
      <c r="X451" s="107"/>
      <c r="Y451" s="107"/>
      <c r="Z451" s="106"/>
      <c r="AA451" s="110"/>
      <c r="AB451" s="93" t="e">
        <f>VLOOKUP(AA451,$AK$3:$AR$5,8)</f>
        <v>#N/A</v>
      </c>
      <c r="AC451" s="94" t="e">
        <f>Z451*'DNA extraction'!O451*'DNA extraction'!F451/'DNA extraction'!E451/1000</f>
        <v>#DIV/0!</v>
      </c>
      <c r="AD451" s="94" t="e">
        <f>AC451*FWDW!H451</f>
        <v>#DIV/0!</v>
      </c>
      <c r="AE451" s="93" t="e">
        <f t="shared" si="23"/>
        <v>#DIV/0!</v>
      </c>
      <c r="AF451" s="111"/>
      <c r="AG451" s="111"/>
      <c r="AH451" s="105"/>
    </row>
    <row r="452" spans="1:34" x14ac:dyDescent="0.3">
      <c r="A452" s="54" t="s">
        <v>425</v>
      </c>
      <c r="B452" s="87">
        <f>Meta!B452</f>
        <v>430</v>
      </c>
      <c r="C452" s="87" t="s">
        <v>882</v>
      </c>
      <c r="D452" s="93">
        <v>4720582.1454616264</v>
      </c>
      <c r="E452" t="s">
        <v>76</v>
      </c>
      <c r="F452" t="s">
        <v>404</v>
      </c>
      <c r="G452" t="s">
        <v>229</v>
      </c>
      <c r="H452" t="s">
        <v>232</v>
      </c>
      <c r="I452" t="s">
        <v>233</v>
      </c>
      <c r="J452" t="s">
        <v>234</v>
      </c>
      <c r="K452">
        <v>0.56000000000000005</v>
      </c>
      <c r="L452">
        <v>0.56000000000000005</v>
      </c>
      <c r="M452">
        <v>0.55000000000000004</v>
      </c>
      <c r="N452" s="43">
        <f t="shared" si="24"/>
        <v>0.55666666666666675</v>
      </c>
      <c r="R452" t="s">
        <v>207</v>
      </c>
      <c r="S452">
        <v>23.37</v>
      </c>
      <c r="T452">
        <v>23.76</v>
      </c>
      <c r="U452">
        <v>23.68</v>
      </c>
      <c r="V452" s="91">
        <f t="shared" si="25"/>
        <v>23.603333333333335</v>
      </c>
      <c r="Z452" s="43">
        <f>'Std. Curve(396-477+Hops)'!C36</f>
        <v>0.30026400916666723</v>
      </c>
      <c r="AA452" s="37" t="s">
        <v>82</v>
      </c>
      <c r="AB452" s="93">
        <f>VLOOKUP(AA452,$AK$3:$AR$5,8)</f>
        <v>2660000</v>
      </c>
      <c r="AC452" s="94">
        <f>Z452*'DNA extraction'!O452*'DNA extraction'!F452/'DNA extraction'!E452/1000</f>
        <v>2.3348678784344266</v>
      </c>
      <c r="AD452" s="94">
        <f>AC452*FWDW!H452</f>
        <v>1.774654941902867</v>
      </c>
      <c r="AE452" s="93">
        <f t="shared" si="23"/>
        <v>6210748.5566355744</v>
      </c>
      <c r="AF452" s="95" t="e">
        <f>STDEV(W452:Y452)</f>
        <v>#DIV/0!</v>
      </c>
      <c r="AG452" s="95" t="e">
        <f>AF452/Z452</f>
        <v>#DIV/0!</v>
      </c>
    </row>
    <row r="453" spans="1:34" x14ac:dyDescent="0.3">
      <c r="A453" s="54" t="s">
        <v>425</v>
      </c>
      <c r="B453" s="87">
        <f>Meta!B453</f>
        <v>431</v>
      </c>
      <c r="C453" s="87" t="s">
        <v>883</v>
      </c>
      <c r="D453" s="93">
        <v>544712.33823422552</v>
      </c>
      <c r="E453" t="s">
        <v>76</v>
      </c>
      <c r="F453" t="s">
        <v>404</v>
      </c>
      <c r="G453" t="s">
        <v>229</v>
      </c>
      <c r="H453" t="s">
        <v>232</v>
      </c>
      <c r="I453" t="s">
        <v>233</v>
      </c>
      <c r="J453" t="s">
        <v>234</v>
      </c>
      <c r="K453">
        <v>0.6</v>
      </c>
      <c r="L453">
        <v>0.6</v>
      </c>
      <c r="M453">
        <v>0.56000000000000005</v>
      </c>
      <c r="N453" s="43">
        <f t="shared" si="24"/>
        <v>0.58666666666666667</v>
      </c>
      <c r="R453" t="s">
        <v>208</v>
      </c>
      <c r="S453">
        <v>26.77</v>
      </c>
      <c r="T453">
        <v>27.02</v>
      </c>
      <c r="U453">
        <v>26.71</v>
      </c>
      <c r="V453" s="91">
        <f t="shared" si="25"/>
        <v>26.833333333333332</v>
      </c>
      <c r="Z453" s="43">
        <f>'Std. Curve(396-477+Hops)'!C37</f>
        <v>3.5569770285107098E-2</v>
      </c>
      <c r="AA453" s="37" t="s">
        <v>82</v>
      </c>
      <c r="AB453" s="93">
        <f>VLOOKUP(AA453,$AK$3:$AR$5,8)</f>
        <v>2660000</v>
      </c>
      <c r="AC453" s="94">
        <f>Z453*'DNA extraction'!O453*'DNA extraction'!F453/'DNA extraction'!E453/1000</f>
        <v>0.2769153000008337</v>
      </c>
      <c r="AD453" s="94">
        <f>AC453*FWDW!H453</f>
        <v>0.20477907452414493</v>
      </c>
      <c r="AE453" s="93">
        <f t="shared" si="23"/>
        <v>736594.69800221769</v>
      </c>
      <c r="AF453" s="95" t="e">
        <f>STDEV(W453:Y453)</f>
        <v>#DIV/0!</v>
      </c>
      <c r="AG453" s="95" t="e">
        <f>AF453/Z453</f>
        <v>#DIV/0!</v>
      </c>
    </row>
    <row r="454" spans="1:34" x14ac:dyDescent="0.3">
      <c r="A454" s="54" t="s">
        <v>425</v>
      </c>
      <c r="B454" s="87">
        <f>Meta!B454</f>
        <v>432</v>
      </c>
      <c r="C454" s="87" t="s">
        <v>884</v>
      </c>
      <c r="D454" s="93">
        <v>4047915.4755928414</v>
      </c>
      <c r="E454" t="s">
        <v>76</v>
      </c>
      <c r="F454" t="s">
        <v>404</v>
      </c>
      <c r="G454" t="s">
        <v>229</v>
      </c>
      <c r="H454" t="s">
        <v>232</v>
      </c>
      <c r="I454" t="s">
        <v>233</v>
      </c>
      <c r="J454" t="s">
        <v>234</v>
      </c>
      <c r="K454">
        <v>0.56999999999999995</v>
      </c>
      <c r="L454">
        <v>0.56000000000000005</v>
      </c>
      <c r="M454">
        <v>0.54</v>
      </c>
      <c r="N454" s="43">
        <f t="shared" si="24"/>
        <v>0.55666666666666664</v>
      </c>
      <c r="R454" t="s">
        <v>209</v>
      </c>
      <c r="S454">
        <v>23.66</v>
      </c>
      <c r="T454">
        <v>24</v>
      </c>
      <c r="U454">
        <v>23.69</v>
      </c>
      <c r="V454" s="91">
        <f t="shared" si="25"/>
        <v>23.783333333333331</v>
      </c>
      <c r="Z454" s="43">
        <f>'Std. Curve(396-477+Hops)'!C38</f>
        <v>0.26660975431646255</v>
      </c>
      <c r="AA454" s="37" t="s">
        <v>82</v>
      </c>
      <c r="AB454" s="93">
        <f>VLOOKUP(AA454,$AK$3:$AR$5,8)</f>
        <v>2660000</v>
      </c>
      <c r="AC454" s="94">
        <f>Z454*'DNA extraction'!O454*'DNA extraction'!F454/'DNA extraction'!E454/1000</f>
        <v>2.0683456502440856</v>
      </c>
      <c r="AD454" s="94">
        <f>AC454*FWDW!H454</f>
        <v>1.5217727351852788</v>
      </c>
      <c r="AE454" s="93">
        <f t="shared" si="23"/>
        <v>5501799.4296492673</v>
      </c>
      <c r="AF454" s="95" t="e">
        <f>STDEV(W454:Y454)</f>
        <v>#DIV/0!</v>
      </c>
      <c r="AG454" s="95" t="e">
        <f>AF454/Z454</f>
        <v>#DIV/0!</v>
      </c>
    </row>
    <row r="455" spans="1:34" x14ac:dyDescent="0.3">
      <c r="A455" s="54" t="s">
        <v>425</v>
      </c>
      <c r="B455" s="87">
        <f>Meta!B455</f>
        <v>433</v>
      </c>
      <c r="C455" s="87" t="s">
        <v>885</v>
      </c>
      <c r="D455" s="93">
        <v>3470329.8495178861</v>
      </c>
      <c r="E455" t="s">
        <v>76</v>
      </c>
      <c r="F455" t="s">
        <v>404</v>
      </c>
      <c r="G455" t="s">
        <v>229</v>
      </c>
      <c r="H455" t="s">
        <v>232</v>
      </c>
      <c r="I455" t="s">
        <v>233</v>
      </c>
      <c r="J455" t="s">
        <v>234</v>
      </c>
      <c r="K455">
        <v>0.57999999999999996</v>
      </c>
      <c r="L455">
        <v>0.56000000000000005</v>
      </c>
      <c r="M455">
        <v>0.57999999999999996</v>
      </c>
      <c r="N455" s="43">
        <f t="shared" si="24"/>
        <v>0.57333333333333336</v>
      </c>
      <c r="R455" t="s">
        <v>210</v>
      </c>
      <c r="S455">
        <v>23.98</v>
      </c>
      <c r="T455">
        <v>24.17</v>
      </c>
      <c r="U455">
        <v>23.93</v>
      </c>
      <c r="V455" s="91">
        <f t="shared" si="25"/>
        <v>24.026666666666671</v>
      </c>
      <c r="Z455" s="43">
        <f>'Std. Curve(396-477+Hops)'!C39</f>
        <v>0.22703020889980427</v>
      </c>
      <c r="AA455" s="37" t="s">
        <v>82</v>
      </c>
      <c r="AB455" s="93">
        <f>VLOOKUP(AA455,$AK$3:$AR$5,8)</f>
        <v>2660000</v>
      </c>
      <c r="AC455" s="94">
        <f>Z455*'DNA extraction'!O455*'DNA extraction'!F455/'DNA extraction'!E455/1000</f>
        <v>1.7511007242561072</v>
      </c>
      <c r="AD455" s="94">
        <f>AC455*FWDW!H455</f>
        <v>1.3046352817736413</v>
      </c>
      <c r="AE455" s="93">
        <f t="shared" si="23"/>
        <v>4657927.9265212454</v>
      </c>
      <c r="AF455" s="95" t="e">
        <f>STDEV(W455:Y455)</f>
        <v>#DIV/0!</v>
      </c>
      <c r="AG455" s="95" t="e">
        <f>AF455/Z455</f>
        <v>#DIV/0!</v>
      </c>
    </row>
    <row r="456" spans="1:34" x14ac:dyDescent="0.3">
      <c r="A456" s="54" t="s">
        <v>425</v>
      </c>
      <c r="B456" s="87">
        <f>Meta!B456</f>
        <v>434</v>
      </c>
      <c r="C456" s="87" t="s">
        <v>886</v>
      </c>
      <c r="D456" s="93">
        <v>3307685.1841714955</v>
      </c>
      <c r="E456" t="s">
        <v>76</v>
      </c>
      <c r="F456" t="s">
        <v>404</v>
      </c>
      <c r="G456" t="s">
        <v>229</v>
      </c>
      <c r="H456" t="s">
        <v>232</v>
      </c>
      <c r="I456" t="s">
        <v>233</v>
      </c>
      <c r="J456" t="s">
        <v>234</v>
      </c>
      <c r="K456">
        <v>0.57999999999999996</v>
      </c>
      <c r="L456">
        <v>0.57999999999999996</v>
      </c>
      <c r="M456">
        <v>0.6</v>
      </c>
      <c r="N456" s="43">
        <f t="shared" si="24"/>
        <v>0.58666666666666656</v>
      </c>
      <c r="R456" t="s">
        <v>211</v>
      </c>
      <c r="S456">
        <v>23.94</v>
      </c>
      <c r="T456">
        <v>24.2</v>
      </c>
      <c r="U456">
        <v>24.26</v>
      </c>
      <c r="V456" s="91">
        <f t="shared" si="25"/>
        <v>24.133333333333336</v>
      </c>
      <c r="Z456" s="43">
        <f>'Std. Curve(396-477+Hops)'!C40</f>
        <v>0.21158736307337572</v>
      </c>
      <c r="AA456" s="37" t="s">
        <v>82</v>
      </c>
      <c r="AB456" s="93">
        <f>VLOOKUP(AA456,$AK$3:$AR$5,8)</f>
        <v>2660000</v>
      </c>
      <c r="AC456" s="94">
        <f>Z456*'DNA extraction'!O456*'DNA extraction'!F456/'DNA extraction'!E456/1000</f>
        <v>1.6383071085820808</v>
      </c>
      <c r="AD456" s="94">
        <f>AC456*FWDW!H456</f>
        <v>1.2434906707411637</v>
      </c>
      <c r="AE456" s="93">
        <f t="shared" si="23"/>
        <v>4357896.9088283349</v>
      </c>
      <c r="AF456" s="95" t="e">
        <f>STDEV(W456:Y456)</f>
        <v>#DIV/0!</v>
      </c>
      <c r="AG456" s="95" t="e">
        <f>AF456/Z456</f>
        <v>#DIV/0!</v>
      </c>
    </row>
    <row r="457" spans="1:34" x14ac:dyDescent="0.3">
      <c r="A457" s="54" t="s">
        <v>425</v>
      </c>
      <c r="B457" s="87">
        <f>Meta!B457</f>
        <v>435</v>
      </c>
      <c r="C457" s="87" t="s">
        <v>887</v>
      </c>
      <c r="D457" s="93">
        <v>1042195.8081300521</v>
      </c>
      <c r="E457" t="s">
        <v>76</v>
      </c>
      <c r="F457" t="s">
        <v>404</v>
      </c>
      <c r="G457" t="s">
        <v>229</v>
      </c>
      <c r="H457" t="s">
        <v>232</v>
      </c>
      <c r="I457" t="s">
        <v>233</v>
      </c>
      <c r="J457" t="s">
        <v>234</v>
      </c>
      <c r="K457">
        <v>0.57999999999999996</v>
      </c>
      <c r="L457">
        <v>0.57999999999999996</v>
      </c>
      <c r="M457">
        <v>0.55000000000000004</v>
      </c>
      <c r="N457" s="43">
        <f t="shared" si="24"/>
        <v>0.56999999999999995</v>
      </c>
      <c r="R457" t="s">
        <v>212</v>
      </c>
      <c r="S457">
        <v>25.6</v>
      </c>
      <c r="T457">
        <v>26.11</v>
      </c>
      <c r="U457">
        <v>25.93</v>
      </c>
      <c r="V457" s="91">
        <f t="shared" si="25"/>
        <v>25.88</v>
      </c>
      <c r="Z457" s="43">
        <f>'Std. Curve(396-477+Hops)'!C41</f>
        <v>6.6759679593187293E-2</v>
      </c>
      <c r="AA457" s="37" t="s">
        <v>82</v>
      </c>
      <c r="AB457" s="93">
        <f>VLOOKUP(AA457,$AK$3:$AR$5,8)</f>
        <v>2660000</v>
      </c>
      <c r="AC457" s="94">
        <f>Z457*'DNA extraction'!O457*'DNA extraction'!F457/'DNA extraction'!E457/1000</f>
        <v>0.53343731197113287</v>
      </c>
      <c r="AD457" s="94">
        <f>AC457*FWDW!H457</f>
        <v>0.39180293538723759</v>
      </c>
      <c r="AE457" s="93">
        <f t="shared" si="23"/>
        <v>1418943.2498432135</v>
      </c>
      <c r="AF457" s="95" t="e">
        <f>STDEV(W457:Y457)</f>
        <v>#DIV/0!</v>
      </c>
      <c r="AG457" s="95" t="e">
        <f>AF457/Z457</f>
        <v>#DIV/0!</v>
      </c>
    </row>
    <row r="458" spans="1:34" x14ac:dyDescent="0.3">
      <c r="A458" s="54" t="s">
        <v>425</v>
      </c>
      <c r="B458" s="87">
        <f>Meta!B458</f>
        <v>436</v>
      </c>
      <c r="C458" s="87" t="s">
        <v>888</v>
      </c>
      <c r="D458" s="93">
        <v>1280153.0723576953</v>
      </c>
      <c r="E458" t="s">
        <v>76</v>
      </c>
      <c r="F458" t="s">
        <v>404</v>
      </c>
      <c r="G458" t="s">
        <v>229</v>
      </c>
      <c r="H458" t="s">
        <v>232</v>
      </c>
      <c r="I458" t="s">
        <v>233</v>
      </c>
      <c r="J458" t="s">
        <v>234</v>
      </c>
      <c r="K458">
        <v>0.59</v>
      </c>
      <c r="L458">
        <v>0.6</v>
      </c>
      <c r="M458">
        <v>0.56999999999999995</v>
      </c>
      <c r="N458" s="43">
        <f t="shared" si="24"/>
        <v>0.58666666666666656</v>
      </c>
      <c r="R458" t="s">
        <v>213</v>
      </c>
      <c r="S458">
        <v>25.47</v>
      </c>
      <c r="T458">
        <v>25.74</v>
      </c>
      <c r="U458">
        <v>25.53</v>
      </c>
      <c r="V458" s="91">
        <f t="shared" si="25"/>
        <v>25.58</v>
      </c>
      <c r="Z458" s="43">
        <f>'Std. Curve(396-477+Hops)'!C42</f>
        <v>8.1387864047721331E-2</v>
      </c>
      <c r="AA458" s="37" t="s">
        <v>82</v>
      </c>
      <c r="AB458" s="93">
        <f>VLOOKUP(AA458,$AK$3:$AR$5,8)</f>
        <v>2660000</v>
      </c>
      <c r="AC458" s="94">
        <f>Z458*'DNA extraction'!O458*'DNA extraction'!F458/'DNA extraction'!E458/1000</f>
        <v>0.64287412359969465</v>
      </c>
      <c r="AD458" s="94">
        <f>AC458*FWDW!H458</f>
        <v>0.48126055351793057</v>
      </c>
      <c r="AE458" s="93">
        <f t="shared" si="23"/>
        <v>1710045.1687751878</v>
      </c>
      <c r="AF458" s="95" t="e">
        <f>STDEV(W458:Y458)</f>
        <v>#DIV/0!</v>
      </c>
      <c r="AG458" s="95" t="e">
        <f>AF458/Z458</f>
        <v>#DIV/0!</v>
      </c>
    </row>
    <row r="459" spans="1:34" x14ac:dyDescent="0.3">
      <c r="A459" s="54" t="s">
        <v>425</v>
      </c>
      <c r="B459" s="87">
        <f>Meta!B459</f>
        <v>437</v>
      </c>
      <c r="C459" s="87" t="s">
        <v>889</v>
      </c>
      <c r="D459" s="93">
        <v>1254555.6399860429</v>
      </c>
      <c r="E459" t="s">
        <v>76</v>
      </c>
      <c r="F459" t="s">
        <v>404</v>
      </c>
      <c r="G459" t="s">
        <v>229</v>
      </c>
      <c r="H459" t="s">
        <v>232</v>
      </c>
      <c r="I459" t="s">
        <v>233</v>
      </c>
      <c r="J459" t="s">
        <v>234</v>
      </c>
      <c r="K459">
        <v>0.6</v>
      </c>
      <c r="L459">
        <v>0.63</v>
      </c>
      <c r="M459">
        <v>0.57999999999999996</v>
      </c>
      <c r="N459" s="43">
        <f t="shared" si="24"/>
        <v>0.60333333333333339</v>
      </c>
      <c r="R459" t="s">
        <v>214</v>
      </c>
      <c r="S459">
        <v>25.3</v>
      </c>
      <c r="T459">
        <v>25.84</v>
      </c>
      <c r="U459">
        <v>25.62</v>
      </c>
      <c r="V459" s="91">
        <f t="shared" si="25"/>
        <v>25.58666666666667</v>
      </c>
      <c r="Z459" s="43">
        <f>'Std. Curve(396-477+Hops)'!C43</f>
        <v>8.1030315670512054E-2</v>
      </c>
      <c r="AA459" s="37" t="s">
        <v>82</v>
      </c>
      <c r="AB459" s="93">
        <f>VLOOKUP(AA459,$AK$3:$AR$5,8)</f>
        <v>2660000</v>
      </c>
      <c r="AC459" s="94">
        <f>Z459*'DNA extraction'!O459*'DNA extraction'!F459/'DNA extraction'!E459/1000</f>
        <v>0.63728128722384625</v>
      </c>
      <c r="AD459" s="94">
        <f>AC459*FWDW!H459</f>
        <v>0.47163745864136952</v>
      </c>
      <c r="AE459" s="93">
        <f t="shared" si="23"/>
        <v>1695168.224015431</v>
      </c>
      <c r="AF459" s="95" t="e">
        <f>STDEV(W459:Y459)</f>
        <v>#DIV/0!</v>
      </c>
      <c r="AG459" s="95" t="e">
        <f>AF459/Z459</f>
        <v>#DIV/0!</v>
      </c>
    </row>
    <row r="460" spans="1:34" x14ac:dyDescent="0.3">
      <c r="A460" s="54" t="s">
        <v>425</v>
      </c>
      <c r="B460" s="87">
        <f>Meta!B460</f>
        <v>438</v>
      </c>
      <c r="C460" s="87" t="s">
        <v>890</v>
      </c>
      <c r="D460" s="93">
        <v>3674433.1013890174</v>
      </c>
      <c r="E460" t="s">
        <v>76</v>
      </c>
      <c r="F460" t="s">
        <v>404</v>
      </c>
      <c r="G460" t="s">
        <v>229</v>
      </c>
      <c r="H460" t="s">
        <v>232</v>
      </c>
      <c r="I460" t="s">
        <v>233</v>
      </c>
      <c r="J460" t="s">
        <v>234</v>
      </c>
      <c r="K460">
        <v>0.59</v>
      </c>
      <c r="L460">
        <v>0.6</v>
      </c>
      <c r="M460">
        <v>0.46</v>
      </c>
      <c r="N460" s="43">
        <f t="shared" si="24"/>
        <v>0.54999999999999993</v>
      </c>
      <c r="R460" t="s">
        <v>215</v>
      </c>
      <c r="S460">
        <v>23.67</v>
      </c>
      <c r="T460">
        <v>23.86</v>
      </c>
      <c r="U460">
        <v>24.23</v>
      </c>
      <c r="V460" s="91">
        <f t="shared" si="25"/>
        <v>23.92</v>
      </c>
      <c r="Z460" s="43">
        <f>'Std. Curve(396-477+Hops)'!C44</f>
        <v>0.24360016120251243</v>
      </c>
      <c r="AA460" s="37" t="s">
        <v>82</v>
      </c>
      <c r="AB460" s="93">
        <f>VLOOKUP(AA460,$AK$3:$AR$5,8)</f>
        <v>2660000</v>
      </c>
      <c r="AC460" s="94">
        <f>Z460*'DNA extraction'!O460*'DNA extraction'!F460/'DNA extraction'!E460/1000</f>
        <v>1.8774578898074177</v>
      </c>
      <c r="AD460" s="94">
        <f>AC460*FWDW!H460</f>
        <v>1.3813658275898562</v>
      </c>
      <c r="AE460" s="93">
        <f t="shared" si="23"/>
        <v>4994037.9868877307</v>
      </c>
      <c r="AF460" s="95" t="e">
        <f>STDEV(W460:Y460)</f>
        <v>#DIV/0!</v>
      </c>
      <c r="AG460" s="95" t="e">
        <f>AF460/Z460</f>
        <v>#DIV/0!</v>
      </c>
    </row>
    <row r="461" spans="1:34" x14ac:dyDescent="0.3">
      <c r="A461" s="54" t="s">
        <v>425</v>
      </c>
      <c r="B461" s="87">
        <f>Meta!B461</f>
        <v>439</v>
      </c>
      <c r="C461" s="87" t="s">
        <v>891</v>
      </c>
      <c r="D461" s="93">
        <v>1872061.8582288208</v>
      </c>
      <c r="E461" t="s">
        <v>76</v>
      </c>
      <c r="F461" t="s">
        <v>404</v>
      </c>
      <c r="G461" t="s">
        <v>229</v>
      </c>
      <c r="H461" t="s">
        <v>232</v>
      </c>
      <c r="I461" t="s">
        <v>233</v>
      </c>
      <c r="J461" t="s">
        <v>234</v>
      </c>
      <c r="K461">
        <v>0.57999999999999996</v>
      </c>
      <c r="L461">
        <v>0.64</v>
      </c>
      <c r="M461">
        <v>0.6</v>
      </c>
      <c r="N461" s="43">
        <f t="shared" si="24"/>
        <v>0.60666666666666658</v>
      </c>
      <c r="R461" t="s">
        <v>216</v>
      </c>
      <c r="S461">
        <v>25.03</v>
      </c>
      <c r="T461">
        <v>24.64</v>
      </c>
      <c r="U461">
        <v>25.26</v>
      </c>
      <c r="V461" s="91">
        <f t="shared" si="25"/>
        <v>24.97666666666667</v>
      </c>
      <c r="Z461" s="43">
        <f>'Std. Curve(396-477+Hops)'!C45</f>
        <v>0.12122900080778287</v>
      </c>
      <c r="AA461" s="37" t="s">
        <v>82</v>
      </c>
      <c r="AB461" s="93">
        <f>VLOOKUP(AA461,$AK$3:$AR$5,8)</f>
        <v>2660000</v>
      </c>
      <c r="AC461" s="94">
        <f>Z461*'DNA extraction'!O461*'DNA extraction'!F461/'DNA extraction'!E461/1000</f>
        <v>0.93975969618436328</v>
      </c>
      <c r="AD461" s="94">
        <f>AC461*FWDW!H461</f>
        <v>0.70378265346948155</v>
      </c>
      <c r="AE461" s="93">
        <f t="shared" si="23"/>
        <v>2499760.7918504062</v>
      </c>
      <c r="AF461" s="95" t="e">
        <f>STDEV(W461:Y461)</f>
        <v>#DIV/0!</v>
      </c>
      <c r="AG461" s="95" t="e">
        <f>AF461/Z461</f>
        <v>#DIV/0!</v>
      </c>
    </row>
    <row r="462" spans="1:34" x14ac:dyDescent="0.3">
      <c r="A462" s="54" t="s">
        <v>425</v>
      </c>
      <c r="B462" s="87">
        <f>Meta!B462</f>
        <v>440</v>
      </c>
      <c r="C462" s="87" t="s">
        <v>892</v>
      </c>
      <c r="D462" s="93">
        <v>831413.83315757546</v>
      </c>
      <c r="E462" t="s">
        <v>76</v>
      </c>
      <c r="F462" t="s">
        <v>404</v>
      </c>
      <c r="G462" t="s">
        <v>229</v>
      </c>
      <c r="H462" t="s">
        <v>232</v>
      </c>
      <c r="I462" t="s">
        <v>233</v>
      </c>
      <c r="J462" t="s">
        <v>234</v>
      </c>
      <c r="K462">
        <v>0.59</v>
      </c>
      <c r="L462">
        <v>0.59</v>
      </c>
      <c r="M462">
        <v>0.6</v>
      </c>
      <c r="N462" s="43">
        <f t="shared" si="24"/>
        <v>0.59333333333333327</v>
      </c>
      <c r="R462" t="s">
        <v>217</v>
      </c>
      <c r="S462">
        <v>26.12</v>
      </c>
      <c r="T462">
        <v>26.37</v>
      </c>
      <c r="U462">
        <v>26.47</v>
      </c>
      <c r="V462" s="91">
        <f t="shared" si="25"/>
        <v>26.320000000000004</v>
      </c>
      <c r="Z462" s="43">
        <f>'Std. Curve(396-477+Hops)'!C46</f>
        <v>4.9924567696916652E-2</v>
      </c>
      <c r="AA462" s="37" t="s">
        <v>82</v>
      </c>
      <c r="AB462" s="93">
        <f>VLOOKUP(AA462,$AK$3:$AR$5,8)</f>
        <v>2660000</v>
      </c>
      <c r="AC462" s="94">
        <f>Z462*'DNA extraction'!O462*'DNA extraction'!F462/'DNA extraction'!E462/1000</f>
        <v>0.3971723762682311</v>
      </c>
      <c r="AD462" s="94">
        <f>AC462*FWDW!H462</f>
        <v>0.31256159141262235</v>
      </c>
      <c r="AE462" s="93">
        <f t="shared" ref="AE462:AE505" si="26">AC462*AB462</f>
        <v>1056478.5208734947</v>
      </c>
      <c r="AF462" s="95" t="e">
        <f>STDEV(W462:Y462)</f>
        <v>#DIV/0!</v>
      </c>
      <c r="AG462" s="95" t="e">
        <f>AF462/Z462</f>
        <v>#DIV/0!</v>
      </c>
    </row>
    <row r="463" spans="1:34" x14ac:dyDescent="0.3">
      <c r="A463" s="54" t="s">
        <v>425</v>
      </c>
      <c r="B463" s="87">
        <f>Meta!B463</f>
        <v>441</v>
      </c>
      <c r="C463" s="87" t="s">
        <v>893</v>
      </c>
      <c r="D463" s="93">
        <v>663997.0901750027</v>
      </c>
      <c r="E463" t="s">
        <v>76</v>
      </c>
      <c r="F463" t="s">
        <v>404</v>
      </c>
      <c r="G463" t="s">
        <v>229</v>
      </c>
      <c r="H463" t="s">
        <v>232</v>
      </c>
      <c r="I463" t="s">
        <v>233</v>
      </c>
      <c r="J463" t="s">
        <v>234</v>
      </c>
      <c r="K463">
        <v>0.56000000000000005</v>
      </c>
      <c r="L463">
        <v>0.56999999999999995</v>
      </c>
      <c r="M463">
        <v>0.59</v>
      </c>
      <c r="N463" s="43">
        <f t="shared" si="24"/>
        <v>0.57333333333333325</v>
      </c>
      <c r="R463" t="s">
        <v>218</v>
      </c>
      <c r="S463">
        <v>26.36</v>
      </c>
      <c r="T463">
        <v>26.72</v>
      </c>
      <c r="U463">
        <v>26.83</v>
      </c>
      <c r="V463" s="91">
        <f t="shared" si="25"/>
        <v>26.636666666666667</v>
      </c>
      <c r="Z463" s="43">
        <f>'Std. Curve(396-477+Hops)'!C47</f>
        <v>4.0503131802866674E-2</v>
      </c>
      <c r="AA463" s="37" t="s">
        <v>82</v>
      </c>
      <c r="AB463" s="93">
        <f>VLOOKUP(AA463,$AK$3:$AR$5,8)</f>
        <v>2660000</v>
      </c>
      <c r="AC463" s="94">
        <f>Z463*'DNA extraction'!O463*'DNA extraction'!F463/'DNA extraction'!E463/1000</f>
        <v>0.31929942296307984</v>
      </c>
      <c r="AD463" s="94">
        <f>AC463*FWDW!H463</f>
        <v>0.249622966231204</v>
      </c>
      <c r="AE463" s="93">
        <f t="shared" si="26"/>
        <v>849336.46508179232</v>
      </c>
      <c r="AF463" s="95" t="e">
        <f>STDEV(W463:Y463)</f>
        <v>#DIV/0!</v>
      </c>
      <c r="AG463" s="95" t="e">
        <f>AF463/Z463</f>
        <v>#DIV/0!</v>
      </c>
    </row>
    <row r="464" spans="1:34" x14ac:dyDescent="0.3">
      <c r="A464" s="54" t="s">
        <v>425</v>
      </c>
      <c r="B464" s="87">
        <f>Meta!B464</f>
        <v>442</v>
      </c>
      <c r="C464" s="87" t="s">
        <v>894</v>
      </c>
      <c r="D464" s="93">
        <v>887852.16707370954</v>
      </c>
      <c r="E464" t="s">
        <v>76</v>
      </c>
      <c r="F464" t="s">
        <v>404</v>
      </c>
      <c r="G464" t="s">
        <v>229</v>
      </c>
      <c r="H464" t="s">
        <v>232</v>
      </c>
      <c r="I464" t="s">
        <v>233</v>
      </c>
      <c r="J464" t="s">
        <v>234</v>
      </c>
      <c r="K464">
        <v>0.56999999999999995</v>
      </c>
      <c r="L464">
        <v>0.56999999999999995</v>
      </c>
      <c r="M464">
        <v>0.56000000000000005</v>
      </c>
      <c r="N464" s="43">
        <f t="shared" si="24"/>
        <v>0.56666666666666665</v>
      </c>
      <c r="R464" t="s">
        <v>219</v>
      </c>
      <c r="S464">
        <v>25.96</v>
      </c>
      <c r="T464">
        <v>26.45</v>
      </c>
      <c r="U464">
        <v>26.32</v>
      </c>
      <c r="V464" s="91">
        <f t="shared" si="25"/>
        <v>26.243333333333329</v>
      </c>
      <c r="Z464" s="43">
        <f>'Std. Curve(396-477+Hops)'!C48</f>
        <v>5.2517457760965613E-2</v>
      </c>
      <c r="AA464" s="37" t="s">
        <v>82</v>
      </c>
      <c r="AB464" s="93">
        <f>VLOOKUP(AA464,$AK$3:$AR$5,8)</f>
        <v>2660000</v>
      </c>
      <c r="AC464" s="94">
        <f>Z464*'DNA extraction'!O464*'DNA extraction'!F464/'DNA extraction'!E464/1000</f>
        <v>0.41336054908276754</v>
      </c>
      <c r="AD464" s="94">
        <f>AC464*FWDW!H464</f>
        <v>0.33377901017808631</v>
      </c>
      <c r="AE464" s="93">
        <f t="shared" si="26"/>
        <v>1099539.0605601617</v>
      </c>
      <c r="AF464" s="95" t="e">
        <f>STDEV(W464:Y464)</f>
        <v>#DIV/0!</v>
      </c>
      <c r="AG464" s="95" t="e">
        <f>AF464/Z464</f>
        <v>#DIV/0!</v>
      </c>
    </row>
    <row r="465" spans="1:33" x14ac:dyDescent="0.3">
      <c r="A465" s="54" t="s">
        <v>425</v>
      </c>
      <c r="B465" s="87">
        <f>Meta!B465</f>
        <v>443</v>
      </c>
      <c r="C465" s="87" t="s">
        <v>895</v>
      </c>
      <c r="D465" s="93">
        <v>1170722.0461534529</v>
      </c>
      <c r="E465" t="s">
        <v>76</v>
      </c>
      <c r="F465" t="s">
        <v>404</v>
      </c>
      <c r="G465" t="s">
        <v>229</v>
      </c>
      <c r="H465" t="s">
        <v>232</v>
      </c>
      <c r="I465" t="s">
        <v>233</v>
      </c>
      <c r="J465" t="s">
        <v>234</v>
      </c>
      <c r="K465">
        <v>0.56999999999999995</v>
      </c>
      <c r="L465">
        <v>0.54</v>
      </c>
      <c r="M465">
        <v>0.57999999999999996</v>
      </c>
      <c r="N465" s="43">
        <f t="shared" si="24"/>
        <v>0.56333333333333335</v>
      </c>
      <c r="R465" t="s">
        <v>220</v>
      </c>
      <c r="S465">
        <v>25.45</v>
      </c>
      <c r="T465">
        <v>26.05</v>
      </c>
      <c r="U465">
        <v>25.71</v>
      </c>
      <c r="V465" s="91">
        <f t="shared" si="25"/>
        <v>25.736666666666668</v>
      </c>
      <c r="Z465" s="43">
        <f>'Std. Curve(396-477+Hops)'!C49</f>
        <v>7.3387961954699224E-2</v>
      </c>
      <c r="AA465" s="37" t="s">
        <v>82</v>
      </c>
      <c r="AB465" s="93">
        <f>VLOOKUP(AA465,$AK$3:$AR$5,8)</f>
        <v>2660000</v>
      </c>
      <c r="AC465" s="94">
        <f>Z465*'DNA extraction'!O465*'DNA extraction'!F465/'DNA extraction'!E465/1000</f>
        <v>0.56978231331288209</v>
      </c>
      <c r="AD465" s="94">
        <f>AC465*FWDW!H465</f>
        <v>0.44012106998250111</v>
      </c>
      <c r="AE465" s="93">
        <f t="shared" si="26"/>
        <v>1515620.9534122664</v>
      </c>
      <c r="AF465" s="95" t="e">
        <f>STDEV(W465:Y465)</f>
        <v>#DIV/0!</v>
      </c>
      <c r="AG465" s="95" t="e">
        <f>AF465/Z465</f>
        <v>#DIV/0!</v>
      </c>
    </row>
    <row r="466" spans="1:33" x14ac:dyDescent="0.3">
      <c r="A466" s="54" t="s">
        <v>425</v>
      </c>
      <c r="B466" s="87">
        <f>Meta!B466</f>
        <v>444</v>
      </c>
      <c r="C466" s="87" t="s">
        <v>896</v>
      </c>
      <c r="D466" s="93">
        <v>2084933.0564286846</v>
      </c>
      <c r="E466" t="s">
        <v>76</v>
      </c>
      <c r="F466" t="s">
        <v>404</v>
      </c>
      <c r="G466" t="s">
        <v>229</v>
      </c>
      <c r="H466" t="s">
        <v>232</v>
      </c>
      <c r="I466" t="s">
        <v>233</v>
      </c>
      <c r="J466" t="s">
        <v>234</v>
      </c>
      <c r="K466">
        <v>0.59</v>
      </c>
      <c r="L466">
        <v>0.62</v>
      </c>
      <c r="M466">
        <v>0.6</v>
      </c>
      <c r="N466" s="43">
        <f t="shared" si="24"/>
        <v>0.60333333333333339</v>
      </c>
      <c r="R466" t="s">
        <v>221</v>
      </c>
      <c r="S466">
        <v>24.31</v>
      </c>
      <c r="T466">
        <v>24.9</v>
      </c>
      <c r="U466">
        <v>24.93</v>
      </c>
      <c r="V466" s="91">
        <f t="shared" si="25"/>
        <v>24.713333333333328</v>
      </c>
      <c r="Z466" s="43">
        <f>'Std. Curve(396-477+Hops)'!C50</f>
        <v>0.14425646049473601</v>
      </c>
      <c r="AA466" s="37" t="s">
        <v>82</v>
      </c>
      <c r="AB466" s="93">
        <f>VLOOKUP(AA466,$AK$3:$AR$5,8)</f>
        <v>2660000</v>
      </c>
      <c r="AC466" s="94">
        <f>Z466*'DNA extraction'!O466*'DNA extraction'!F466/'DNA extraction'!E466/1000</f>
        <v>1.117833866677536</v>
      </c>
      <c r="AD466" s="94">
        <f>AC466*FWDW!H466</f>
        <v>0.78380941971003182</v>
      </c>
      <c r="AE466" s="93">
        <f t="shared" si="26"/>
        <v>2973438.0853622458</v>
      </c>
      <c r="AF466" s="95" t="e">
        <f>STDEV(W466:Y466)</f>
        <v>#DIV/0!</v>
      </c>
      <c r="AG466" s="95" t="e">
        <f>AF466/Z466</f>
        <v>#DIV/0!</v>
      </c>
    </row>
    <row r="467" spans="1:33" x14ac:dyDescent="0.3">
      <c r="A467" s="54" t="s">
        <v>425</v>
      </c>
      <c r="B467" s="87">
        <f>Meta!B467</f>
        <v>445</v>
      </c>
      <c r="C467" s="87" t="s">
        <v>897</v>
      </c>
      <c r="D467" s="93">
        <v>797696.42382553266</v>
      </c>
      <c r="E467" t="s">
        <v>76</v>
      </c>
      <c r="F467" t="s">
        <v>404</v>
      </c>
      <c r="G467" t="s">
        <v>229</v>
      </c>
      <c r="H467" t="s">
        <v>232</v>
      </c>
      <c r="I467" t="s">
        <v>233</v>
      </c>
      <c r="J467" t="s">
        <v>234</v>
      </c>
      <c r="K467">
        <v>0.57999999999999996</v>
      </c>
      <c r="L467">
        <v>0.61</v>
      </c>
      <c r="M467">
        <v>0.56999999999999995</v>
      </c>
      <c r="N467" s="43">
        <f t="shared" si="24"/>
        <v>0.58666666666666656</v>
      </c>
      <c r="R467" t="s">
        <v>222</v>
      </c>
      <c r="S467">
        <v>25.9</v>
      </c>
      <c r="T467">
        <v>26.22</v>
      </c>
      <c r="U467">
        <v>26.11</v>
      </c>
      <c r="V467" s="91">
        <f t="shared" si="25"/>
        <v>26.076666666666664</v>
      </c>
      <c r="Z467" s="43">
        <f>'Std. Curve(396-477+Hops)'!C51</f>
        <v>5.8628218652192136E-2</v>
      </c>
      <c r="AA467" s="37" t="s">
        <v>82</v>
      </c>
      <c r="AB467" s="93">
        <f>VLOOKUP(AA467,$AK$3:$AR$5,8)</f>
        <v>2660000</v>
      </c>
      <c r="AC467" s="94">
        <f>Z467*'DNA extraction'!O467*'DNA extraction'!F467/'DNA extraction'!E467/1000</f>
        <v>0.43061490012627346</v>
      </c>
      <c r="AD467" s="94">
        <f>AC467*FWDW!H467</f>
        <v>0.29988587361862129</v>
      </c>
      <c r="AE467" s="93">
        <f t="shared" si="26"/>
        <v>1145435.6343358874</v>
      </c>
      <c r="AF467" s="95" t="e">
        <f>STDEV(W467:Y467)</f>
        <v>#DIV/0!</v>
      </c>
      <c r="AG467" s="95" t="e">
        <f>AF467/Z467</f>
        <v>#DIV/0!</v>
      </c>
    </row>
    <row r="468" spans="1:33" x14ac:dyDescent="0.3">
      <c r="A468" s="54" t="s">
        <v>425</v>
      </c>
      <c r="B468" s="87">
        <f>Meta!B468</f>
        <v>446</v>
      </c>
      <c r="C468" s="87" t="s">
        <v>898</v>
      </c>
      <c r="D468" s="93">
        <v>1190558.4743812317</v>
      </c>
      <c r="E468" t="s">
        <v>76</v>
      </c>
      <c r="F468" t="s">
        <v>404</v>
      </c>
      <c r="G468" t="s">
        <v>229</v>
      </c>
      <c r="H468" t="s">
        <v>232</v>
      </c>
      <c r="I468" t="s">
        <v>233</v>
      </c>
      <c r="J468" t="s">
        <v>234</v>
      </c>
      <c r="K468">
        <v>0.5</v>
      </c>
      <c r="L468">
        <v>0.59</v>
      </c>
      <c r="M468">
        <v>0.57999999999999996</v>
      </c>
      <c r="N468" s="43">
        <f t="shared" si="24"/>
        <v>0.55666666666666664</v>
      </c>
      <c r="R468" t="s">
        <v>223</v>
      </c>
      <c r="S468">
        <v>25.42</v>
      </c>
      <c r="T468">
        <v>25.92</v>
      </c>
      <c r="U468">
        <v>25.61</v>
      </c>
      <c r="V468" s="91">
        <f t="shared" si="25"/>
        <v>25.650000000000002</v>
      </c>
      <c r="Z468" s="43">
        <f>'Std. Curve(396-477+Hops)'!C52</f>
        <v>7.7710980616457134E-2</v>
      </c>
      <c r="AA468" s="37" t="s">
        <v>82</v>
      </c>
      <c r="AB468" s="93">
        <f>VLOOKUP(AA468,$AK$3:$AR$5,8)</f>
        <v>2660000</v>
      </c>
      <c r="AC468" s="94">
        <f>Z468*'DNA extraction'!O468*'DNA extraction'!F468/'DNA extraction'!E468/1000</f>
        <v>0.57863723467205619</v>
      </c>
      <c r="AD468" s="94">
        <f>AC468*FWDW!H468</f>
        <v>0.44757837382753068</v>
      </c>
      <c r="AE468" s="93">
        <f t="shared" si="26"/>
        <v>1539175.0442276695</v>
      </c>
      <c r="AF468" s="95" t="e">
        <f>STDEV(W468:Y468)</f>
        <v>#DIV/0!</v>
      </c>
      <c r="AG468" s="95" t="e">
        <f>AF468/Z468</f>
        <v>#DIV/0!</v>
      </c>
    </row>
    <row r="469" spans="1:33" x14ac:dyDescent="0.3">
      <c r="A469" s="54" t="s">
        <v>425</v>
      </c>
      <c r="B469" s="87">
        <f>Meta!B469</f>
        <v>447</v>
      </c>
      <c r="C469" s="87" t="s">
        <v>899</v>
      </c>
      <c r="D469" s="93">
        <v>1351406.1896839931</v>
      </c>
      <c r="E469" t="s">
        <v>76</v>
      </c>
      <c r="F469" t="s">
        <v>404</v>
      </c>
      <c r="G469" t="s">
        <v>229</v>
      </c>
      <c r="H469" t="s">
        <v>232</v>
      </c>
      <c r="I469" t="s">
        <v>233</v>
      </c>
      <c r="J469" t="s">
        <v>234</v>
      </c>
      <c r="K469">
        <v>0.57999999999999996</v>
      </c>
      <c r="L469">
        <v>0.56999999999999995</v>
      </c>
      <c r="M469">
        <v>0.56000000000000005</v>
      </c>
      <c r="N469" s="43">
        <f t="shared" si="24"/>
        <v>0.56999999999999995</v>
      </c>
      <c r="R469" t="s">
        <v>224</v>
      </c>
      <c r="S469">
        <v>24.98</v>
      </c>
      <c r="T469">
        <v>25.99</v>
      </c>
      <c r="U469">
        <v>25.37</v>
      </c>
      <c r="V469" s="91">
        <f t="shared" si="25"/>
        <v>25.446666666666669</v>
      </c>
      <c r="Z469" s="43">
        <f>'Std. Curve(396-477+Hops)'!C53</f>
        <v>8.8879592385789796E-2</v>
      </c>
      <c r="AA469" s="37" t="s">
        <v>82</v>
      </c>
      <c r="AB469" s="93">
        <f>VLOOKUP(AA469,$AK$3:$AR$5,8)</f>
        <v>2660000</v>
      </c>
      <c r="AC469" s="94">
        <f>Z469*'DNA extraction'!O469*'DNA extraction'!F469/'DNA extraction'!E469/1000</f>
        <v>0.69764201244732948</v>
      </c>
      <c r="AD469" s="94">
        <f>AC469*FWDW!H469</f>
        <v>0.50804743973082445</v>
      </c>
      <c r="AE469" s="93">
        <f t="shared" si="26"/>
        <v>1855727.7531098963</v>
      </c>
      <c r="AF469" s="95" t="e">
        <f>STDEV(W469:Y469)</f>
        <v>#DIV/0!</v>
      </c>
      <c r="AG469" s="95" t="e">
        <f>AF469/Z469</f>
        <v>#DIV/0!</v>
      </c>
    </row>
    <row r="470" spans="1:33" x14ac:dyDescent="0.3">
      <c r="A470" s="54" t="s">
        <v>425</v>
      </c>
      <c r="B470" s="87">
        <f>Meta!B470</f>
        <v>448</v>
      </c>
      <c r="C470" s="87" t="s">
        <v>900</v>
      </c>
      <c r="D470" s="93">
        <v>1189201.8870905456</v>
      </c>
      <c r="E470" t="s">
        <v>76</v>
      </c>
      <c r="F470" t="s">
        <v>404</v>
      </c>
      <c r="G470" t="s">
        <v>229</v>
      </c>
      <c r="H470" t="s">
        <v>232</v>
      </c>
      <c r="I470" t="s">
        <v>233</v>
      </c>
      <c r="J470" t="s">
        <v>234</v>
      </c>
      <c r="K470">
        <v>0.57999999999999996</v>
      </c>
      <c r="L470">
        <v>0.6</v>
      </c>
      <c r="M470">
        <v>0.57999999999999996</v>
      </c>
      <c r="N470" s="43">
        <f t="shared" si="24"/>
        <v>0.58666666666666656</v>
      </c>
      <c r="R470" t="s">
        <v>236</v>
      </c>
      <c r="S470">
        <v>25.5</v>
      </c>
      <c r="T470">
        <v>25.57</v>
      </c>
      <c r="U470">
        <v>25.78</v>
      </c>
      <c r="V470" s="91">
        <f t="shared" si="25"/>
        <v>25.616666666666664</v>
      </c>
      <c r="Z470" s="43">
        <f>'Std. Curve(396-477+Hops)'!C54</f>
        <v>7.9440686780431854E-2</v>
      </c>
      <c r="AA470" s="37" t="s">
        <v>82</v>
      </c>
      <c r="AB470" s="93">
        <f>VLOOKUP(AA470,$AK$3:$AR$5,8)</f>
        <v>2660000</v>
      </c>
      <c r="AC470" s="94">
        <f>Z470*'DNA extraction'!O470*'DNA extraction'!F470/'DNA extraction'!E470/1000</f>
        <v>0.60250805294222121</v>
      </c>
      <c r="AD470" s="94">
        <f>AC470*FWDW!H470</f>
        <v>0.44706837860546828</v>
      </c>
      <c r="AE470" s="93">
        <f t="shared" si="26"/>
        <v>1602671.4208263084</v>
      </c>
      <c r="AF470" s="95" t="e">
        <f>STDEV(W470:Y470)</f>
        <v>#DIV/0!</v>
      </c>
      <c r="AG470" s="95" t="e">
        <f>AF470/Z470</f>
        <v>#DIV/0!</v>
      </c>
    </row>
    <row r="471" spans="1:33" x14ac:dyDescent="0.3">
      <c r="A471" s="54" t="s">
        <v>425</v>
      </c>
      <c r="B471" s="87">
        <f>Meta!B471</f>
        <v>449</v>
      </c>
      <c r="C471" s="87" t="s">
        <v>901</v>
      </c>
      <c r="D471" s="93">
        <v>742487.97887372365</v>
      </c>
      <c r="E471" t="s">
        <v>76</v>
      </c>
      <c r="F471" t="s">
        <v>404</v>
      </c>
      <c r="G471" t="s">
        <v>229</v>
      </c>
      <c r="H471" t="s">
        <v>232</v>
      </c>
      <c r="I471" t="s">
        <v>233</v>
      </c>
      <c r="J471" t="s">
        <v>234</v>
      </c>
      <c r="K471">
        <v>0.59</v>
      </c>
      <c r="L471">
        <v>0.61</v>
      </c>
      <c r="M471">
        <v>0.57999999999999996</v>
      </c>
      <c r="N471" s="43">
        <f t="shared" si="24"/>
        <v>0.59333333333333327</v>
      </c>
      <c r="R471" t="s">
        <v>237</v>
      </c>
      <c r="S471">
        <v>26.32</v>
      </c>
      <c r="T471">
        <v>26.54</v>
      </c>
      <c r="U471">
        <v>26.29</v>
      </c>
      <c r="V471" s="91">
        <f t="shared" si="25"/>
        <v>26.383333333333336</v>
      </c>
      <c r="Z471" s="43">
        <f>'Std. Curve(396-477+Hops)'!C55</f>
        <v>4.7879452035652879E-2</v>
      </c>
      <c r="AA471" s="37" t="s">
        <v>82</v>
      </c>
      <c r="AB471" s="93">
        <f>VLOOKUP(AA471,$AK$3:$AR$5,8)</f>
        <v>2660000</v>
      </c>
      <c r="AC471" s="94">
        <f>Z471*'DNA extraction'!O471*'DNA extraction'!F471/'DNA extraction'!E471/1000</f>
        <v>0.3629981200580204</v>
      </c>
      <c r="AD471" s="94">
        <f>AC471*FWDW!H471</f>
        <v>0.27913081912546001</v>
      </c>
      <c r="AE471" s="93">
        <f t="shared" si="26"/>
        <v>965574.99935433432</v>
      </c>
      <c r="AF471" s="95" t="e">
        <f>STDEV(W471:Y471)</f>
        <v>#DIV/0!</v>
      </c>
      <c r="AG471" s="95" t="e">
        <f>AF471/Z471</f>
        <v>#DIV/0!</v>
      </c>
    </row>
    <row r="472" spans="1:33" x14ac:dyDescent="0.3">
      <c r="A472" s="54" t="s">
        <v>425</v>
      </c>
      <c r="B472" s="87">
        <f>Meta!B472</f>
        <v>450</v>
      </c>
      <c r="C472" s="87" t="s">
        <v>902</v>
      </c>
      <c r="D472" s="93">
        <v>1126742.6189813982</v>
      </c>
      <c r="E472" t="s">
        <v>76</v>
      </c>
      <c r="F472" t="s">
        <v>404</v>
      </c>
      <c r="G472" t="s">
        <v>229</v>
      </c>
      <c r="H472" t="s">
        <v>232</v>
      </c>
      <c r="I472" t="s">
        <v>233</v>
      </c>
      <c r="J472" t="s">
        <v>234</v>
      </c>
      <c r="K472">
        <v>0.5</v>
      </c>
      <c r="L472">
        <v>0.56000000000000005</v>
      </c>
      <c r="M472">
        <v>0.61</v>
      </c>
      <c r="N472" s="43">
        <f t="shared" si="24"/>
        <v>0.55666666666666664</v>
      </c>
      <c r="R472" t="s">
        <v>238</v>
      </c>
      <c r="S472">
        <v>25.47</v>
      </c>
      <c r="T472">
        <v>26.18</v>
      </c>
      <c r="U472">
        <v>25.75</v>
      </c>
      <c r="V472" s="91">
        <f t="shared" si="25"/>
        <v>25.8</v>
      </c>
      <c r="Z472" s="43">
        <f>'Std. Curve(396-477+Hops)'!C56</f>
        <v>7.0381689146230705E-2</v>
      </c>
      <c r="AA472" s="37" t="s">
        <v>82</v>
      </c>
      <c r="AB472" s="93">
        <f>VLOOKUP(AA472,$AK$3:$AR$5,8)</f>
        <v>2660000</v>
      </c>
      <c r="AC472" s="94">
        <f>Z472*'DNA extraction'!O472*'DNA extraction'!F472/'DNA extraction'!E472/1000</f>
        <v>0.54942770605956848</v>
      </c>
      <c r="AD472" s="94">
        <f>AC472*FWDW!H472</f>
        <v>0.42358745074488657</v>
      </c>
      <c r="AE472" s="93">
        <f t="shared" si="26"/>
        <v>1461477.6981184522</v>
      </c>
      <c r="AF472" s="95" t="e">
        <f>STDEV(W472:Y472)</f>
        <v>#DIV/0!</v>
      </c>
      <c r="AG472" s="95" t="e">
        <f>AF472/Z472</f>
        <v>#DIV/0!</v>
      </c>
    </row>
    <row r="473" spans="1:33" x14ac:dyDescent="0.3">
      <c r="A473" s="54" t="s">
        <v>425</v>
      </c>
      <c r="B473" s="87">
        <f>Meta!B473</f>
        <v>451</v>
      </c>
      <c r="C473" s="87" t="s">
        <v>903</v>
      </c>
      <c r="D473" s="93">
        <v>1321950.6495528596</v>
      </c>
      <c r="E473" t="s">
        <v>76</v>
      </c>
      <c r="F473" t="s">
        <v>404</v>
      </c>
      <c r="G473" t="s">
        <v>229</v>
      </c>
      <c r="H473" t="s">
        <v>232</v>
      </c>
      <c r="I473" t="s">
        <v>233</v>
      </c>
      <c r="J473" t="s">
        <v>234</v>
      </c>
      <c r="K473">
        <v>0.57999999999999996</v>
      </c>
      <c r="L473">
        <v>0.61</v>
      </c>
      <c r="M473">
        <v>0.57999999999999996</v>
      </c>
      <c r="N473" s="43">
        <f t="shared" si="24"/>
        <v>0.59</v>
      </c>
      <c r="R473" t="s">
        <v>239</v>
      </c>
      <c r="S473">
        <v>25.4</v>
      </c>
      <c r="T473">
        <v>25.71</v>
      </c>
      <c r="U473">
        <v>25.65</v>
      </c>
      <c r="V473" s="91">
        <f t="shared" si="25"/>
        <v>25.586666666666662</v>
      </c>
      <c r="Z473" s="43">
        <f>'Std. Curve(396-477+Hops)'!C57</f>
        <v>8.103031567051254E-2</v>
      </c>
      <c r="AA473" s="37" t="s">
        <v>82</v>
      </c>
      <c r="AB473" s="93">
        <f>VLOOKUP(AA473,$AK$3:$AR$5,8)</f>
        <v>2660000</v>
      </c>
      <c r="AC473" s="94">
        <f>Z473*'DNA extraction'!O473*'DNA extraction'!F473/'DNA extraction'!E473/1000</f>
        <v>0.63728128722385002</v>
      </c>
      <c r="AD473" s="94">
        <f>AC473*FWDW!H473</f>
        <v>0.49697392840333071</v>
      </c>
      <c r="AE473" s="93">
        <f t="shared" si="26"/>
        <v>1695168.224015441</v>
      </c>
      <c r="AF473" s="95" t="e">
        <f>STDEV(W473:Y473)</f>
        <v>#DIV/0!</v>
      </c>
      <c r="AG473" s="95" t="e">
        <f>AF473/Z473</f>
        <v>#DIV/0!</v>
      </c>
    </row>
    <row r="474" spans="1:33" x14ac:dyDescent="0.3">
      <c r="A474" s="54" t="s">
        <v>425</v>
      </c>
      <c r="B474" s="87">
        <f>Meta!B474</f>
        <v>452</v>
      </c>
      <c r="C474" s="87" t="s">
        <v>904</v>
      </c>
      <c r="D474" s="93">
        <v>1374868.781763653</v>
      </c>
      <c r="E474" t="s">
        <v>76</v>
      </c>
      <c r="F474" t="s">
        <v>404</v>
      </c>
      <c r="G474" t="s">
        <v>229</v>
      </c>
      <c r="H474" t="s">
        <v>232</v>
      </c>
      <c r="I474" t="s">
        <v>233</v>
      </c>
      <c r="J474" t="s">
        <v>234</v>
      </c>
      <c r="K474">
        <v>0.6</v>
      </c>
      <c r="L474">
        <v>0.59</v>
      </c>
      <c r="M474">
        <v>0.56999999999999995</v>
      </c>
      <c r="N474" s="43">
        <f t="shared" si="24"/>
        <v>0.58666666666666656</v>
      </c>
      <c r="R474" t="s">
        <v>240</v>
      </c>
      <c r="S474">
        <v>25.39</v>
      </c>
      <c r="T474">
        <v>25.63</v>
      </c>
      <c r="U474">
        <v>25.42</v>
      </c>
      <c r="V474" s="91">
        <f t="shared" si="25"/>
        <v>25.48</v>
      </c>
      <c r="Z474" s="43">
        <f>'Std. Curve(396-477+Hops)'!C58</f>
        <v>8.6944367691344129E-2</v>
      </c>
      <c r="AA474" s="37" t="s">
        <v>82</v>
      </c>
      <c r="AB474" s="93">
        <f>VLOOKUP(AA474,$AK$3:$AR$5,8)</f>
        <v>2660000</v>
      </c>
      <c r="AC474" s="94">
        <f>Z474*'DNA extraction'!O474*'DNA extraction'!F474/'DNA extraction'!E474/1000</f>
        <v>0.68138219193843363</v>
      </c>
      <c r="AD474" s="94">
        <f>AC474*FWDW!H474</f>
        <v>0.51686796306904248</v>
      </c>
      <c r="AE474" s="93">
        <f t="shared" si="26"/>
        <v>1812476.6305562335</v>
      </c>
      <c r="AF474" s="95" t="e">
        <f>STDEV(W474:Y474)</f>
        <v>#DIV/0!</v>
      </c>
      <c r="AG474" s="95" t="e">
        <f>AF474/Z474</f>
        <v>#DIV/0!</v>
      </c>
    </row>
    <row r="475" spans="1:33" x14ac:dyDescent="0.3">
      <c r="A475" s="54" t="s">
        <v>425</v>
      </c>
      <c r="B475" s="87">
        <f>Meta!B475</f>
        <v>453</v>
      </c>
      <c r="C475" s="87" t="s">
        <v>905</v>
      </c>
      <c r="D475" s="93">
        <v>1059232.5499344559</v>
      </c>
      <c r="E475" t="s">
        <v>76</v>
      </c>
      <c r="F475" t="s">
        <v>404</v>
      </c>
      <c r="G475" t="s">
        <v>229</v>
      </c>
      <c r="H475" t="s">
        <v>232</v>
      </c>
      <c r="I475" t="s">
        <v>233</v>
      </c>
      <c r="J475" t="s">
        <v>234</v>
      </c>
      <c r="K475">
        <v>0.57999999999999996</v>
      </c>
      <c r="L475">
        <v>0.64</v>
      </c>
      <c r="M475">
        <v>0.55000000000000004</v>
      </c>
      <c r="N475" s="43">
        <f t="shared" si="24"/>
        <v>0.59</v>
      </c>
      <c r="R475" t="s">
        <v>241</v>
      </c>
      <c r="S475">
        <v>25.41</v>
      </c>
      <c r="T475">
        <v>26.25</v>
      </c>
      <c r="U475">
        <v>25.97</v>
      </c>
      <c r="V475" s="91">
        <f t="shared" si="25"/>
        <v>25.876666666666665</v>
      </c>
      <c r="Z475" s="43">
        <f>'Std. Curve(396-477+Hops)'!C59</f>
        <v>6.6906806883101647E-2</v>
      </c>
      <c r="AA475" s="37" t="s">
        <v>82</v>
      </c>
      <c r="AB475" s="93">
        <f>VLOOKUP(AA475,$AK$3:$AR$5,8)</f>
        <v>2660000</v>
      </c>
      <c r="AC475" s="94">
        <f>Z475*'DNA extraction'!O475*'DNA extraction'!F475/'DNA extraction'!E475/1000</f>
        <v>0.50324788930501418</v>
      </c>
      <c r="AD475" s="94">
        <f>AC475*FWDW!H475</f>
        <v>0.39820772553926914</v>
      </c>
      <c r="AE475" s="93">
        <f t="shared" si="26"/>
        <v>1338639.3855513376</v>
      </c>
      <c r="AF475" s="95" t="e">
        <f>STDEV(W475:Y475)</f>
        <v>#DIV/0!</v>
      </c>
      <c r="AG475" s="95" t="e">
        <f>AF475/Z475</f>
        <v>#DIV/0!</v>
      </c>
    </row>
    <row r="476" spans="1:33" x14ac:dyDescent="0.3">
      <c r="A476" s="54" t="s">
        <v>425</v>
      </c>
      <c r="B476" s="87">
        <f>Meta!B476</f>
        <v>454</v>
      </c>
      <c r="C476" s="87" t="s">
        <v>906</v>
      </c>
      <c r="D476" s="93">
        <v>3536177.8436530097</v>
      </c>
      <c r="E476" t="s">
        <v>76</v>
      </c>
      <c r="F476" t="s">
        <v>404</v>
      </c>
      <c r="G476" t="s">
        <v>229</v>
      </c>
      <c r="H476" t="s">
        <v>232</v>
      </c>
      <c r="I476" t="s">
        <v>233</v>
      </c>
      <c r="J476" t="s">
        <v>234</v>
      </c>
      <c r="K476">
        <v>0.59</v>
      </c>
      <c r="L476">
        <v>0.59</v>
      </c>
      <c r="M476">
        <v>0.49</v>
      </c>
      <c r="N476" s="43">
        <f t="shared" si="24"/>
        <v>0.55666666666666664</v>
      </c>
      <c r="R476" t="s">
        <v>242</v>
      </c>
      <c r="S476">
        <v>24.01</v>
      </c>
      <c r="T476">
        <v>24.16</v>
      </c>
      <c r="U476">
        <v>24.19</v>
      </c>
      <c r="V476" s="91">
        <f t="shared" si="25"/>
        <v>24.12</v>
      </c>
      <c r="Z476" s="43">
        <f>'Std. Curve(396-477+Hops)'!C60</f>
        <v>0.2134587522558527</v>
      </c>
      <c r="AA476" s="37" t="s">
        <v>82</v>
      </c>
      <c r="AB476" s="93">
        <f>VLOOKUP(AA476,$AK$3:$AR$5,8)</f>
        <v>2660000</v>
      </c>
      <c r="AC476" s="94">
        <f>Z476*'DNA extraction'!O476*'DNA extraction'!F476/'DNA extraction'!E476/1000</f>
        <v>1.6300782913772636</v>
      </c>
      <c r="AD476" s="94">
        <f>AC476*FWDW!H476</f>
        <v>1.3293901667868457</v>
      </c>
      <c r="AE476" s="93">
        <f t="shared" si="26"/>
        <v>4336008.2550635207</v>
      </c>
      <c r="AF476" s="95" t="e">
        <f>STDEV(W476:Y476)</f>
        <v>#DIV/0!</v>
      </c>
      <c r="AG476" s="95" t="e">
        <f>AF476/Z476</f>
        <v>#DIV/0!</v>
      </c>
    </row>
    <row r="477" spans="1:33" x14ac:dyDescent="0.3">
      <c r="A477" s="54" t="s">
        <v>425</v>
      </c>
      <c r="B477" s="87">
        <f>Meta!B477</f>
        <v>455</v>
      </c>
      <c r="C477" s="87" t="s">
        <v>907</v>
      </c>
      <c r="D477" s="93">
        <v>970883.4584119377</v>
      </c>
      <c r="E477" t="s">
        <v>76</v>
      </c>
      <c r="F477" t="s">
        <v>404</v>
      </c>
      <c r="G477" t="s">
        <v>229</v>
      </c>
      <c r="H477" t="s">
        <v>232</v>
      </c>
      <c r="I477" t="s">
        <v>233</v>
      </c>
      <c r="J477" t="s">
        <v>234</v>
      </c>
      <c r="K477">
        <v>0.61</v>
      </c>
      <c r="L477">
        <v>0.59</v>
      </c>
      <c r="M477">
        <v>0.6</v>
      </c>
      <c r="N477" s="43">
        <f t="shared" si="24"/>
        <v>0.6</v>
      </c>
      <c r="R477" t="s">
        <v>243</v>
      </c>
      <c r="S477">
        <v>25.61</v>
      </c>
      <c r="T477">
        <v>26.07</v>
      </c>
      <c r="U477">
        <v>26.08</v>
      </c>
      <c r="V477" s="91">
        <f t="shared" si="25"/>
        <v>25.919999999999998</v>
      </c>
      <c r="Z477" s="43">
        <f>'Std. Curve(396-477+Hops)'!C61</f>
        <v>6.5019185189665082E-2</v>
      </c>
      <c r="AA477" s="37" t="s">
        <v>82</v>
      </c>
      <c r="AB477" s="93">
        <f>VLOOKUP(AA477,$AK$3:$AR$5,8)</f>
        <v>2660000</v>
      </c>
      <c r="AC477" s="94">
        <f>Z477*'DNA extraction'!O477*'DNA extraction'!F477/'DNA extraction'!E477/1000</f>
        <v>0.51135812182198248</v>
      </c>
      <c r="AD477" s="94">
        <f>AC477*FWDW!H477</f>
        <v>0.36499378135787131</v>
      </c>
      <c r="AE477" s="93">
        <f t="shared" si="26"/>
        <v>1360212.6040464735</v>
      </c>
      <c r="AF477" s="95" t="e">
        <f>STDEV(W477:Y477)</f>
        <v>#DIV/0!</v>
      </c>
      <c r="AG477" s="95" t="e">
        <f>AF477/Z477</f>
        <v>#DIV/0!</v>
      </c>
    </row>
    <row r="478" spans="1:33" x14ac:dyDescent="0.3">
      <c r="A478" s="54" t="s">
        <v>425</v>
      </c>
      <c r="B478" s="87">
        <f>Meta!B478</f>
        <v>456</v>
      </c>
      <c r="C478" s="87" t="s">
        <v>908</v>
      </c>
      <c r="D478" s="93">
        <v>862932.30724546337</v>
      </c>
      <c r="E478" t="s">
        <v>76</v>
      </c>
      <c r="F478" t="s">
        <v>404</v>
      </c>
      <c r="G478" t="s">
        <v>229</v>
      </c>
      <c r="H478" t="s">
        <v>232</v>
      </c>
      <c r="I478" t="s">
        <v>233</v>
      </c>
      <c r="J478" t="s">
        <v>234</v>
      </c>
      <c r="K478">
        <v>0.57999999999999996</v>
      </c>
      <c r="L478">
        <v>0.59</v>
      </c>
      <c r="M478">
        <v>0.56999999999999995</v>
      </c>
      <c r="N478" s="43">
        <f t="shared" si="24"/>
        <v>0.57999999999999996</v>
      </c>
      <c r="R478" t="s">
        <v>244</v>
      </c>
      <c r="S478">
        <v>25.95</v>
      </c>
      <c r="T478">
        <v>26.17</v>
      </c>
      <c r="U478">
        <v>26.2</v>
      </c>
      <c r="V478" s="91">
        <f t="shared" si="25"/>
        <v>26.106666666666669</v>
      </c>
      <c r="Z478" s="43">
        <f>'Std. Curve(396-477+Hops)'!C62</f>
        <v>5.7478067509717817E-2</v>
      </c>
      <c r="AA478" s="37" t="s">
        <v>82</v>
      </c>
      <c r="AB478" s="93">
        <f>VLOOKUP(AA478,$AK$3:$AR$5,8)</f>
        <v>2660000</v>
      </c>
      <c r="AC478" s="94">
        <f>Z478*'DNA extraction'!O478*'DNA extraction'!F478/'DNA extraction'!E478/1000</f>
        <v>0.43876387411998335</v>
      </c>
      <c r="AD478" s="94">
        <f>AC478*FWDW!H478</f>
        <v>0.32441064182160279</v>
      </c>
      <c r="AE478" s="93">
        <f t="shared" si="26"/>
        <v>1167111.9051591558</v>
      </c>
      <c r="AF478" s="95" t="e">
        <f>STDEV(W478:Y478)</f>
        <v>#DIV/0!</v>
      </c>
      <c r="AG478" s="95" t="e">
        <f>AF478/Z478</f>
        <v>#DIV/0!</v>
      </c>
    </row>
    <row r="479" spans="1:33" x14ac:dyDescent="0.3">
      <c r="A479" s="54" t="s">
        <v>425</v>
      </c>
      <c r="B479" s="87">
        <f>Meta!B479</f>
        <v>457</v>
      </c>
      <c r="C479" s="87" t="s">
        <v>909</v>
      </c>
      <c r="D479" s="93">
        <v>1776641.7748765512</v>
      </c>
      <c r="E479" t="s">
        <v>76</v>
      </c>
      <c r="F479" t="s">
        <v>404</v>
      </c>
      <c r="G479" t="s">
        <v>229</v>
      </c>
      <c r="H479" t="s">
        <v>232</v>
      </c>
      <c r="I479" t="s">
        <v>233</v>
      </c>
      <c r="J479" t="s">
        <v>234</v>
      </c>
      <c r="K479">
        <v>0.59</v>
      </c>
      <c r="L479">
        <v>0.59</v>
      </c>
      <c r="M479">
        <v>0.59</v>
      </c>
      <c r="N479" s="43">
        <f t="shared" si="24"/>
        <v>0.59</v>
      </c>
      <c r="R479" t="s">
        <v>245</v>
      </c>
      <c r="S479">
        <v>25.27</v>
      </c>
      <c r="T479">
        <v>25.14</v>
      </c>
      <c r="U479">
        <v>25.2</v>
      </c>
      <c r="V479" s="91">
        <f t="shared" si="25"/>
        <v>25.203333333333333</v>
      </c>
      <c r="Z479" s="43">
        <f>'Std. Curve(396-477+Hops)'!C63</f>
        <v>0.10437450771223415</v>
      </c>
      <c r="AA479" s="37" t="s">
        <v>82</v>
      </c>
      <c r="AB479" s="93">
        <f>VLOOKUP(AA479,$AK$3:$AR$5,8)</f>
        <v>2660000</v>
      </c>
      <c r="AC479" s="94">
        <f>Z479*'DNA extraction'!O479*'DNA extraction'!F479/'DNA extraction'!E479/1000</f>
        <v>0.81193704949229206</v>
      </c>
      <c r="AD479" s="94">
        <f>AC479*FWDW!H479</f>
        <v>0.66791044168291402</v>
      </c>
      <c r="AE479" s="93">
        <f t="shared" si="26"/>
        <v>2159752.5516494969</v>
      </c>
      <c r="AF479" s="95" t="e">
        <f>STDEV(W479:Y479)</f>
        <v>#DIV/0!</v>
      </c>
      <c r="AG479" s="95" t="e">
        <f>AF479/Z479</f>
        <v>#DIV/0!</v>
      </c>
    </row>
    <row r="480" spans="1:33" x14ac:dyDescent="0.3">
      <c r="A480" s="54" t="s">
        <v>425</v>
      </c>
      <c r="B480" s="87">
        <f>Meta!B480</f>
        <v>458</v>
      </c>
      <c r="C480" s="87" t="s">
        <v>910</v>
      </c>
      <c r="D480" s="93">
        <v>1638595.1871451272</v>
      </c>
      <c r="E480" t="s">
        <v>76</v>
      </c>
      <c r="F480" t="s">
        <v>404</v>
      </c>
      <c r="G480" t="s">
        <v>229</v>
      </c>
      <c r="H480" t="s">
        <v>232</v>
      </c>
      <c r="I480" t="s">
        <v>233</v>
      </c>
      <c r="J480" t="s">
        <v>234</v>
      </c>
      <c r="K480">
        <v>0.63</v>
      </c>
      <c r="L480">
        <v>0.6</v>
      </c>
      <c r="M480">
        <v>0.63</v>
      </c>
      <c r="N480" s="43">
        <f t="shared" si="24"/>
        <v>0.62</v>
      </c>
      <c r="R480" t="s">
        <v>246</v>
      </c>
      <c r="S480">
        <v>25</v>
      </c>
      <c r="T480">
        <v>25.51</v>
      </c>
      <c r="U480">
        <v>25.44</v>
      </c>
      <c r="V480" s="91">
        <f t="shared" si="25"/>
        <v>25.316666666666666</v>
      </c>
      <c r="Z480" s="43">
        <f>'Std. Curve(396-477+Hops)'!C64</f>
        <v>9.6847496197438224E-2</v>
      </c>
      <c r="AA480" s="37" t="s">
        <v>82</v>
      </c>
      <c r="AB480" s="93">
        <f>VLOOKUP(AA480,$AK$3:$AR$5,8)</f>
        <v>2660000</v>
      </c>
      <c r="AC480" s="94">
        <f>Z480*'DNA extraction'!O480*'DNA extraction'!F480/'DNA extraction'!E480/1000</f>
        <v>0.76863092220189055</v>
      </c>
      <c r="AD480" s="94">
        <f>AC480*FWDW!H480</f>
        <v>0.61601322825004778</v>
      </c>
      <c r="AE480" s="93">
        <f t="shared" si="26"/>
        <v>2044558.2530570289</v>
      </c>
      <c r="AF480" s="95" t="e">
        <f>STDEV(W480:Y480)</f>
        <v>#DIV/0!</v>
      </c>
      <c r="AG480" s="95" t="e">
        <f>AF480/Z480</f>
        <v>#DIV/0!</v>
      </c>
    </row>
    <row r="481" spans="1:33" x14ac:dyDescent="0.3">
      <c r="A481" s="54" t="s">
        <v>425</v>
      </c>
      <c r="B481" s="87">
        <f>Meta!B481</f>
        <v>459</v>
      </c>
      <c r="C481" s="87" t="s">
        <v>911</v>
      </c>
      <c r="D481" s="93">
        <v>3182590.7829540307</v>
      </c>
      <c r="E481" t="s">
        <v>76</v>
      </c>
      <c r="F481" t="s">
        <v>404</v>
      </c>
      <c r="G481" t="s">
        <v>229</v>
      </c>
      <c r="H481" t="s">
        <v>232</v>
      </c>
      <c r="I481" t="s">
        <v>233</v>
      </c>
      <c r="J481" t="s">
        <v>234</v>
      </c>
      <c r="K481">
        <v>0.56999999999999995</v>
      </c>
      <c r="L481">
        <v>0.61</v>
      </c>
      <c r="M481">
        <v>0.47</v>
      </c>
      <c r="N481" s="43">
        <f t="shared" si="24"/>
        <v>0.54999999999999993</v>
      </c>
      <c r="R481" t="s">
        <v>247</v>
      </c>
      <c r="S481">
        <v>23.71</v>
      </c>
      <c r="T481">
        <v>24.16</v>
      </c>
      <c r="U481">
        <v>24.28</v>
      </c>
      <c r="V481" s="91">
        <f t="shared" si="25"/>
        <v>24.05</v>
      </c>
      <c r="Z481" s="43">
        <f>'Std. Curve(396-477+Hops)'!C65</f>
        <v>0.22355852121001757</v>
      </c>
      <c r="AA481" s="37" t="s">
        <v>82</v>
      </c>
      <c r="AB481" s="93">
        <f>VLOOKUP(AA481,$AK$3:$AR$5,8)</f>
        <v>2660000</v>
      </c>
      <c r="AC481" s="94">
        <f>Z481*'DNA extraction'!O481*'DNA extraction'!F481/'DNA extraction'!E481/1000</f>
        <v>1.7357028044256022</v>
      </c>
      <c r="AD481" s="94">
        <f>AC481*FWDW!H481</f>
        <v>1.1964627003586581</v>
      </c>
      <c r="AE481" s="93">
        <f t="shared" si="26"/>
        <v>4616969.4597721016</v>
      </c>
      <c r="AF481" s="95" t="e">
        <f>STDEV(W481:Y481)</f>
        <v>#DIV/0!</v>
      </c>
      <c r="AG481" s="95" t="e">
        <f>AF481/Z481</f>
        <v>#DIV/0!</v>
      </c>
    </row>
    <row r="482" spans="1:33" x14ac:dyDescent="0.3">
      <c r="A482" s="54" t="s">
        <v>425</v>
      </c>
      <c r="B482" s="87">
        <f>Meta!B482</f>
        <v>460</v>
      </c>
      <c r="C482" s="87" t="s">
        <v>912</v>
      </c>
      <c r="D482" s="93">
        <v>1039483.0466874025</v>
      </c>
      <c r="E482" t="s">
        <v>76</v>
      </c>
      <c r="F482" t="s">
        <v>404</v>
      </c>
      <c r="G482" t="s">
        <v>229</v>
      </c>
      <c r="H482" t="s">
        <v>232</v>
      </c>
      <c r="I482" t="s">
        <v>233</v>
      </c>
      <c r="J482" t="s">
        <v>234</v>
      </c>
      <c r="K482">
        <v>0.6</v>
      </c>
      <c r="L482">
        <v>0.59</v>
      </c>
      <c r="M482">
        <v>0.59</v>
      </c>
      <c r="N482" s="43">
        <f t="shared" ref="N482:N505" si="27">AVERAGE(K482:M482)</f>
        <v>0.59333333333333327</v>
      </c>
      <c r="R482" t="s">
        <v>248</v>
      </c>
      <c r="S482">
        <v>25.71</v>
      </c>
      <c r="T482">
        <v>25.74</v>
      </c>
      <c r="U482">
        <v>26.03</v>
      </c>
      <c r="V482" s="91">
        <f t="shared" ref="V482:V505" si="28">AVERAGE(S482:U482)</f>
        <v>25.826666666666668</v>
      </c>
      <c r="Z482" s="43">
        <f>'Std. Curve(396-477+Hops)'!C66</f>
        <v>6.9153028583300857E-2</v>
      </c>
      <c r="AA482" s="37" t="s">
        <v>82</v>
      </c>
      <c r="AB482" s="93">
        <f>VLOOKUP(AA482,$AK$3:$AR$5,8)</f>
        <v>2660000</v>
      </c>
      <c r="AC482" s="94">
        <f>Z482*'DNA extraction'!O482*'DNA extraction'!F482/'DNA extraction'!E482/1000</f>
        <v>0.53565475277537467</v>
      </c>
      <c r="AD482" s="94">
        <f>AC482*FWDW!H482</f>
        <v>0.390783100258422</v>
      </c>
      <c r="AE482" s="93">
        <f t="shared" si="26"/>
        <v>1424841.6423824965</v>
      </c>
      <c r="AF482" s="95" t="e">
        <f>STDEV(W482:Y482)</f>
        <v>#DIV/0!</v>
      </c>
      <c r="AG482" s="95" t="e">
        <f>AF482/Z482</f>
        <v>#DIV/0!</v>
      </c>
    </row>
    <row r="483" spans="1:33" x14ac:dyDescent="0.3">
      <c r="A483" s="54" t="s">
        <v>425</v>
      </c>
      <c r="B483" s="87">
        <f>Meta!B483</f>
        <v>461</v>
      </c>
      <c r="C483" s="87" t="s">
        <v>913</v>
      </c>
      <c r="D483" s="93">
        <v>732266.5430009258</v>
      </c>
      <c r="E483" t="s">
        <v>76</v>
      </c>
      <c r="F483" t="s">
        <v>404</v>
      </c>
      <c r="G483" t="s">
        <v>229</v>
      </c>
      <c r="H483" t="s">
        <v>232</v>
      </c>
      <c r="I483" t="s">
        <v>233</v>
      </c>
      <c r="J483" t="s">
        <v>234</v>
      </c>
      <c r="K483">
        <v>0.56999999999999995</v>
      </c>
      <c r="L483">
        <v>0.59</v>
      </c>
      <c r="M483">
        <v>0.56999999999999995</v>
      </c>
      <c r="N483" s="43">
        <f t="shared" si="27"/>
        <v>0.57666666666666666</v>
      </c>
      <c r="R483" t="s">
        <v>249</v>
      </c>
      <c r="S483">
        <v>26.18</v>
      </c>
      <c r="T483">
        <v>26.79</v>
      </c>
      <c r="U483">
        <v>26.52</v>
      </c>
      <c r="V483" s="91">
        <f t="shared" si="28"/>
        <v>26.496666666666666</v>
      </c>
      <c r="Z483" s="43">
        <f>'Std. Curve(396-477+Hops)'!C67</f>
        <v>4.4426605218036423E-2</v>
      </c>
      <c r="AA483" s="37" t="s">
        <v>82</v>
      </c>
      <c r="AB483" s="93">
        <f>VLOOKUP(AA483,$AK$3:$AR$5,8)</f>
        <v>2660000</v>
      </c>
      <c r="AC483" s="94">
        <f>Z483*'DNA extraction'!O483*'DNA extraction'!F483/'DNA extraction'!E483/1000</f>
        <v>0.34519506773921066</v>
      </c>
      <c r="AD483" s="94">
        <f>AC483*FWDW!H483</f>
        <v>0.27528817406049844</v>
      </c>
      <c r="AE483" s="93">
        <f t="shared" si="26"/>
        <v>918218.88018630038</v>
      </c>
      <c r="AF483" s="95" t="e">
        <f>STDEV(W483:Y483)</f>
        <v>#DIV/0!</v>
      </c>
      <c r="AG483" s="95" t="e">
        <f>AF483/Z483</f>
        <v>#DIV/0!</v>
      </c>
    </row>
    <row r="484" spans="1:33" x14ac:dyDescent="0.3">
      <c r="A484" s="54" t="s">
        <v>425</v>
      </c>
      <c r="B484" s="87">
        <f>Meta!B484</f>
        <v>462</v>
      </c>
      <c r="C484" s="87" t="s">
        <v>914</v>
      </c>
      <c r="D484" s="93">
        <v>725946.26988168573</v>
      </c>
      <c r="E484" t="s">
        <v>76</v>
      </c>
      <c r="F484" t="s">
        <v>404</v>
      </c>
      <c r="G484" t="s">
        <v>229</v>
      </c>
      <c r="H484" t="s">
        <v>232</v>
      </c>
      <c r="I484" t="s">
        <v>233</v>
      </c>
      <c r="J484" t="s">
        <v>234</v>
      </c>
      <c r="K484">
        <v>0.59</v>
      </c>
      <c r="L484">
        <v>0.59</v>
      </c>
      <c r="M484">
        <v>0.56999999999999995</v>
      </c>
      <c r="N484" s="43">
        <f t="shared" si="27"/>
        <v>0.58333333333333337</v>
      </c>
      <c r="R484" t="s">
        <v>250</v>
      </c>
      <c r="S484">
        <v>26.08</v>
      </c>
      <c r="T484">
        <v>26.41</v>
      </c>
      <c r="U484">
        <v>26.42</v>
      </c>
      <c r="V484" s="91">
        <f t="shared" si="28"/>
        <v>26.303333333333331</v>
      </c>
      <c r="Z484" s="43">
        <f>'Std. Curve(396-477+Hops)'!C68</f>
        <v>5.0477125267825419E-2</v>
      </c>
      <c r="AA484" s="37" t="s">
        <v>82</v>
      </c>
      <c r="AB484" s="93">
        <f>VLOOKUP(AA484,$AK$3:$AR$5,8)</f>
        <v>2660000</v>
      </c>
      <c r="AC484" s="94">
        <f>Z484*'DNA extraction'!O484*'DNA extraction'!F484/'DNA extraction'!E484/1000</f>
        <v>0.38254736845642601</v>
      </c>
      <c r="AD484" s="94">
        <f>AC484*FWDW!H484</f>
        <v>0.27291213153446831</v>
      </c>
      <c r="AE484" s="93">
        <f t="shared" si="26"/>
        <v>1017576.0000940931</v>
      </c>
      <c r="AF484" s="95" t="e">
        <f>STDEV(W484:Y484)</f>
        <v>#DIV/0!</v>
      </c>
      <c r="AG484" s="95" t="e">
        <f>AF484/Z484</f>
        <v>#DIV/0!</v>
      </c>
    </row>
    <row r="485" spans="1:33" x14ac:dyDescent="0.3">
      <c r="A485" s="54" t="s">
        <v>425</v>
      </c>
      <c r="B485" s="87">
        <f>Meta!B485</f>
        <v>463</v>
      </c>
      <c r="C485" s="87" t="s">
        <v>915</v>
      </c>
      <c r="D485" s="93">
        <v>1114057.0031584371</v>
      </c>
      <c r="E485" t="s">
        <v>76</v>
      </c>
      <c r="F485" t="s">
        <v>404</v>
      </c>
      <c r="G485" t="s">
        <v>229</v>
      </c>
      <c r="H485" t="s">
        <v>232</v>
      </c>
      <c r="I485" t="s">
        <v>233</v>
      </c>
      <c r="J485" t="s">
        <v>234</v>
      </c>
      <c r="K485">
        <v>0.6</v>
      </c>
      <c r="L485">
        <v>0.59</v>
      </c>
      <c r="M485">
        <v>0.57999999999999996</v>
      </c>
      <c r="N485" s="43">
        <f t="shared" si="27"/>
        <v>0.59</v>
      </c>
      <c r="R485" t="s">
        <v>251</v>
      </c>
      <c r="S485">
        <v>25.99</v>
      </c>
      <c r="T485">
        <v>25.94</v>
      </c>
      <c r="U485">
        <v>25.75</v>
      </c>
      <c r="V485" s="91">
        <f t="shared" si="28"/>
        <v>25.893333333333334</v>
      </c>
      <c r="Z485" s="43">
        <f>'Std. Curve(396-477+Hops)'!C69</f>
        <v>6.6174398638923243E-2</v>
      </c>
      <c r="AA485" s="37" t="s">
        <v>82</v>
      </c>
      <c r="AB485" s="93">
        <f>VLOOKUP(AA485,$AK$3:$AR$5,8)</f>
        <v>2660000</v>
      </c>
      <c r="AC485" s="94">
        <f>Z485*'DNA extraction'!O485*'DNA extraction'!F485/'DNA extraction'!E485/1000</f>
        <v>0.51718951652147904</v>
      </c>
      <c r="AD485" s="94">
        <f>AC485*FWDW!H485</f>
        <v>0.41881842224001398</v>
      </c>
      <c r="AE485" s="93">
        <f t="shared" si="26"/>
        <v>1375724.1139471342</v>
      </c>
      <c r="AF485" s="95" t="e">
        <f>STDEV(W485:Y485)</f>
        <v>#DIV/0!</v>
      </c>
      <c r="AG485" s="95" t="e">
        <f>AF485/Z485</f>
        <v>#DIV/0!</v>
      </c>
    </row>
    <row r="486" spans="1:33" x14ac:dyDescent="0.3">
      <c r="A486" s="54" t="s">
        <v>425</v>
      </c>
      <c r="B486" s="87">
        <f>Meta!B486</f>
        <v>464</v>
      </c>
      <c r="C486" s="87" t="s">
        <v>916</v>
      </c>
      <c r="D486" s="93">
        <v>771453.50103870954</v>
      </c>
      <c r="E486" t="s">
        <v>76</v>
      </c>
      <c r="F486" t="s">
        <v>404</v>
      </c>
      <c r="G486" t="s">
        <v>229</v>
      </c>
      <c r="H486" t="s">
        <v>232</v>
      </c>
      <c r="I486" t="s">
        <v>233</v>
      </c>
      <c r="J486" t="s">
        <v>234</v>
      </c>
      <c r="K486">
        <v>0.6</v>
      </c>
      <c r="L486">
        <v>0.59</v>
      </c>
      <c r="M486">
        <v>0.59</v>
      </c>
      <c r="N486" s="43">
        <f t="shared" si="27"/>
        <v>0.59333333333333327</v>
      </c>
      <c r="R486" t="s">
        <v>252</v>
      </c>
      <c r="S486">
        <v>25.93</v>
      </c>
      <c r="T486">
        <v>26.28</v>
      </c>
      <c r="U486">
        <v>26.54</v>
      </c>
      <c r="V486" s="91">
        <f t="shared" si="28"/>
        <v>26.25</v>
      </c>
      <c r="Z486" s="43">
        <f>'Std. Curve(396-477+Hops)'!C70</f>
        <v>5.228674115453668E-2</v>
      </c>
      <c r="AA486" s="37" t="s">
        <v>82</v>
      </c>
      <c r="AB486" s="93">
        <f>VLOOKUP(AA486,$AK$3:$AR$5,8)</f>
        <v>2660000</v>
      </c>
      <c r="AC486" s="94">
        <f>Z486*'DNA extraction'!O486*'DNA extraction'!F486/'DNA extraction'!E486/1000</f>
        <v>0.40611061090902273</v>
      </c>
      <c r="AD486" s="94">
        <f>AC486*FWDW!H486</f>
        <v>0.29002011317244719</v>
      </c>
      <c r="AE486" s="93">
        <f t="shared" si="26"/>
        <v>1080254.2250180005</v>
      </c>
      <c r="AF486" s="95" t="e">
        <f>STDEV(W486:Y486)</f>
        <v>#DIV/0!</v>
      </c>
      <c r="AG486" s="95" t="e">
        <f>AF486/Z486</f>
        <v>#DIV/0!</v>
      </c>
    </row>
    <row r="487" spans="1:33" x14ac:dyDescent="0.3">
      <c r="A487" s="54" t="s">
        <v>425</v>
      </c>
      <c r="B487" s="87">
        <f>Meta!B487</f>
        <v>465</v>
      </c>
      <c r="C487" s="87" t="s">
        <v>917</v>
      </c>
      <c r="D487" s="93">
        <v>2525199.9854063811</v>
      </c>
      <c r="E487" t="s">
        <v>76</v>
      </c>
      <c r="F487" t="s">
        <v>404</v>
      </c>
      <c r="G487" t="s">
        <v>229</v>
      </c>
      <c r="H487" t="s">
        <v>232</v>
      </c>
      <c r="I487" t="s">
        <v>233</v>
      </c>
      <c r="J487" t="s">
        <v>234</v>
      </c>
      <c r="K487">
        <v>0.56000000000000005</v>
      </c>
      <c r="L487">
        <v>0.56000000000000005</v>
      </c>
      <c r="M487">
        <v>0.53</v>
      </c>
      <c r="N487" s="43">
        <f t="shared" si="27"/>
        <v>0.55000000000000004</v>
      </c>
      <c r="R487" t="s">
        <v>253</v>
      </c>
      <c r="S487">
        <v>24.32</v>
      </c>
      <c r="T487">
        <v>24.84</v>
      </c>
      <c r="U487">
        <v>24.76</v>
      </c>
      <c r="V487" s="91">
        <f t="shared" si="28"/>
        <v>24.64</v>
      </c>
      <c r="Z487" s="43">
        <f>'Std. Curve(396-477+Hops)'!C71</f>
        <v>0.15141489294687427</v>
      </c>
      <c r="AA487" s="37" t="s">
        <v>82</v>
      </c>
      <c r="AB487" s="93">
        <f>VLOOKUP(AA487,$AK$3:$AR$5,8)</f>
        <v>2660000</v>
      </c>
      <c r="AC487" s="94">
        <f>Z487*'DNA extraction'!O487*'DNA extraction'!F487/'DNA extraction'!E487/1000</f>
        <v>1.1553978858975524</v>
      </c>
      <c r="AD487" s="94">
        <f>AC487*FWDW!H487</f>
        <v>0.94932330278435384</v>
      </c>
      <c r="AE487" s="93">
        <f t="shared" si="26"/>
        <v>3073358.3764874893</v>
      </c>
      <c r="AF487" s="95" t="e">
        <f>STDEV(W487:Y487)</f>
        <v>#DIV/0!</v>
      </c>
      <c r="AG487" s="95" t="e">
        <f>AF487/Z487</f>
        <v>#DIV/0!</v>
      </c>
    </row>
    <row r="488" spans="1:33" x14ac:dyDescent="0.3">
      <c r="A488" s="54" t="s">
        <v>425</v>
      </c>
      <c r="B488" s="87">
        <f>Meta!B488</f>
        <v>466</v>
      </c>
      <c r="C488" s="87" t="s">
        <v>918</v>
      </c>
      <c r="D488" s="93">
        <v>968612.62404403882</v>
      </c>
      <c r="E488" t="s">
        <v>76</v>
      </c>
      <c r="F488" t="s">
        <v>404</v>
      </c>
      <c r="G488" t="s">
        <v>229</v>
      </c>
      <c r="H488" t="s">
        <v>232</v>
      </c>
      <c r="I488" t="s">
        <v>233</v>
      </c>
      <c r="J488" t="s">
        <v>234</v>
      </c>
      <c r="K488">
        <v>0.57999999999999996</v>
      </c>
      <c r="L488">
        <v>0.61</v>
      </c>
      <c r="M488">
        <v>0.6</v>
      </c>
      <c r="N488" s="43">
        <f t="shared" si="27"/>
        <v>0.59666666666666668</v>
      </c>
      <c r="R488" t="s">
        <v>254</v>
      </c>
      <c r="S488">
        <v>25.84</v>
      </c>
      <c r="T488">
        <v>26.22</v>
      </c>
      <c r="U488">
        <v>25.94</v>
      </c>
      <c r="V488" s="91">
        <f t="shared" si="28"/>
        <v>26</v>
      </c>
      <c r="Z488" s="43">
        <f>'Std. Curve(396-477+Hops)'!C72</f>
        <v>6.1673142877455317E-2</v>
      </c>
      <c r="AA488" s="37" t="s">
        <v>82</v>
      </c>
      <c r="AB488" s="93">
        <f>VLOOKUP(AA488,$AK$3:$AR$5,8)</f>
        <v>2660000</v>
      </c>
      <c r="AC488" s="94">
        <f>Z488*'DNA extraction'!O488*'DNA extraction'!F488/'DNA extraction'!E488/1000</f>
        <v>0.47078735020958257</v>
      </c>
      <c r="AD488" s="94">
        <f>AC488*FWDW!H488</f>
        <v>0.36414008422708227</v>
      </c>
      <c r="AE488" s="93">
        <f t="shared" si="26"/>
        <v>1252294.3515574897</v>
      </c>
      <c r="AF488" s="95" t="e">
        <f>STDEV(W488:Y488)</f>
        <v>#DIV/0!</v>
      </c>
      <c r="AG488" s="95" t="e">
        <f>AF488/Z488</f>
        <v>#DIV/0!</v>
      </c>
    </row>
    <row r="489" spans="1:33" x14ac:dyDescent="0.3">
      <c r="A489" s="54" t="s">
        <v>425</v>
      </c>
      <c r="B489" s="87">
        <f>Meta!B489</f>
        <v>467</v>
      </c>
      <c r="C489" s="87" t="s">
        <v>919</v>
      </c>
      <c r="D489" s="93">
        <v>1590343.2259809659</v>
      </c>
      <c r="E489" t="s">
        <v>76</v>
      </c>
      <c r="F489" t="s">
        <v>404</v>
      </c>
      <c r="G489" t="s">
        <v>229</v>
      </c>
      <c r="H489" t="s">
        <v>232</v>
      </c>
      <c r="I489" t="s">
        <v>233</v>
      </c>
      <c r="J489" t="s">
        <v>234</v>
      </c>
      <c r="K489">
        <v>0.63</v>
      </c>
      <c r="L489">
        <v>0.59</v>
      </c>
      <c r="M489">
        <v>0.62</v>
      </c>
      <c r="N489" s="43">
        <f t="shared" si="27"/>
        <v>0.61333333333333329</v>
      </c>
      <c r="R489" t="s">
        <v>255</v>
      </c>
      <c r="S489">
        <v>24.98</v>
      </c>
      <c r="T489">
        <v>25.54</v>
      </c>
      <c r="U489">
        <v>25.41</v>
      </c>
      <c r="V489" s="91">
        <f t="shared" si="28"/>
        <v>25.31</v>
      </c>
      <c r="Z489" s="43">
        <f>'Std. Curve(396-477+Hops)'!C73</f>
        <v>9.7274838295461671E-2</v>
      </c>
      <c r="AA489" s="37" t="s">
        <v>82</v>
      </c>
      <c r="AB489" s="93">
        <f>VLOOKUP(AA489,$AK$3:$AR$5,8)</f>
        <v>2660000</v>
      </c>
      <c r="AC489" s="94">
        <f>Z489*'DNA extraction'!O489*'DNA extraction'!F489/'DNA extraction'!E489/1000</f>
        <v>0.76204338656844228</v>
      </c>
      <c r="AD489" s="94">
        <f>AC489*FWDW!H489</f>
        <v>0.59787339322592703</v>
      </c>
      <c r="AE489" s="93">
        <f t="shared" si="26"/>
        <v>2027035.4082720564</v>
      </c>
      <c r="AF489" s="95" t="e">
        <f>STDEV(W489:Y489)</f>
        <v>#DIV/0!</v>
      </c>
      <c r="AG489" s="95" t="e">
        <f>AF489/Z489</f>
        <v>#DIV/0!</v>
      </c>
    </row>
    <row r="490" spans="1:33" x14ac:dyDescent="0.3">
      <c r="A490" s="54" t="s">
        <v>425</v>
      </c>
      <c r="B490" s="87">
        <f>Meta!B490</f>
        <v>468</v>
      </c>
      <c r="C490" s="87" t="s">
        <v>920</v>
      </c>
      <c r="D490" s="93">
        <v>5732317.7180726053</v>
      </c>
      <c r="E490" t="s">
        <v>76</v>
      </c>
      <c r="F490" t="s">
        <v>404</v>
      </c>
      <c r="G490" t="s">
        <v>229</v>
      </c>
      <c r="H490" t="s">
        <v>232</v>
      </c>
      <c r="I490" t="s">
        <v>233</v>
      </c>
      <c r="J490" t="s">
        <v>234</v>
      </c>
      <c r="K490">
        <v>0.57999999999999996</v>
      </c>
      <c r="L490">
        <v>0.61</v>
      </c>
      <c r="M490">
        <v>0.59</v>
      </c>
      <c r="N490" s="43">
        <f t="shared" si="27"/>
        <v>0.59333333333333327</v>
      </c>
      <c r="R490" t="s">
        <v>256</v>
      </c>
      <c r="S490">
        <v>23.1</v>
      </c>
      <c r="T490">
        <v>23.62</v>
      </c>
      <c r="U490">
        <v>23.25</v>
      </c>
      <c r="V490" s="91">
        <f t="shared" si="28"/>
        <v>23.323333333333334</v>
      </c>
      <c r="Z490" s="43">
        <f>'Std. Curve(396-477+Hops)'!C74</f>
        <v>0.36125371829747849</v>
      </c>
      <c r="AA490" s="37" t="s">
        <v>82</v>
      </c>
      <c r="AB490" s="93">
        <f>VLOOKUP(AA490,$AK$3:$AR$5,8)</f>
        <v>2660000</v>
      </c>
      <c r="AC490" s="94">
        <f>Z490*'DNA extraction'!O490*'DNA extraction'!F490/'DNA extraction'!E490/1000</f>
        <v>2.7202840233243859</v>
      </c>
      <c r="AD490" s="94">
        <f>AC490*FWDW!H490</f>
        <v>2.1550066609295508</v>
      </c>
      <c r="AE490" s="93">
        <f t="shared" si="26"/>
        <v>7235955.5020428663</v>
      </c>
      <c r="AF490" s="95" t="e">
        <f>STDEV(W490:Y490)</f>
        <v>#DIV/0!</v>
      </c>
      <c r="AG490" s="95" t="e">
        <f>AF490/Z490</f>
        <v>#DIV/0!</v>
      </c>
    </row>
    <row r="491" spans="1:33" x14ac:dyDescent="0.3">
      <c r="A491" s="54" t="s">
        <v>425</v>
      </c>
      <c r="B491" s="87">
        <f>Meta!B491</f>
        <v>469</v>
      </c>
      <c r="C491" s="87" t="s">
        <v>921</v>
      </c>
      <c r="D491" s="93">
        <v>1901447.4985068203</v>
      </c>
      <c r="E491" t="s">
        <v>76</v>
      </c>
      <c r="F491" t="s">
        <v>404</v>
      </c>
      <c r="G491" t="s">
        <v>229</v>
      </c>
      <c r="H491" t="s">
        <v>232</v>
      </c>
      <c r="I491" t="s">
        <v>233</v>
      </c>
      <c r="J491" t="s">
        <v>234</v>
      </c>
      <c r="K491">
        <v>0.56999999999999995</v>
      </c>
      <c r="L491">
        <v>0.61</v>
      </c>
      <c r="M491">
        <v>0.56000000000000005</v>
      </c>
      <c r="N491" s="43">
        <f t="shared" si="27"/>
        <v>0.57999999999999996</v>
      </c>
      <c r="R491" t="s">
        <v>257</v>
      </c>
      <c r="S491">
        <v>24.81</v>
      </c>
      <c r="T491">
        <v>25.16</v>
      </c>
      <c r="U491">
        <v>24.93</v>
      </c>
      <c r="V491" s="91">
        <f t="shared" si="28"/>
        <v>24.966666666666669</v>
      </c>
      <c r="Z491" s="43">
        <f>'Std. Curve(396-477+Hops)'!C75</f>
        <v>0.12203227448138868</v>
      </c>
      <c r="AA491" s="37" t="s">
        <v>82</v>
      </c>
      <c r="AB491" s="93">
        <f>VLOOKUP(AA491,$AK$3:$AR$5,8)</f>
        <v>2660000</v>
      </c>
      <c r="AC491" s="94">
        <f>Z491*'DNA extraction'!O491*'DNA extraction'!F491/'DNA extraction'!E491/1000</f>
        <v>0.93798827426125031</v>
      </c>
      <c r="AD491" s="94">
        <f>AC491*FWDW!H491</f>
        <v>0.71482988665669933</v>
      </c>
      <c r="AE491" s="93">
        <f t="shared" si="26"/>
        <v>2495048.809534926</v>
      </c>
      <c r="AF491" s="95" t="e">
        <f>STDEV(W491:Y491)</f>
        <v>#DIV/0!</v>
      </c>
      <c r="AG491" s="95" t="e">
        <f>AF491/Z491</f>
        <v>#DIV/0!</v>
      </c>
    </row>
    <row r="492" spans="1:33" x14ac:dyDescent="0.3">
      <c r="A492" s="54" t="s">
        <v>425</v>
      </c>
      <c r="B492" s="87">
        <f>Meta!B492</f>
        <v>470</v>
      </c>
      <c r="C492" s="87" t="s">
        <v>922</v>
      </c>
      <c r="D492" s="93">
        <v>3031624.9723412273</v>
      </c>
      <c r="E492" t="s">
        <v>76</v>
      </c>
      <c r="F492" t="s">
        <v>404</v>
      </c>
      <c r="G492" t="s">
        <v>229</v>
      </c>
      <c r="H492" t="s">
        <v>232</v>
      </c>
      <c r="I492" t="s">
        <v>233</v>
      </c>
      <c r="J492" t="s">
        <v>234</v>
      </c>
      <c r="K492">
        <v>0.65</v>
      </c>
      <c r="L492">
        <v>0.61</v>
      </c>
      <c r="M492">
        <v>0.57999999999999996</v>
      </c>
      <c r="N492" s="43">
        <f t="shared" si="27"/>
        <v>0.61333333333333329</v>
      </c>
      <c r="R492" t="s">
        <v>258</v>
      </c>
      <c r="S492">
        <v>24.22</v>
      </c>
      <c r="T492">
        <v>24</v>
      </c>
      <c r="U492">
        <v>24.36</v>
      </c>
      <c r="V492" s="91">
        <f t="shared" si="28"/>
        <v>24.193333333333332</v>
      </c>
      <c r="Z492" s="43">
        <f>'Std. Curve(396-477+Hops)'!C76</f>
        <v>0.20336707613600444</v>
      </c>
      <c r="AA492" s="37" t="s">
        <v>82</v>
      </c>
      <c r="AB492" s="93">
        <f>VLOOKUP(AA492,$AK$3:$AR$5,8)</f>
        <v>2660000</v>
      </c>
      <c r="AC492" s="94">
        <f>Z492*'DNA extraction'!O492*'DNA extraction'!F492/'DNA extraction'!E492/1000</f>
        <v>1.5764889622946077</v>
      </c>
      <c r="AD492" s="94">
        <f>AC492*FWDW!H492</f>
        <v>1.1397086362185065</v>
      </c>
      <c r="AE492" s="93">
        <f t="shared" si="26"/>
        <v>4193460.6397036565</v>
      </c>
      <c r="AF492" s="95" t="e">
        <f>STDEV(W492:Y492)</f>
        <v>#DIV/0!</v>
      </c>
      <c r="AG492" s="95" t="e">
        <f>AF492/Z492</f>
        <v>#DIV/0!</v>
      </c>
    </row>
    <row r="493" spans="1:33" x14ac:dyDescent="0.3">
      <c r="A493" s="54" t="s">
        <v>425</v>
      </c>
      <c r="B493" s="87">
        <f>Meta!B493</f>
        <v>471</v>
      </c>
      <c r="C493" s="87" t="s">
        <v>923</v>
      </c>
      <c r="D493" s="93">
        <v>595536.59196066856</v>
      </c>
      <c r="E493" t="s">
        <v>76</v>
      </c>
      <c r="F493" t="s">
        <v>404</v>
      </c>
      <c r="G493" t="s">
        <v>229</v>
      </c>
      <c r="H493" t="s">
        <v>232</v>
      </c>
      <c r="I493" t="s">
        <v>233</v>
      </c>
      <c r="J493" t="s">
        <v>234</v>
      </c>
      <c r="K493">
        <v>0.59</v>
      </c>
      <c r="L493">
        <v>0.63</v>
      </c>
      <c r="M493">
        <v>0.59</v>
      </c>
      <c r="N493" s="43">
        <f t="shared" si="27"/>
        <v>0.60333333333333339</v>
      </c>
      <c r="R493" t="s">
        <v>259</v>
      </c>
      <c r="S493">
        <v>26.57</v>
      </c>
      <c r="T493">
        <v>27.01</v>
      </c>
      <c r="U493">
        <v>26.5</v>
      </c>
      <c r="V493" s="91">
        <f t="shared" si="28"/>
        <v>26.693333333333332</v>
      </c>
      <c r="Z493" s="43">
        <f>'Std. Curve(396-477+Hops)'!C77</f>
        <v>3.9015356882621387E-2</v>
      </c>
      <c r="AA493" s="37" t="s">
        <v>82</v>
      </c>
      <c r="AB493" s="93">
        <f>VLOOKUP(AA493,$AK$3:$AR$5,8)</f>
        <v>2660000</v>
      </c>
      <c r="AC493" s="94">
        <f>Z493*'DNA extraction'!O493*'DNA extraction'!F493/'DNA extraction'!E493/1000</f>
        <v>0.29434445026496714</v>
      </c>
      <c r="AD493" s="94">
        <f>AC493*FWDW!H493</f>
        <v>0.223885936827319</v>
      </c>
      <c r="AE493" s="93">
        <f t="shared" si="26"/>
        <v>782956.23770481255</v>
      </c>
      <c r="AF493" s="95" t="e">
        <f>STDEV(W493:Y493)</f>
        <v>#DIV/0!</v>
      </c>
      <c r="AG493" s="95" t="e">
        <f>AF493/Z493</f>
        <v>#DIV/0!</v>
      </c>
    </row>
    <row r="494" spans="1:33" x14ac:dyDescent="0.3">
      <c r="A494" s="54" t="s">
        <v>425</v>
      </c>
      <c r="B494" s="87">
        <f>Meta!B494</f>
        <v>472</v>
      </c>
      <c r="C494" s="87" t="s">
        <v>924</v>
      </c>
      <c r="D494" s="93">
        <v>1538863.4773511197</v>
      </c>
      <c r="E494" t="s">
        <v>76</v>
      </c>
      <c r="F494" t="s">
        <v>404</v>
      </c>
      <c r="G494" t="s">
        <v>229</v>
      </c>
      <c r="H494" t="s">
        <v>232</v>
      </c>
      <c r="I494" t="s">
        <v>233</v>
      </c>
      <c r="J494" t="s">
        <v>234</v>
      </c>
      <c r="K494">
        <v>0.59</v>
      </c>
      <c r="L494">
        <v>0.65</v>
      </c>
      <c r="M494">
        <v>0.53</v>
      </c>
      <c r="N494" s="43">
        <f t="shared" si="27"/>
        <v>0.59</v>
      </c>
      <c r="R494" t="s">
        <v>260</v>
      </c>
      <c r="S494">
        <v>25.26</v>
      </c>
      <c r="T494">
        <v>25.17</v>
      </c>
      <c r="U494">
        <v>25.47</v>
      </c>
      <c r="V494" s="91">
        <f t="shared" si="28"/>
        <v>25.3</v>
      </c>
      <c r="Z494" s="43">
        <f>'Std. Curve(396-477+Hops)'!C78</f>
        <v>9.7919389650222705E-2</v>
      </c>
      <c r="AA494" s="37" t="s">
        <v>82</v>
      </c>
      <c r="AB494" s="93">
        <f>VLOOKUP(AA494,$AK$3:$AR$5,8)</f>
        <v>2660000</v>
      </c>
      <c r="AC494" s="94">
        <f>Z494*'DNA extraction'!O494*'DNA extraction'!F494/'DNA extraction'!E494/1000</f>
        <v>0.76469652206343397</v>
      </c>
      <c r="AD494" s="94">
        <f>AC494*FWDW!H494</f>
        <v>0.57852010426733824</v>
      </c>
      <c r="AE494" s="93">
        <f t="shared" si="26"/>
        <v>2034092.7486887344</v>
      </c>
      <c r="AF494" s="95" t="e">
        <f>STDEV(W494:Y494)</f>
        <v>#DIV/0!</v>
      </c>
      <c r="AG494" s="95" t="e">
        <f>AF494/Z494</f>
        <v>#DIV/0!</v>
      </c>
    </row>
    <row r="495" spans="1:33" x14ac:dyDescent="0.3">
      <c r="A495" s="54" t="s">
        <v>425</v>
      </c>
      <c r="B495" s="87">
        <f>Meta!B495</f>
        <v>473</v>
      </c>
      <c r="C495" s="87" t="s">
        <v>925</v>
      </c>
      <c r="D495" s="93">
        <v>2275746.7436666023</v>
      </c>
      <c r="E495" t="s">
        <v>76</v>
      </c>
      <c r="F495" t="s">
        <v>404</v>
      </c>
      <c r="G495" t="s">
        <v>229</v>
      </c>
      <c r="H495" t="s">
        <v>232</v>
      </c>
      <c r="I495" t="s">
        <v>233</v>
      </c>
      <c r="J495" t="s">
        <v>234</v>
      </c>
      <c r="K495">
        <v>0.57999999999999996</v>
      </c>
      <c r="L495">
        <v>0.6</v>
      </c>
      <c r="M495">
        <v>0.61</v>
      </c>
      <c r="N495" s="43">
        <f t="shared" si="27"/>
        <v>0.59666666666666668</v>
      </c>
      <c r="R495" t="s">
        <v>261</v>
      </c>
      <c r="S495">
        <v>24.48</v>
      </c>
      <c r="T495">
        <v>25.17</v>
      </c>
      <c r="U495">
        <v>24.52</v>
      </c>
      <c r="V495" s="91">
        <f t="shared" si="28"/>
        <v>24.723333333333333</v>
      </c>
      <c r="Z495" s="43">
        <f>'Std. Curve(396-477+Hops)'!C79</f>
        <v>0.14330689680385614</v>
      </c>
      <c r="AA495" s="37" t="s">
        <v>82</v>
      </c>
      <c r="AB495" s="93">
        <f>VLOOKUP(AA495,$AK$3:$AR$5,8)</f>
        <v>2660000</v>
      </c>
      <c r="AC495" s="94">
        <f>Z495*'DNA extraction'!O495*'DNA extraction'!F495/'DNA extraction'!E495/1000</f>
        <v>1.099400819362149</v>
      </c>
      <c r="AD495" s="94">
        <f>AC495*FWDW!H495</f>
        <v>0.85554388859646702</v>
      </c>
      <c r="AE495" s="93">
        <f t="shared" si="26"/>
        <v>2924406.1795033161</v>
      </c>
      <c r="AF495" s="95" t="e">
        <f>STDEV(W495:Y495)</f>
        <v>#DIV/0!</v>
      </c>
      <c r="AG495" s="95" t="e">
        <f>AF495/Z495</f>
        <v>#DIV/0!</v>
      </c>
    </row>
    <row r="496" spans="1:33" x14ac:dyDescent="0.3">
      <c r="A496" s="54" t="s">
        <v>425</v>
      </c>
      <c r="B496" s="87">
        <f>Meta!B496</f>
        <v>474</v>
      </c>
      <c r="C496" s="87" t="s">
        <v>926</v>
      </c>
      <c r="D496" s="93">
        <v>674441.59847163805</v>
      </c>
      <c r="E496" t="s">
        <v>76</v>
      </c>
      <c r="F496" t="s">
        <v>404</v>
      </c>
      <c r="G496" t="s">
        <v>229</v>
      </c>
      <c r="H496" t="s">
        <v>232</v>
      </c>
      <c r="I496" t="s">
        <v>233</v>
      </c>
      <c r="J496" t="s">
        <v>234</v>
      </c>
      <c r="K496">
        <v>0.56999999999999995</v>
      </c>
      <c r="L496">
        <v>0.59</v>
      </c>
      <c r="M496">
        <v>0.6</v>
      </c>
      <c r="N496" s="43">
        <f t="shared" si="27"/>
        <v>0.58666666666666656</v>
      </c>
      <c r="R496" t="s">
        <v>262</v>
      </c>
      <c r="S496">
        <v>26.17</v>
      </c>
      <c r="T496">
        <v>26.8</v>
      </c>
      <c r="U496">
        <v>26.5</v>
      </c>
      <c r="V496" s="91">
        <f t="shared" si="28"/>
        <v>26.49</v>
      </c>
      <c r="Z496" s="43">
        <f>'Std. Curve(396-477+Hops)'!C80</f>
        <v>4.4622638770036915E-2</v>
      </c>
      <c r="AA496" s="37" t="s">
        <v>82</v>
      </c>
      <c r="AB496" s="93">
        <f>VLOOKUP(AA496,$AK$3:$AR$5,8)</f>
        <v>2660000</v>
      </c>
      <c r="AC496" s="94">
        <f>Z496*'DNA extraction'!O496*'DNA extraction'!F496/'DNA extraction'!E496/1000</f>
        <v>0.34820631112006961</v>
      </c>
      <c r="AD496" s="94">
        <f>AC496*FWDW!H496</f>
        <v>0.25354947310963838</v>
      </c>
      <c r="AE496" s="93">
        <f t="shared" si="26"/>
        <v>926228.78757938521</v>
      </c>
      <c r="AF496" s="95" t="e">
        <f>STDEV(W496:Y496)</f>
        <v>#DIV/0!</v>
      </c>
      <c r="AG496" s="95" t="e">
        <f>AF496/Z496</f>
        <v>#DIV/0!</v>
      </c>
    </row>
    <row r="497" spans="1:33" x14ac:dyDescent="0.3">
      <c r="A497" s="54" t="s">
        <v>425</v>
      </c>
      <c r="B497" s="87">
        <f>Meta!B497</f>
        <v>475</v>
      </c>
      <c r="C497" s="87" t="s">
        <v>927</v>
      </c>
      <c r="D497" s="93">
        <v>995927.04610780755</v>
      </c>
      <c r="E497" t="s">
        <v>76</v>
      </c>
      <c r="F497" t="s">
        <v>404</v>
      </c>
      <c r="G497" t="s">
        <v>229</v>
      </c>
      <c r="H497" t="s">
        <v>232</v>
      </c>
      <c r="I497" t="s">
        <v>233</v>
      </c>
      <c r="J497" t="s">
        <v>234</v>
      </c>
      <c r="K497">
        <v>0.61</v>
      </c>
      <c r="L497">
        <v>0.57999999999999996</v>
      </c>
      <c r="M497">
        <v>0.52</v>
      </c>
      <c r="N497" s="43">
        <f t="shared" si="27"/>
        <v>0.56999999999999995</v>
      </c>
      <c r="R497" t="s">
        <v>263</v>
      </c>
      <c r="S497">
        <v>25.39</v>
      </c>
      <c r="T497">
        <v>26.27</v>
      </c>
      <c r="U497">
        <v>25.93</v>
      </c>
      <c r="V497" s="91">
        <f t="shared" si="28"/>
        <v>25.863333333333333</v>
      </c>
      <c r="Z497" s="43">
        <f>'Std. Curve(396-477+Hops)'!C81</f>
        <v>6.7498565638522384E-2</v>
      </c>
      <c r="AA497" s="37" t="s">
        <v>82</v>
      </c>
      <c r="AB497" s="93">
        <f>VLOOKUP(AA497,$AK$3:$AR$5,8)</f>
        <v>2660000</v>
      </c>
      <c r="AC497" s="94">
        <f>Z497*'DNA extraction'!O497*'DNA extraction'!F497/'DNA extraction'!E497/1000</f>
        <v>0.51545296402078955</v>
      </c>
      <c r="AD497" s="94">
        <f>AC497*FWDW!H497</f>
        <v>0.37440866395030359</v>
      </c>
      <c r="AE497" s="93">
        <f t="shared" si="26"/>
        <v>1371104.8842953001</v>
      </c>
      <c r="AF497" s="95" t="e">
        <f>STDEV(W497:Y497)</f>
        <v>#DIV/0!</v>
      </c>
      <c r="AG497" s="95" t="e">
        <f>AF497/Z497</f>
        <v>#DIV/0!</v>
      </c>
    </row>
    <row r="498" spans="1:33" x14ac:dyDescent="0.3">
      <c r="A498" s="54" t="s">
        <v>425</v>
      </c>
      <c r="B498" s="87">
        <f>Meta!B498</f>
        <v>476</v>
      </c>
      <c r="C498" s="87" t="s">
        <v>928</v>
      </c>
      <c r="D498" s="93">
        <v>409392.5970910964</v>
      </c>
      <c r="E498" t="s">
        <v>76</v>
      </c>
      <c r="F498" t="s">
        <v>404</v>
      </c>
      <c r="G498" t="s">
        <v>229</v>
      </c>
      <c r="H498" t="s">
        <v>232</v>
      </c>
      <c r="I498" t="s">
        <v>233</v>
      </c>
      <c r="J498" t="s">
        <v>234</v>
      </c>
      <c r="K498">
        <v>0.56999999999999995</v>
      </c>
      <c r="L498">
        <v>0.56000000000000005</v>
      </c>
      <c r="M498">
        <v>0.59</v>
      </c>
      <c r="N498" s="43">
        <f t="shared" si="27"/>
        <v>0.57333333333333325</v>
      </c>
      <c r="R498" t="s">
        <v>264</v>
      </c>
      <c r="S498">
        <v>26.65</v>
      </c>
      <c r="T498">
        <v>27.69</v>
      </c>
      <c r="U498">
        <v>27.5</v>
      </c>
      <c r="V498" s="91">
        <f t="shared" si="28"/>
        <v>27.28</v>
      </c>
      <c r="Z498" s="43">
        <f>'Std. Curve(396-477+Hops)'!C82</f>
        <v>2.648311153503809E-2</v>
      </c>
      <c r="AA498" s="37" t="s">
        <v>82</v>
      </c>
      <c r="AB498" s="93">
        <f>VLOOKUP(AA498,$AK$3:$AR$5,8)</f>
        <v>2660000</v>
      </c>
      <c r="AC498" s="94">
        <f>Z498*'DNA extraction'!O498*'DNA extraction'!F498/'DNA extraction'!E498/1000</f>
        <v>0.20285799720442813</v>
      </c>
      <c r="AD498" s="94">
        <f>AC498*FWDW!H498</f>
        <v>0.15390699138763023</v>
      </c>
      <c r="AE498" s="93">
        <f t="shared" si="26"/>
        <v>539602.2725637788</v>
      </c>
      <c r="AF498" s="95" t="e">
        <f>STDEV(W498:Y498)</f>
        <v>#DIV/0!</v>
      </c>
      <c r="AG498" s="95" t="e">
        <f>AF498/Z498</f>
        <v>#DIV/0!</v>
      </c>
    </row>
    <row r="499" spans="1:33" x14ac:dyDescent="0.3">
      <c r="A499" s="54" t="s">
        <v>425</v>
      </c>
      <c r="B499" s="87">
        <f>Meta!B499</f>
        <v>477</v>
      </c>
      <c r="C499" s="87" t="s">
        <v>929</v>
      </c>
      <c r="D499" s="93">
        <v>556512.95672625082</v>
      </c>
      <c r="E499" t="s">
        <v>76</v>
      </c>
      <c r="F499" t="s">
        <v>404</v>
      </c>
      <c r="G499" t="s">
        <v>229</v>
      </c>
      <c r="H499" t="s">
        <v>232</v>
      </c>
      <c r="I499" t="s">
        <v>233</v>
      </c>
      <c r="J499" t="s">
        <v>234</v>
      </c>
      <c r="K499">
        <v>0.56000000000000005</v>
      </c>
      <c r="L499">
        <v>0.6</v>
      </c>
      <c r="M499">
        <v>0.59</v>
      </c>
      <c r="N499" s="43">
        <f t="shared" si="27"/>
        <v>0.58333333333333337</v>
      </c>
      <c r="R499" t="s">
        <v>265</v>
      </c>
      <c r="S499">
        <v>26.49</v>
      </c>
      <c r="T499">
        <v>27.21</v>
      </c>
      <c r="U499">
        <v>26.82</v>
      </c>
      <c r="V499" s="91">
        <f t="shared" si="28"/>
        <v>26.840000000000003</v>
      </c>
      <c r="Z499" s="43">
        <f>'Std. Curve(396-477+Hops)'!C83</f>
        <v>3.5413507262456886E-2</v>
      </c>
      <c r="AA499" s="37" t="s">
        <v>82</v>
      </c>
      <c r="AB499" s="93">
        <f>VLOOKUP(AA499,$AK$3:$AR$5,8)</f>
        <v>2660000</v>
      </c>
      <c r="AC499" s="94">
        <f>Z499*'DNA extraction'!O499*'DNA extraction'!F499/'DNA extraction'!E499/1000</f>
        <v>0.26606692158119377</v>
      </c>
      <c r="AD499" s="94">
        <f>AC499*FWDW!H499</f>
        <v>0.20921539726550781</v>
      </c>
      <c r="AE499" s="93">
        <f t="shared" si="26"/>
        <v>707738.01140597544</v>
      </c>
      <c r="AF499" s="95" t="e">
        <f>STDEV(W499:Y499)</f>
        <v>#DIV/0!</v>
      </c>
      <c r="AG499" s="95" t="e">
        <f>AF499/Z499</f>
        <v>#DIV/0!</v>
      </c>
    </row>
    <row r="500" spans="1:33" x14ac:dyDescent="0.3">
      <c r="A500" s="54" t="s">
        <v>396</v>
      </c>
      <c r="B500" s="87" t="str">
        <f>Meta!B500</f>
        <v>4CNt11c</v>
      </c>
      <c r="C500" s="87" t="s">
        <v>763</v>
      </c>
      <c r="D500" s="93" t="e">
        <v>#DIV/0!</v>
      </c>
      <c r="E500" t="s">
        <v>76</v>
      </c>
      <c r="F500" t="s">
        <v>404</v>
      </c>
      <c r="G500" t="s">
        <v>229</v>
      </c>
      <c r="H500" t="s">
        <v>232</v>
      </c>
      <c r="I500" t="s">
        <v>233</v>
      </c>
      <c r="J500" t="s">
        <v>234</v>
      </c>
      <c r="K500">
        <v>0.57999999999999996</v>
      </c>
      <c r="L500">
        <v>0.56999999999999995</v>
      </c>
      <c r="M500">
        <v>0.55000000000000004</v>
      </c>
      <c r="N500" s="43">
        <f t="shared" si="27"/>
        <v>0.56666666666666665</v>
      </c>
      <c r="R500" t="s">
        <v>266</v>
      </c>
      <c r="S500">
        <v>19.239999999999998</v>
      </c>
      <c r="T500">
        <v>21.3</v>
      </c>
      <c r="U500">
        <v>20.58</v>
      </c>
      <c r="V500" s="91">
        <f t="shared" si="28"/>
        <v>20.373333333333331</v>
      </c>
      <c r="Z500" s="43">
        <f>'Std. Curve(396-477+Hops)'!C84</f>
        <v>2.534693771654454</v>
      </c>
      <c r="AA500" s="37" t="s">
        <v>82</v>
      </c>
      <c r="AB500" s="93">
        <f>VLOOKUP(AA500,$AK$3:$AR$5,8)</f>
        <v>2660000</v>
      </c>
      <c r="AC500" s="94" t="e">
        <f>Z500*'DNA extraction'!O500*'DNA extraction'!F500/'DNA extraction'!E500/1000</f>
        <v>#DIV/0!</v>
      </c>
      <c r="AD500" s="94" t="e">
        <f>AC500*FWDW!H500</f>
        <v>#DIV/0!</v>
      </c>
      <c r="AE500" s="93" t="e">
        <f t="shared" si="26"/>
        <v>#DIV/0!</v>
      </c>
      <c r="AF500" s="95" t="e">
        <f>STDEV(W500:Y500)</f>
        <v>#DIV/0!</v>
      </c>
      <c r="AG500" s="95" t="e">
        <f>AF500/Z500</f>
        <v>#DIV/0!</v>
      </c>
    </row>
    <row r="501" spans="1:33" x14ac:dyDescent="0.3">
      <c r="A501" s="54" t="s">
        <v>396</v>
      </c>
      <c r="B501" s="87" t="str">
        <f>Meta!B501</f>
        <v>4CNt9c</v>
      </c>
      <c r="C501" s="87" t="s">
        <v>764</v>
      </c>
      <c r="D501" s="93" t="e">
        <v>#DIV/0!</v>
      </c>
      <c r="E501" t="s">
        <v>76</v>
      </c>
      <c r="F501" t="s">
        <v>404</v>
      </c>
      <c r="G501" t="s">
        <v>229</v>
      </c>
      <c r="H501" t="s">
        <v>232</v>
      </c>
      <c r="I501" t="s">
        <v>233</v>
      </c>
      <c r="J501" t="s">
        <v>234</v>
      </c>
      <c r="K501">
        <v>0.57999999999999996</v>
      </c>
      <c r="L501">
        <v>0.57999999999999996</v>
      </c>
      <c r="M501">
        <v>0.63</v>
      </c>
      <c r="N501" s="43">
        <f t="shared" si="27"/>
        <v>0.59666666666666668</v>
      </c>
      <c r="R501" t="s">
        <v>405</v>
      </c>
      <c r="S501">
        <v>28.36</v>
      </c>
      <c r="T501">
        <v>28.3</v>
      </c>
      <c r="U501">
        <v>28.32</v>
      </c>
      <c r="V501" s="91">
        <f t="shared" si="28"/>
        <v>28.326666666666664</v>
      </c>
      <c r="Z501" s="43">
        <f>'Std. Curve(396-477+Hops)'!C85</f>
        <v>1.3266798839588267E-2</v>
      </c>
      <c r="AA501" s="37" t="s">
        <v>82</v>
      </c>
      <c r="AB501" s="93">
        <f>VLOOKUP(AA501,$AK$3:$AR$5,8)</f>
        <v>2660000</v>
      </c>
      <c r="AC501" s="94" t="e">
        <f>Z501*'DNA extraction'!O501*'DNA extraction'!F501/'DNA extraction'!E501/1000</f>
        <v>#DIV/0!</v>
      </c>
      <c r="AD501" s="94" t="e">
        <f>AC501*FWDW!H501</f>
        <v>#DIV/0!</v>
      </c>
      <c r="AE501" s="93" t="e">
        <f t="shared" si="26"/>
        <v>#DIV/0!</v>
      </c>
      <c r="AF501" s="95" t="e">
        <f>STDEV(W501:Y501)</f>
        <v>#DIV/0!</v>
      </c>
      <c r="AG501" s="95" t="e">
        <f>AF501/Z501</f>
        <v>#DIV/0!</v>
      </c>
    </row>
    <row r="502" spans="1:33" x14ac:dyDescent="0.3">
      <c r="A502" s="54" t="s">
        <v>396</v>
      </c>
      <c r="B502" s="87" t="str">
        <f>Meta!B502</f>
        <v>4ZEt11c</v>
      </c>
      <c r="C502" s="87" t="s">
        <v>765</v>
      </c>
      <c r="D502" s="93" t="e">
        <v>#DIV/0!</v>
      </c>
      <c r="E502" t="s">
        <v>76</v>
      </c>
      <c r="F502" t="s">
        <v>404</v>
      </c>
      <c r="G502" t="s">
        <v>229</v>
      </c>
      <c r="H502" t="s">
        <v>232</v>
      </c>
      <c r="I502" t="s">
        <v>233</v>
      </c>
      <c r="J502" t="s">
        <v>234</v>
      </c>
      <c r="K502">
        <v>0.57999999999999996</v>
      </c>
      <c r="L502">
        <v>0.59</v>
      </c>
      <c r="M502">
        <v>0.59</v>
      </c>
      <c r="N502" s="43">
        <f t="shared" si="27"/>
        <v>0.58666666666666656</v>
      </c>
      <c r="R502" t="s">
        <v>378</v>
      </c>
      <c r="S502">
        <v>23.69</v>
      </c>
      <c r="T502">
        <v>23.44</v>
      </c>
      <c r="U502">
        <v>23.36</v>
      </c>
      <c r="V502" s="91">
        <f t="shared" si="28"/>
        <v>23.49666666666667</v>
      </c>
      <c r="Z502" s="43">
        <f>'Std. Curve(396-477+Hops)'!C86</f>
        <v>0.32217897957620972</v>
      </c>
      <c r="AA502" s="37" t="s">
        <v>82</v>
      </c>
      <c r="AB502" s="93">
        <f>VLOOKUP(AA502,$AK$3:$AR$5,8)</f>
        <v>2660000</v>
      </c>
      <c r="AC502" s="94" t="e">
        <f>Z502*'DNA extraction'!O502*'DNA extraction'!F502/'DNA extraction'!E502/1000</f>
        <v>#DIV/0!</v>
      </c>
      <c r="AD502" s="94" t="e">
        <f>AC502*FWDW!H502</f>
        <v>#DIV/0!</v>
      </c>
      <c r="AE502" s="93" t="e">
        <f t="shared" si="26"/>
        <v>#DIV/0!</v>
      </c>
      <c r="AF502" s="95" t="e">
        <f>STDEV(W502:Y502)</f>
        <v>#DIV/0!</v>
      </c>
      <c r="AG502" s="95" t="e">
        <f>AF502/Z502</f>
        <v>#DIV/0!</v>
      </c>
    </row>
    <row r="503" spans="1:33" x14ac:dyDescent="0.3">
      <c r="A503" s="54" t="s">
        <v>397</v>
      </c>
      <c r="B503" s="87" t="str">
        <f>Meta!B503</f>
        <v>OR5StratK1</v>
      </c>
      <c r="C503" s="87" t="s">
        <v>766</v>
      </c>
      <c r="D503" s="93" t="e">
        <v>#DIV/0!</v>
      </c>
      <c r="E503" t="s">
        <v>76</v>
      </c>
      <c r="F503" t="s">
        <v>404</v>
      </c>
      <c r="G503" t="s">
        <v>229</v>
      </c>
      <c r="H503" t="s">
        <v>232</v>
      </c>
      <c r="I503" t="s">
        <v>233</v>
      </c>
      <c r="J503" t="s">
        <v>234</v>
      </c>
      <c r="K503">
        <v>0.57999999999999996</v>
      </c>
      <c r="L503">
        <v>0.59</v>
      </c>
      <c r="M503">
        <v>0.56999999999999995</v>
      </c>
      <c r="N503" s="43">
        <f t="shared" si="27"/>
        <v>0.57999999999999996</v>
      </c>
      <c r="R503" t="s">
        <v>377</v>
      </c>
      <c r="S503">
        <v>18.86</v>
      </c>
      <c r="T503">
        <v>19.59</v>
      </c>
      <c r="U503">
        <v>19.2</v>
      </c>
      <c r="V503" s="91">
        <f t="shared" si="28"/>
        <v>19.216666666666669</v>
      </c>
      <c r="Z503" s="43">
        <f>'Std. Curve(396-477+Hops)'!C87</f>
        <v>5.4409952381037021</v>
      </c>
      <c r="AA503" s="37" t="s">
        <v>82</v>
      </c>
      <c r="AB503" s="93">
        <f>VLOOKUP(AA503,$AK$3:$AR$5,8)</f>
        <v>2660000</v>
      </c>
      <c r="AC503" s="94" t="e">
        <f>Z503*'DNA extraction'!O503*'DNA extraction'!F503/'DNA extraction'!E503/1000</f>
        <v>#DIV/0!</v>
      </c>
      <c r="AD503" s="94" t="e">
        <f>AC503*FWDW!H503</f>
        <v>#DIV/0!</v>
      </c>
      <c r="AE503" s="93" t="e">
        <f t="shared" si="26"/>
        <v>#DIV/0!</v>
      </c>
      <c r="AF503" s="95" t="e">
        <f>STDEV(W503:Y503)</f>
        <v>#DIV/0!</v>
      </c>
      <c r="AG503" s="95" t="e">
        <f>AF503/Z503</f>
        <v>#DIV/0!</v>
      </c>
    </row>
    <row r="504" spans="1:33" x14ac:dyDescent="0.3">
      <c r="A504" s="54" t="s">
        <v>397</v>
      </c>
      <c r="B504" s="87" t="str">
        <f>Meta!B504</f>
        <v>OR1Cent2aK2</v>
      </c>
      <c r="C504" s="87" t="s">
        <v>767</v>
      </c>
      <c r="D504" s="93" t="e">
        <v>#DIV/0!</v>
      </c>
      <c r="E504" t="s">
        <v>76</v>
      </c>
      <c r="F504" t="s">
        <v>404</v>
      </c>
      <c r="G504" t="s">
        <v>229</v>
      </c>
      <c r="H504" t="s">
        <v>232</v>
      </c>
      <c r="I504" t="s">
        <v>233</v>
      </c>
      <c r="J504" t="s">
        <v>234</v>
      </c>
      <c r="K504">
        <v>0.57999999999999996</v>
      </c>
      <c r="L504">
        <v>0.56999999999999995</v>
      </c>
      <c r="M504">
        <v>0.57999999999999996</v>
      </c>
      <c r="N504" s="43">
        <f t="shared" si="27"/>
        <v>0.57666666666666666</v>
      </c>
      <c r="R504" t="s">
        <v>376</v>
      </c>
      <c r="S504">
        <v>22.71</v>
      </c>
      <c r="T504">
        <v>23.45</v>
      </c>
      <c r="U504">
        <v>22.87</v>
      </c>
      <c r="V504" s="91">
        <f t="shared" si="28"/>
        <v>23.01</v>
      </c>
      <c r="Z504" s="43">
        <f>'Std. Curve(396-477+Hops)'!C88</f>
        <v>0.44430579070249548</v>
      </c>
      <c r="AA504" s="37" t="s">
        <v>82</v>
      </c>
      <c r="AB504" s="93">
        <f>VLOOKUP(AA504,$AK$3:$AR$5,8)</f>
        <v>2660000</v>
      </c>
      <c r="AC504" s="94" t="e">
        <f>Z504*'DNA extraction'!O504*'DNA extraction'!F504/'DNA extraction'!E504/1000</f>
        <v>#DIV/0!</v>
      </c>
      <c r="AD504" s="94" t="e">
        <f>AC504*FWDW!H504</f>
        <v>#DIV/0!</v>
      </c>
      <c r="AE504" s="93" t="e">
        <f t="shared" si="26"/>
        <v>#DIV/0!</v>
      </c>
      <c r="AF504" s="95" t="e">
        <f>STDEV(W504:Y504)</f>
        <v>#DIV/0!</v>
      </c>
      <c r="AG504" s="95" t="e">
        <f>AF504/Z504</f>
        <v>#DIV/0!</v>
      </c>
    </row>
    <row r="505" spans="1:33" x14ac:dyDescent="0.3">
      <c r="A505" s="54" t="s">
        <v>397</v>
      </c>
      <c r="B505" s="87" t="str">
        <f>Meta!B505</f>
        <v>OR4StratK1</v>
      </c>
      <c r="C505" s="87" t="s">
        <v>768</v>
      </c>
      <c r="D505" s="93" t="e">
        <v>#DIV/0!</v>
      </c>
      <c r="E505" t="s">
        <v>76</v>
      </c>
      <c r="F505" t="s">
        <v>404</v>
      </c>
      <c r="G505" t="s">
        <v>229</v>
      </c>
      <c r="H505" t="s">
        <v>232</v>
      </c>
      <c r="I505" t="s">
        <v>233</v>
      </c>
      <c r="J505" t="s">
        <v>234</v>
      </c>
      <c r="K505">
        <v>0.56999999999999995</v>
      </c>
      <c r="L505">
        <v>0.57999999999999996</v>
      </c>
      <c r="M505">
        <v>0.56000000000000005</v>
      </c>
      <c r="N505" s="43">
        <f t="shared" si="27"/>
        <v>0.56999999999999995</v>
      </c>
      <c r="R505" t="s">
        <v>375</v>
      </c>
      <c r="S505">
        <v>19.96</v>
      </c>
      <c r="T505">
        <v>20.260000000000002</v>
      </c>
      <c r="U505">
        <v>20.18</v>
      </c>
      <c r="V505" s="91">
        <f t="shared" si="28"/>
        <v>20.133333333333333</v>
      </c>
      <c r="Z505" s="43">
        <f>'Std. Curve(396-477+Hops)'!C89</f>
        <v>2.9700367525890066</v>
      </c>
      <c r="AA505" s="37" t="s">
        <v>82</v>
      </c>
      <c r="AB505" s="93">
        <f>VLOOKUP(AA505,$AK$3:$AR$5,8)</f>
        <v>2660000</v>
      </c>
      <c r="AC505" s="94" t="e">
        <f>Z505*'DNA extraction'!O505*'DNA extraction'!F505/'DNA extraction'!E505/1000</f>
        <v>#DIV/0!</v>
      </c>
      <c r="AD505" s="94" t="e">
        <f>AC505*FWDW!H505</f>
        <v>#DIV/0!</v>
      </c>
      <c r="AE505" s="93" t="e">
        <f t="shared" si="26"/>
        <v>#DIV/0!</v>
      </c>
      <c r="AF505" s="95" t="e">
        <f>STDEV(W505:Y505)</f>
        <v>#DIV/0!</v>
      </c>
      <c r="AG505" s="95" t="e">
        <f>AF505/Z505</f>
        <v>#DIV/0!</v>
      </c>
    </row>
    <row r="506" spans="1:33" x14ac:dyDescent="0.3">
      <c r="A506" s="54"/>
      <c r="B506" s="87"/>
      <c r="C506" s="87"/>
      <c r="V506" s="91"/>
    </row>
    <row r="507" spans="1:33" x14ac:dyDescent="0.3">
      <c r="V507" s="91"/>
    </row>
    <row r="508" spans="1:33" x14ac:dyDescent="0.3">
      <c r="V508" s="91"/>
    </row>
    <row r="509" spans="1:33" x14ac:dyDescent="0.3">
      <c r="V509" s="91"/>
    </row>
    <row r="510" spans="1:33" x14ac:dyDescent="0.3">
      <c r="V510" s="91"/>
    </row>
    <row r="511" spans="1:33" x14ac:dyDescent="0.3">
      <c r="V511" s="91"/>
    </row>
    <row r="512" spans="1:33" x14ac:dyDescent="0.3">
      <c r="V512" s="91"/>
    </row>
    <row r="513" spans="22:22" x14ac:dyDescent="0.3">
      <c r="V513" s="91"/>
    </row>
    <row r="514" spans="22:22" x14ac:dyDescent="0.3">
      <c r="V514" s="91"/>
    </row>
    <row r="515" spans="22:22" x14ac:dyDescent="0.3">
      <c r="V515" s="91"/>
    </row>
    <row r="516" spans="22:22" x14ac:dyDescent="0.3">
      <c r="V516" s="91"/>
    </row>
    <row r="517" spans="22:22" x14ac:dyDescent="0.3">
      <c r="V517" s="91"/>
    </row>
  </sheetData>
  <mergeCells count="33">
    <mergeCell ref="N1:N2"/>
    <mergeCell ref="A1:A2"/>
    <mergeCell ref="B1:B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Z1:Z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AF1:AF2"/>
    <mergeCell ref="AG1:AG2"/>
    <mergeCell ref="AH1:AH2"/>
    <mergeCell ref="AA1:AA2"/>
    <mergeCell ref="AB1:AB2"/>
    <mergeCell ref="AC1:AC2"/>
    <mergeCell ref="AD1:AD2"/>
    <mergeCell ref="AE1:AE2"/>
    <mergeCell ref="D1:D2"/>
  </mergeCells>
  <conditionalFormatting sqref="AG3:AG505">
    <cfRule type="cellIs" dxfId="0" priority="2" operator="greaterThan">
      <formula>0.2</formula>
    </cfRule>
  </conditionalFormatting>
  <dataValidations count="1">
    <dataValidation type="list" allowBlank="1" sqref="AA3:AA505" xr:uid="{00000000-0002-0000-0300-000000000000}">
      <formula1>"P. putida,A. niger"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1"/>
  <sheetViews>
    <sheetView topLeftCell="A472" workbookViewId="0">
      <selection activeCell="T482" sqref="T482"/>
    </sheetView>
  </sheetViews>
  <sheetFormatPr defaultRowHeight="14.4" x14ac:dyDescent="0.3"/>
  <cols>
    <col min="3" max="3" width="11.109375" customWidth="1"/>
    <col min="5" max="5" width="9" customWidth="1"/>
    <col min="6" max="6" width="6.33203125" customWidth="1"/>
    <col min="7" max="7" width="6.88671875" customWidth="1"/>
    <col min="8" max="8" width="12.5546875" customWidth="1"/>
    <col min="9" max="9" width="6.33203125" customWidth="1"/>
  </cols>
  <sheetData>
    <row r="1" spans="1:11" s="12" customFormat="1" ht="13.2" x14ac:dyDescent="0.25">
      <c r="A1" s="7"/>
      <c r="B1" s="7"/>
      <c r="C1" s="31"/>
      <c r="D1" s="8"/>
      <c r="E1" s="8"/>
      <c r="F1" s="8"/>
      <c r="G1" s="8"/>
      <c r="H1" s="8"/>
      <c r="I1" s="8"/>
      <c r="J1" s="8"/>
    </row>
    <row r="2" spans="1:11" s="12" customFormat="1" ht="72" x14ac:dyDescent="0.3">
      <c r="A2" s="46" t="s">
        <v>1</v>
      </c>
      <c r="B2" s="46" t="s">
        <v>2</v>
      </c>
      <c r="C2" s="47" t="s">
        <v>26</v>
      </c>
      <c r="D2" s="48" t="s">
        <v>86</v>
      </c>
      <c r="E2" s="49" t="s">
        <v>40</v>
      </c>
      <c r="F2" s="48" t="s">
        <v>48</v>
      </c>
      <c r="G2" s="49" t="s">
        <v>87</v>
      </c>
      <c r="H2" s="49" t="s">
        <v>88</v>
      </c>
      <c r="I2" s="49" t="s">
        <v>89</v>
      </c>
      <c r="J2" s="49" t="s">
        <v>90</v>
      </c>
      <c r="K2" s="50" t="s">
        <v>63</v>
      </c>
    </row>
    <row r="3" spans="1:11" s="12" customFormat="1" x14ac:dyDescent="0.3">
      <c r="A3" s="51" t="str">
        <f>qPCR!A3</f>
        <v>NRCS18S</v>
      </c>
      <c r="B3" s="51">
        <f>qPCR!B3</f>
        <v>1</v>
      </c>
      <c r="C3" s="52"/>
      <c r="D3" s="53"/>
      <c r="E3"/>
      <c r="F3"/>
      <c r="G3" s="36" t="s">
        <v>91</v>
      </c>
      <c r="H3" s="12" t="s">
        <v>92</v>
      </c>
      <c r="I3" t="s">
        <v>93</v>
      </c>
      <c r="J3" s="33" t="s">
        <v>94</v>
      </c>
      <c r="K3"/>
    </row>
    <row r="4" spans="1:11" x14ac:dyDescent="0.3">
      <c r="A4" s="51" t="str">
        <f>qPCR!A4</f>
        <v>NRCS18S</v>
      </c>
      <c r="B4" s="51">
        <f>qPCR!B4</f>
        <v>2</v>
      </c>
      <c r="C4" s="52"/>
      <c r="D4" s="53"/>
      <c r="G4" t="s">
        <v>100</v>
      </c>
      <c r="H4" s="12" t="s">
        <v>101</v>
      </c>
      <c r="I4" t="s">
        <v>93</v>
      </c>
      <c r="J4" s="33" t="s">
        <v>94</v>
      </c>
    </row>
    <row r="5" spans="1:11" x14ac:dyDescent="0.3">
      <c r="A5" s="51" t="str">
        <f>qPCR!A5</f>
        <v>NRCS18S</v>
      </c>
      <c r="B5" s="51">
        <f>qPCR!B5</f>
        <v>3</v>
      </c>
      <c r="C5" s="52"/>
      <c r="D5" s="53"/>
      <c r="G5" t="s">
        <v>104</v>
      </c>
      <c r="H5" s="12" t="s">
        <v>105</v>
      </c>
      <c r="I5" t="s">
        <v>93</v>
      </c>
      <c r="J5" s="33" t="s">
        <v>94</v>
      </c>
    </row>
    <row r="6" spans="1:11" x14ac:dyDescent="0.3">
      <c r="A6" s="51" t="str">
        <f>qPCR!A6</f>
        <v>NRCS18S</v>
      </c>
      <c r="B6" s="51">
        <f>qPCR!B6</f>
        <v>4</v>
      </c>
      <c r="C6" s="52"/>
      <c r="D6" s="53"/>
      <c r="G6" t="s">
        <v>108</v>
      </c>
      <c r="H6" s="12" t="s">
        <v>109</v>
      </c>
      <c r="I6" t="s">
        <v>93</v>
      </c>
      <c r="J6" s="33" t="s">
        <v>94</v>
      </c>
    </row>
    <row r="7" spans="1:11" x14ac:dyDescent="0.3">
      <c r="A7" s="51" t="str">
        <f>qPCR!A7</f>
        <v>NRCS18S</v>
      </c>
      <c r="B7" s="51">
        <f>qPCR!B7</f>
        <v>5</v>
      </c>
      <c r="C7" s="52"/>
      <c r="D7" s="53"/>
      <c r="G7" t="s">
        <v>112</v>
      </c>
      <c r="H7" s="12" t="s">
        <v>113</v>
      </c>
      <c r="I7" t="s">
        <v>93</v>
      </c>
      <c r="J7" s="33" t="s">
        <v>94</v>
      </c>
    </row>
    <row r="8" spans="1:11" x14ac:dyDescent="0.3">
      <c r="A8" s="51" t="str">
        <f>qPCR!A8</f>
        <v>NRCS18S</v>
      </c>
      <c r="B8" s="51">
        <f>qPCR!B8</f>
        <v>6</v>
      </c>
      <c r="C8" s="52"/>
      <c r="D8" s="53"/>
      <c r="G8" t="s">
        <v>116</v>
      </c>
      <c r="H8" s="12" t="s">
        <v>117</v>
      </c>
      <c r="I8" t="s">
        <v>93</v>
      </c>
      <c r="J8" s="33" t="s">
        <v>94</v>
      </c>
    </row>
    <row r="9" spans="1:11" x14ac:dyDescent="0.3">
      <c r="A9" s="51" t="str">
        <f>qPCR!A9</f>
        <v>NRCS18S</v>
      </c>
      <c r="B9" s="51">
        <f>qPCR!B9</f>
        <v>7</v>
      </c>
      <c r="C9" s="52"/>
      <c r="D9" s="53"/>
      <c r="G9" t="s">
        <v>120</v>
      </c>
      <c r="H9" s="12" t="s">
        <v>121</v>
      </c>
      <c r="I9" t="s">
        <v>93</v>
      </c>
      <c r="J9" s="33" t="s">
        <v>94</v>
      </c>
    </row>
    <row r="10" spans="1:11" x14ac:dyDescent="0.3">
      <c r="A10" s="51" t="str">
        <f>qPCR!A10</f>
        <v>NRCS18S</v>
      </c>
      <c r="B10" s="51">
        <f>qPCR!B10</f>
        <v>8</v>
      </c>
      <c r="C10" s="52"/>
      <c r="D10" s="53"/>
      <c r="G10" t="s">
        <v>124</v>
      </c>
      <c r="H10" s="12" t="s">
        <v>125</v>
      </c>
      <c r="I10" t="s">
        <v>93</v>
      </c>
      <c r="J10" s="33" t="s">
        <v>94</v>
      </c>
    </row>
    <row r="11" spans="1:11" x14ac:dyDescent="0.3">
      <c r="A11" s="51" t="str">
        <f>qPCR!A11</f>
        <v>NRCS18S</v>
      </c>
      <c r="B11" s="51">
        <f>qPCR!B11</f>
        <v>9</v>
      </c>
      <c r="C11" s="52"/>
      <c r="D11" s="53"/>
      <c r="G11" t="s">
        <v>128</v>
      </c>
      <c r="H11" s="12" t="s">
        <v>129</v>
      </c>
      <c r="I11" t="s">
        <v>93</v>
      </c>
      <c r="J11" s="33" t="s">
        <v>94</v>
      </c>
    </row>
    <row r="12" spans="1:11" x14ac:dyDescent="0.3">
      <c r="A12" s="51" t="str">
        <f>qPCR!A12</f>
        <v>NRCS18S</v>
      </c>
      <c r="B12" s="51">
        <f>qPCR!B12</f>
        <v>10</v>
      </c>
      <c r="C12" s="52"/>
      <c r="D12" s="53"/>
      <c r="G12" t="s">
        <v>130</v>
      </c>
      <c r="H12" s="12" t="s">
        <v>131</v>
      </c>
      <c r="I12" t="s">
        <v>93</v>
      </c>
      <c r="J12" s="33" t="s">
        <v>94</v>
      </c>
    </row>
    <row r="13" spans="1:11" x14ac:dyDescent="0.3">
      <c r="A13" s="51" t="str">
        <f>qPCR!A13</f>
        <v>NRCS18S</v>
      </c>
      <c r="B13" s="51">
        <f>qPCR!B13</f>
        <v>11</v>
      </c>
      <c r="C13" s="52"/>
      <c r="D13" s="53"/>
      <c r="G13" t="s">
        <v>132</v>
      </c>
      <c r="H13" s="33" t="s">
        <v>133</v>
      </c>
      <c r="I13" t="s">
        <v>93</v>
      </c>
      <c r="J13" s="33" t="s">
        <v>94</v>
      </c>
    </row>
    <row r="14" spans="1:11" x14ac:dyDescent="0.3">
      <c r="A14" s="51" t="str">
        <f>qPCR!A14</f>
        <v>NRCS18S</v>
      </c>
      <c r="B14" s="51">
        <f>qPCR!B14</f>
        <v>12</v>
      </c>
      <c r="C14" s="52"/>
      <c r="D14" s="53"/>
      <c r="G14" t="s">
        <v>134</v>
      </c>
      <c r="H14" s="33" t="s">
        <v>135</v>
      </c>
      <c r="I14" t="s">
        <v>93</v>
      </c>
      <c r="J14" s="33" t="s">
        <v>94</v>
      </c>
    </row>
    <row r="15" spans="1:11" x14ac:dyDescent="0.3">
      <c r="A15" s="51" t="str">
        <f>qPCR!A15</f>
        <v>NRCS18S</v>
      </c>
      <c r="B15" s="51">
        <f>qPCR!B15</f>
        <v>13</v>
      </c>
      <c r="C15" s="52"/>
      <c r="D15" s="53"/>
      <c r="G15" s="36" t="s">
        <v>91</v>
      </c>
      <c r="H15" s="12" t="s">
        <v>92</v>
      </c>
      <c r="I15" t="s">
        <v>102</v>
      </c>
      <c r="J15" s="33" t="s">
        <v>103</v>
      </c>
    </row>
    <row r="16" spans="1:11" x14ac:dyDescent="0.3">
      <c r="A16" s="51" t="str">
        <f>qPCR!A16</f>
        <v>NRCS18S</v>
      </c>
      <c r="B16" s="51">
        <f>qPCR!B16</f>
        <v>14</v>
      </c>
      <c r="C16" s="52"/>
      <c r="D16" s="53"/>
      <c r="G16" t="s">
        <v>100</v>
      </c>
      <c r="H16" s="12" t="s">
        <v>101</v>
      </c>
      <c r="I16" t="s">
        <v>102</v>
      </c>
      <c r="J16" s="33" t="s">
        <v>103</v>
      </c>
    </row>
    <row r="17" spans="1:10" x14ac:dyDescent="0.3">
      <c r="A17" s="51" t="str">
        <f>qPCR!A17</f>
        <v>NRCS18S</v>
      </c>
      <c r="B17" s="51">
        <f>qPCR!B17</f>
        <v>15</v>
      </c>
      <c r="C17" s="52"/>
      <c r="D17" s="53"/>
      <c r="G17" t="s">
        <v>104</v>
      </c>
      <c r="H17" s="12" t="s">
        <v>105</v>
      </c>
      <c r="I17" t="s">
        <v>102</v>
      </c>
      <c r="J17" s="33" t="s">
        <v>103</v>
      </c>
    </row>
    <row r="18" spans="1:10" x14ac:dyDescent="0.3">
      <c r="A18" s="51" t="str">
        <f>qPCR!A18</f>
        <v>NRCS18S</v>
      </c>
      <c r="B18" s="51">
        <f>qPCR!B18</f>
        <v>16</v>
      </c>
      <c r="C18" s="52"/>
      <c r="D18" s="53"/>
      <c r="G18" t="s">
        <v>108</v>
      </c>
      <c r="H18" s="12" t="s">
        <v>109</v>
      </c>
      <c r="I18" t="s">
        <v>102</v>
      </c>
      <c r="J18" s="33" t="s">
        <v>103</v>
      </c>
    </row>
    <row r="19" spans="1:10" x14ac:dyDescent="0.3">
      <c r="A19" s="51" t="str">
        <f>qPCR!A19</f>
        <v>NRCS18S</v>
      </c>
      <c r="B19" s="51">
        <f>qPCR!B19</f>
        <v>17</v>
      </c>
      <c r="C19" s="52"/>
      <c r="D19" s="53"/>
      <c r="G19" t="s">
        <v>112</v>
      </c>
      <c r="H19" s="12" t="s">
        <v>113</v>
      </c>
      <c r="I19" t="s">
        <v>102</v>
      </c>
      <c r="J19" s="33" t="s">
        <v>103</v>
      </c>
    </row>
    <row r="20" spans="1:10" x14ac:dyDescent="0.3">
      <c r="A20" s="51" t="str">
        <f>qPCR!A20</f>
        <v>NRCS18S</v>
      </c>
      <c r="B20" s="51">
        <f>qPCR!B20</f>
        <v>18</v>
      </c>
      <c r="C20" s="52"/>
      <c r="D20" s="53"/>
      <c r="G20" t="s">
        <v>116</v>
      </c>
      <c r="H20" s="12" t="s">
        <v>117</v>
      </c>
      <c r="I20" t="s">
        <v>102</v>
      </c>
      <c r="J20" s="33" t="s">
        <v>103</v>
      </c>
    </row>
    <row r="21" spans="1:10" x14ac:dyDescent="0.3">
      <c r="A21" s="51" t="str">
        <f>qPCR!A21</f>
        <v>NRCS18S</v>
      </c>
      <c r="B21" s="51">
        <f>qPCR!B21</f>
        <v>19</v>
      </c>
      <c r="C21" s="52"/>
      <c r="D21" s="53"/>
      <c r="G21" t="s">
        <v>120</v>
      </c>
      <c r="H21" s="12" t="s">
        <v>121</v>
      </c>
      <c r="I21" t="s">
        <v>102</v>
      </c>
      <c r="J21" s="33" t="s">
        <v>103</v>
      </c>
    </row>
    <row r="22" spans="1:10" x14ac:dyDescent="0.3">
      <c r="A22" s="51" t="str">
        <f>qPCR!A22</f>
        <v>NRCS18S</v>
      </c>
      <c r="B22" s="51">
        <f>qPCR!B22</f>
        <v>20</v>
      </c>
      <c r="C22" s="52"/>
      <c r="D22" s="53"/>
      <c r="G22" t="s">
        <v>124</v>
      </c>
      <c r="H22" s="12" t="s">
        <v>125</v>
      </c>
      <c r="I22" t="s">
        <v>102</v>
      </c>
      <c r="J22" s="33" t="s">
        <v>103</v>
      </c>
    </row>
    <row r="23" spans="1:10" x14ac:dyDescent="0.3">
      <c r="A23" s="51" t="str">
        <f>qPCR!A23</f>
        <v>NRCS18S</v>
      </c>
      <c r="B23" s="51">
        <f>qPCR!B23</f>
        <v>21</v>
      </c>
      <c r="C23" s="52"/>
      <c r="D23" s="53"/>
      <c r="G23" t="s">
        <v>128</v>
      </c>
      <c r="H23" s="12" t="s">
        <v>129</v>
      </c>
      <c r="I23" t="s">
        <v>102</v>
      </c>
      <c r="J23" s="33" t="s">
        <v>103</v>
      </c>
    </row>
    <row r="24" spans="1:10" x14ac:dyDescent="0.3">
      <c r="A24" s="51" t="str">
        <f>qPCR!A24</f>
        <v>NRCS18S</v>
      </c>
      <c r="B24" s="51">
        <f>qPCR!B24</f>
        <v>22</v>
      </c>
      <c r="C24" s="52"/>
      <c r="D24" s="53"/>
      <c r="G24" t="s">
        <v>130</v>
      </c>
      <c r="H24" s="12" t="s">
        <v>131</v>
      </c>
      <c r="I24" t="s">
        <v>102</v>
      </c>
      <c r="J24" s="33" t="s">
        <v>103</v>
      </c>
    </row>
    <row r="25" spans="1:10" x14ac:dyDescent="0.3">
      <c r="A25" s="51" t="str">
        <f>qPCR!A25</f>
        <v>NRCS18S</v>
      </c>
      <c r="B25" s="51">
        <f>qPCR!B25</f>
        <v>23</v>
      </c>
      <c r="C25" s="52"/>
      <c r="D25" s="53"/>
      <c r="G25" t="s">
        <v>132</v>
      </c>
      <c r="H25" s="33" t="s">
        <v>133</v>
      </c>
      <c r="I25" t="s">
        <v>102</v>
      </c>
      <c r="J25" s="33" t="s">
        <v>103</v>
      </c>
    </row>
    <row r="26" spans="1:10" x14ac:dyDescent="0.3">
      <c r="A26" s="51" t="str">
        <f>qPCR!A26</f>
        <v>NRCS18S</v>
      </c>
      <c r="B26" s="51">
        <f>qPCR!B26</f>
        <v>24</v>
      </c>
      <c r="C26" s="52"/>
      <c r="D26" s="53"/>
      <c r="G26" t="s">
        <v>134</v>
      </c>
      <c r="H26" s="33" t="s">
        <v>135</v>
      </c>
      <c r="I26" t="s">
        <v>102</v>
      </c>
      <c r="J26" s="33" t="s">
        <v>103</v>
      </c>
    </row>
    <row r="27" spans="1:10" x14ac:dyDescent="0.3">
      <c r="A27" s="51" t="str">
        <f>qPCR!A27</f>
        <v>NRCS18S</v>
      </c>
      <c r="B27" s="51">
        <f>qPCR!B27</f>
        <v>25</v>
      </c>
      <c r="C27" s="52"/>
      <c r="D27" s="53"/>
      <c r="G27" s="36" t="s">
        <v>91</v>
      </c>
      <c r="H27" s="12" t="s">
        <v>92</v>
      </c>
      <c r="I27" t="s">
        <v>106</v>
      </c>
      <c r="J27" s="33" t="s">
        <v>107</v>
      </c>
    </row>
    <row r="28" spans="1:10" x14ac:dyDescent="0.3">
      <c r="A28" s="51" t="str">
        <f>qPCR!A28</f>
        <v>NRCS18S</v>
      </c>
      <c r="B28" s="51">
        <f>qPCR!B28</f>
        <v>26</v>
      </c>
      <c r="C28" s="52"/>
      <c r="D28" s="53"/>
      <c r="G28" t="s">
        <v>100</v>
      </c>
      <c r="H28" s="12" t="s">
        <v>101</v>
      </c>
      <c r="I28" t="s">
        <v>106</v>
      </c>
      <c r="J28" s="33" t="s">
        <v>107</v>
      </c>
    </row>
    <row r="29" spans="1:10" x14ac:dyDescent="0.3">
      <c r="A29" s="51" t="str">
        <f>qPCR!A29</f>
        <v>NRCS18S</v>
      </c>
      <c r="B29" s="51">
        <f>qPCR!B29</f>
        <v>27</v>
      </c>
      <c r="C29" s="52"/>
      <c r="D29" s="53"/>
      <c r="G29" t="s">
        <v>104</v>
      </c>
      <c r="H29" s="12" t="s">
        <v>105</v>
      </c>
      <c r="I29" t="s">
        <v>106</v>
      </c>
      <c r="J29" s="33" t="s">
        <v>107</v>
      </c>
    </row>
    <row r="30" spans="1:10" x14ac:dyDescent="0.3">
      <c r="A30" s="51" t="str">
        <f>qPCR!A30</f>
        <v>NRCS18S</v>
      </c>
      <c r="B30" s="51">
        <f>qPCR!B30</f>
        <v>28</v>
      </c>
      <c r="C30" s="52"/>
      <c r="D30" s="53"/>
      <c r="G30" t="s">
        <v>108</v>
      </c>
      <c r="H30" s="12" t="s">
        <v>109</v>
      </c>
      <c r="I30" t="s">
        <v>106</v>
      </c>
      <c r="J30" s="33" t="s">
        <v>107</v>
      </c>
    </row>
    <row r="31" spans="1:10" x14ac:dyDescent="0.3">
      <c r="A31" s="51" t="str">
        <f>qPCR!A31</f>
        <v>NRCS18S</v>
      </c>
      <c r="B31" s="51">
        <f>qPCR!B31</f>
        <v>29</v>
      </c>
      <c r="C31" s="52"/>
      <c r="D31" s="53"/>
      <c r="G31" t="s">
        <v>112</v>
      </c>
      <c r="H31" s="12" t="s">
        <v>113</v>
      </c>
      <c r="I31" t="s">
        <v>106</v>
      </c>
      <c r="J31" s="33" t="s">
        <v>107</v>
      </c>
    </row>
    <row r="32" spans="1:10" x14ac:dyDescent="0.3">
      <c r="A32" s="51" t="str">
        <f>qPCR!A32</f>
        <v>NRCS18S</v>
      </c>
      <c r="B32" s="51">
        <f>qPCR!B32</f>
        <v>30</v>
      </c>
      <c r="C32" s="52"/>
      <c r="D32" s="53"/>
      <c r="G32" t="s">
        <v>116</v>
      </c>
      <c r="H32" s="12" t="s">
        <v>117</v>
      </c>
      <c r="I32" t="s">
        <v>106</v>
      </c>
      <c r="J32" s="33" t="s">
        <v>107</v>
      </c>
    </row>
    <row r="33" spans="1:10" x14ac:dyDescent="0.3">
      <c r="A33" s="51" t="str">
        <f>qPCR!A33</f>
        <v>NRCS18S</v>
      </c>
      <c r="B33" s="51">
        <f>qPCR!B33</f>
        <v>31</v>
      </c>
      <c r="C33" s="52"/>
      <c r="D33" s="53"/>
      <c r="G33" t="s">
        <v>120</v>
      </c>
      <c r="H33" s="12" t="s">
        <v>121</v>
      </c>
      <c r="I33" t="s">
        <v>106</v>
      </c>
      <c r="J33" s="33" t="s">
        <v>107</v>
      </c>
    </row>
    <row r="34" spans="1:10" x14ac:dyDescent="0.3">
      <c r="A34" s="51" t="str">
        <f>qPCR!A34</f>
        <v>NRCS18S</v>
      </c>
      <c r="B34" s="51">
        <f>qPCR!B34</f>
        <v>32</v>
      </c>
      <c r="C34" s="52"/>
      <c r="D34" s="53"/>
      <c r="G34" t="s">
        <v>124</v>
      </c>
      <c r="H34" s="12" t="s">
        <v>125</v>
      </c>
      <c r="I34" t="s">
        <v>106</v>
      </c>
      <c r="J34" s="33" t="s">
        <v>107</v>
      </c>
    </row>
    <row r="35" spans="1:10" x14ac:dyDescent="0.3">
      <c r="A35" s="51" t="str">
        <f>qPCR!A35</f>
        <v>NRCS18S</v>
      </c>
      <c r="B35" s="51">
        <f>qPCR!B35</f>
        <v>33</v>
      </c>
      <c r="C35" s="52"/>
      <c r="D35" s="53"/>
      <c r="G35" t="s">
        <v>128</v>
      </c>
      <c r="H35" s="12" t="s">
        <v>129</v>
      </c>
      <c r="I35" t="s">
        <v>106</v>
      </c>
      <c r="J35" s="33" t="s">
        <v>107</v>
      </c>
    </row>
    <row r="36" spans="1:10" x14ac:dyDescent="0.3">
      <c r="A36" s="51" t="str">
        <f>qPCR!A36</f>
        <v>NRCS18S</v>
      </c>
      <c r="B36" s="51">
        <f>qPCR!B36</f>
        <v>34</v>
      </c>
      <c r="C36" s="52"/>
      <c r="D36" s="53"/>
      <c r="G36" t="s">
        <v>130</v>
      </c>
      <c r="H36" s="12" t="s">
        <v>131</v>
      </c>
      <c r="I36" t="s">
        <v>106</v>
      </c>
      <c r="J36" s="33" t="s">
        <v>107</v>
      </c>
    </row>
    <row r="37" spans="1:10" x14ac:dyDescent="0.3">
      <c r="A37" s="51" t="str">
        <f>qPCR!A37</f>
        <v>NRCS18S</v>
      </c>
      <c r="B37" s="51">
        <f>qPCR!B37</f>
        <v>35</v>
      </c>
      <c r="C37" s="52"/>
      <c r="D37" s="53"/>
      <c r="G37" t="s">
        <v>132</v>
      </c>
      <c r="H37" s="33" t="s">
        <v>133</v>
      </c>
      <c r="I37" t="s">
        <v>106</v>
      </c>
      <c r="J37" s="33" t="s">
        <v>107</v>
      </c>
    </row>
    <row r="38" spans="1:10" x14ac:dyDescent="0.3">
      <c r="A38" s="51" t="str">
        <f>qPCR!A38</f>
        <v>NRCS18S</v>
      </c>
      <c r="B38" s="51">
        <f>qPCR!B38</f>
        <v>36</v>
      </c>
      <c r="C38" s="52"/>
      <c r="D38" s="53"/>
      <c r="G38" t="s">
        <v>134</v>
      </c>
      <c r="H38" s="33" t="s">
        <v>135</v>
      </c>
      <c r="I38" t="s">
        <v>106</v>
      </c>
      <c r="J38" s="33" t="s">
        <v>107</v>
      </c>
    </row>
    <row r="39" spans="1:10" x14ac:dyDescent="0.3">
      <c r="A39" s="51" t="str">
        <f>qPCR!A39</f>
        <v>NRCS18S</v>
      </c>
      <c r="B39" s="51">
        <f>qPCR!B39</f>
        <v>37</v>
      </c>
      <c r="C39" s="52"/>
      <c r="D39" s="53"/>
      <c r="F39" s="45"/>
      <c r="G39" s="36" t="s">
        <v>91</v>
      </c>
      <c r="H39" s="12" t="s">
        <v>92</v>
      </c>
      <c r="I39" t="s">
        <v>110</v>
      </c>
      <c r="J39" s="33" t="s">
        <v>111</v>
      </c>
    </row>
    <row r="40" spans="1:10" x14ac:dyDescent="0.3">
      <c r="A40" s="51" t="str">
        <f>qPCR!A40</f>
        <v>NRCS18S</v>
      </c>
      <c r="B40" s="51">
        <f>qPCR!B40</f>
        <v>38</v>
      </c>
      <c r="C40" s="52"/>
      <c r="D40" s="53"/>
      <c r="F40" s="45"/>
      <c r="G40" t="s">
        <v>100</v>
      </c>
      <c r="H40" s="12" t="s">
        <v>101</v>
      </c>
      <c r="I40" t="s">
        <v>110</v>
      </c>
      <c r="J40" s="33" t="s">
        <v>111</v>
      </c>
    </row>
    <row r="41" spans="1:10" x14ac:dyDescent="0.3">
      <c r="A41" s="51" t="str">
        <f>qPCR!A41</f>
        <v>NRCS18S</v>
      </c>
      <c r="B41" s="51">
        <f>qPCR!B41</f>
        <v>39</v>
      </c>
      <c r="C41" s="52"/>
      <c r="D41" s="53"/>
      <c r="F41" s="45"/>
      <c r="G41" t="s">
        <v>104</v>
      </c>
      <c r="H41" s="12" t="s">
        <v>105</v>
      </c>
      <c r="I41" t="s">
        <v>110</v>
      </c>
      <c r="J41" s="33" t="s">
        <v>111</v>
      </c>
    </row>
    <row r="42" spans="1:10" x14ac:dyDescent="0.3">
      <c r="A42" s="51" t="str">
        <f>qPCR!A42</f>
        <v>NRCS18S</v>
      </c>
      <c r="B42" s="51">
        <f>qPCR!B42</f>
        <v>40</v>
      </c>
      <c r="C42" s="52"/>
      <c r="D42" s="53"/>
      <c r="F42" s="45"/>
      <c r="G42" t="s">
        <v>108</v>
      </c>
      <c r="H42" s="12" t="s">
        <v>109</v>
      </c>
      <c r="I42" t="s">
        <v>110</v>
      </c>
      <c r="J42" s="33" t="s">
        <v>111</v>
      </c>
    </row>
    <row r="43" spans="1:10" x14ac:dyDescent="0.3">
      <c r="A43" s="51" t="str">
        <f>qPCR!A43</f>
        <v>NRCS18S</v>
      </c>
      <c r="B43" s="51">
        <f>qPCR!B43</f>
        <v>41</v>
      </c>
      <c r="C43" s="52"/>
      <c r="D43" s="53"/>
      <c r="F43" s="45"/>
      <c r="G43" t="s">
        <v>112</v>
      </c>
      <c r="H43" s="12" t="s">
        <v>113</v>
      </c>
      <c r="I43" t="s">
        <v>110</v>
      </c>
      <c r="J43" s="33" t="s">
        <v>111</v>
      </c>
    </row>
    <row r="44" spans="1:10" x14ac:dyDescent="0.3">
      <c r="A44" s="51" t="str">
        <f>qPCR!A44</f>
        <v>NRCS18S</v>
      </c>
      <c r="B44" s="51">
        <f>qPCR!B44</f>
        <v>42</v>
      </c>
      <c r="C44" s="52"/>
      <c r="D44" s="53"/>
      <c r="F44" s="45"/>
      <c r="G44" t="s">
        <v>116</v>
      </c>
      <c r="H44" s="12" t="s">
        <v>117</v>
      </c>
      <c r="I44" t="s">
        <v>110</v>
      </c>
      <c r="J44" s="33" t="s">
        <v>111</v>
      </c>
    </row>
    <row r="45" spans="1:10" x14ac:dyDescent="0.3">
      <c r="A45" s="51" t="str">
        <f>qPCR!A45</f>
        <v>NRCS18S</v>
      </c>
      <c r="B45" s="51">
        <f>qPCR!B45</f>
        <v>43</v>
      </c>
      <c r="C45" s="52"/>
      <c r="D45" s="53"/>
      <c r="F45" s="45"/>
      <c r="G45" t="s">
        <v>120</v>
      </c>
      <c r="H45" s="12" t="s">
        <v>121</v>
      </c>
      <c r="I45" t="s">
        <v>110</v>
      </c>
      <c r="J45" s="33" t="s">
        <v>111</v>
      </c>
    </row>
    <row r="46" spans="1:10" x14ac:dyDescent="0.3">
      <c r="A46" s="51" t="str">
        <f>qPCR!A46</f>
        <v>NRCS18S</v>
      </c>
      <c r="B46" s="51">
        <f>qPCR!B46</f>
        <v>44</v>
      </c>
      <c r="C46" s="52"/>
      <c r="D46" s="53"/>
      <c r="F46" s="45"/>
      <c r="G46" t="s">
        <v>124</v>
      </c>
      <c r="H46" s="12" t="s">
        <v>125</v>
      </c>
      <c r="I46" t="s">
        <v>110</v>
      </c>
      <c r="J46" s="33" t="s">
        <v>111</v>
      </c>
    </row>
    <row r="47" spans="1:10" x14ac:dyDescent="0.3">
      <c r="A47" s="51" t="str">
        <f>qPCR!A47</f>
        <v>NRCS18S</v>
      </c>
      <c r="B47" s="51">
        <f>qPCR!B47</f>
        <v>45</v>
      </c>
      <c r="C47" s="52"/>
      <c r="D47" s="53"/>
      <c r="F47" s="45"/>
      <c r="G47" t="s">
        <v>128</v>
      </c>
      <c r="H47" s="12" t="s">
        <v>129</v>
      </c>
      <c r="I47" t="s">
        <v>110</v>
      </c>
      <c r="J47" s="33" t="s">
        <v>111</v>
      </c>
    </row>
    <row r="48" spans="1:10" x14ac:dyDescent="0.3">
      <c r="A48" s="51" t="str">
        <f>qPCR!A48</f>
        <v>NRCS18S</v>
      </c>
      <c r="B48" s="51">
        <f>qPCR!B48</f>
        <v>46</v>
      </c>
      <c r="C48" s="52"/>
      <c r="D48" s="53"/>
      <c r="F48" s="45"/>
      <c r="G48" t="s">
        <v>130</v>
      </c>
      <c r="H48" s="12" t="s">
        <v>131</v>
      </c>
      <c r="I48" t="s">
        <v>110</v>
      </c>
      <c r="J48" s="33" t="s">
        <v>111</v>
      </c>
    </row>
    <row r="49" spans="1:10" x14ac:dyDescent="0.3">
      <c r="A49" s="51" t="str">
        <f>qPCR!A49</f>
        <v>NRCS18S</v>
      </c>
      <c r="B49" s="51">
        <f>qPCR!B49</f>
        <v>47</v>
      </c>
      <c r="C49" s="52"/>
      <c r="D49" s="53"/>
      <c r="F49" s="45"/>
      <c r="G49" t="s">
        <v>132</v>
      </c>
      <c r="H49" s="33" t="s">
        <v>133</v>
      </c>
      <c r="I49" t="s">
        <v>110</v>
      </c>
      <c r="J49" s="33" t="s">
        <v>111</v>
      </c>
    </row>
    <row r="50" spans="1:10" x14ac:dyDescent="0.3">
      <c r="A50" s="51" t="str">
        <f>qPCR!A50</f>
        <v>NRCS18S</v>
      </c>
      <c r="B50" s="51">
        <f>qPCR!B50</f>
        <v>48</v>
      </c>
      <c r="C50" s="52"/>
      <c r="D50" s="53"/>
      <c r="F50" s="45"/>
      <c r="G50" t="s">
        <v>134</v>
      </c>
      <c r="H50" s="33" t="s">
        <v>135</v>
      </c>
      <c r="I50" t="s">
        <v>110</v>
      </c>
      <c r="J50" s="33" t="s">
        <v>111</v>
      </c>
    </row>
    <row r="51" spans="1:10" x14ac:dyDescent="0.3">
      <c r="A51" s="51" t="str">
        <f>qPCR!A51</f>
        <v>NRCS18S</v>
      </c>
      <c r="B51" s="51">
        <f>qPCR!B51</f>
        <v>49</v>
      </c>
      <c r="C51" s="52"/>
      <c r="D51" s="53"/>
      <c r="G51" s="36" t="s">
        <v>91</v>
      </c>
      <c r="H51" s="12" t="s">
        <v>92</v>
      </c>
      <c r="I51" t="s">
        <v>114</v>
      </c>
      <c r="J51" s="33" t="s">
        <v>115</v>
      </c>
    </row>
    <row r="52" spans="1:10" x14ac:dyDescent="0.3">
      <c r="A52" s="51" t="str">
        <f>qPCR!A52</f>
        <v>NRCS18S</v>
      </c>
      <c r="B52" s="51">
        <f>qPCR!B52</f>
        <v>50</v>
      </c>
      <c r="C52" s="52"/>
      <c r="D52" s="53"/>
      <c r="G52" t="s">
        <v>100</v>
      </c>
      <c r="H52" s="12" t="s">
        <v>101</v>
      </c>
      <c r="I52" t="s">
        <v>114</v>
      </c>
      <c r="J52" s="33" t="s">
        <v>115</v>
      </c>
    </row>
    <row r="53" spans="1:10" x14ac:dyDescent="0.3">
      <c r="A53" s="51" t="str">
        <f>qPCR!A53</f>
        <v>NRCS18S</v>
      </c>
      <c r="B53" s="51">
        <f>qPCR!B53</f>
        <v>51</v>
      </c>
      <c r="C53" s="52"/>
      <c r="D53" s="53"/>
      <c r="G53" t="s">
        <v>104</v>
      </c>
      <c r="H53" s="12" t="s">
        <v>105</v>
      </c>
      <c r="I53" t="s">
        <v>114</v>
      </c>
      <c r="J53" s="33" t="s">
        <v>115</v>
      </c>
    </row>
    <row r="54" spans="1:10" x14ac:dyDescent="0.3">
      <c r="A54" s="51" t="str">
        <f>qPCR!A54</f>
        <v>NRCS18S</v>
      </c>
      <c r="B54" s="51">
        <f>qPCR!B54</f>
        <v>52</v>
      </c>
      <c r="C54" s="52"/>
      <c r="D54" s="53"/>
      <c r="F54" s="45"/>
      <c r="G54" t="s">
        <v>108</v>
      </c>
      <c r="H54" s="12" t="s">
        <v>109</v>
      </c>
      <c r="I54" t="s">
        <v>114</v>
      </c>
      <c r="J54" s="33" t="s">
        <v>115</v>
      </c>
    </row>
    <row r="55" spans="1:10" x14ac:dyDescent="0.3">
      <c r="A55" s="51" t="str">
        <f>qPCR!A55</f>
        <v>NRCS18S</v>
      </c>
      <c r="B55" s="51">
        <f>qPCR!B55</f>
        <v>53</v>
      </c>
      <c r="C55" s="52"/>
      <c r="D55" s="53"/>
      <c r="F55" s="45"/>
      <c r="G55" t="s">
        <v>112</v>
      </c>
      <c r="H55" s="12" t="s">
        <v>113</v>
      </c>
      <c r="I55" t="s">
        <v>114</v>
      </c>
      <c r="J55" s="33" t="s">
        <v>115</v>
      </c>
    </row>
    <row r="56" spans="1:10" x14ac:dyDescent="0.3">
      <c r="A56" s="51" t="str">
        <f>qPCR!A56</f>
        <v>NRCS18S</v>
      </c>
      <c r="B56" s="51">
        <f>qPCR!B56</f>
        <v>54</v>
      </c>
      <c r="C56" s="52"/>
      <c r="D56" s="53"/>
      <c r="F56" s="45"/>
      <c r="G56" t="s">
        <v>116</v>
      </c>
      <c r="H56" s="12" t="s">
        <v>117</v>
      </c>
      <c r="I56" t="s">
        <v>114</v>
      </c>
      <c r="J56" s="33" t="s">
        <v>115</v>
      </c>
    </row>
    <row r="57" spans="1:10" x14ac:dyDescent="0.3">
      <c r="A57" s="51" t="str">
        <f>qPCR!A57</f>
        <v>NRCS18S</v>
      </c>
      <c r="B57" s="51">
        <f>qPCR!B57</f>
        <v>55</v>
      </c>
      <c r="C57" s="52"/>
      <c r="D57" s="53"/>
      <c r="F57" s="45"/>
      <c r="G57" t="s">
        <v>120</v>
      </c>
      <c r="H57" s="12" t="s">
        <v>121</v>
      </c>
      <c r="I57" t="s">
        <v>114</v>
      </c>
      <c r="J57" s="33" t="s">
        <v>115</v>
      </c>
    </row>
    <row r="58" spans="1:10" x14ac:dyDescent="0.3">
      <c r="A58" s="51" t="str">
        <f>qPCR!A58</f>
        <v>NRCS18S</v>
      </c>
      <c r="B58" s="51">
        <f>qPCR!B58</f>
        <v>56</v>
      </c>
      <c r="C58" s="52"/>
      <c r="D58" s="53"/>
      <c r="F58" s="45"/>
      <c r="G58" t="s">
        <v>124</v>
      </c>
      <c r="H58" s="12" t="s">
        <v>125</v>
      </c>
      <c r="I58" t="s">
        <v>114</v>
      </c>
      <c r="J58" s="33" t="s">
        <v>115</v>
      </c>
    </row>
    <row r="59" spans="1:10" x14ac:dyDescent="0.3">
      <c r="A59" s="51" t="str">
        <f>qPCR!A59</f>
        <v>NRCS18S</v>
      </c>
      <c r="B59" s="51">
        <f>qPCR!B59</f>
        <v>57</v>
      </c>
      <c r="C59" s="52"/>
      <c r="D59" s="53"/>
      <c r="F59" s="45"/>
      <c r="G59" t="s">
        <v>128</v>
      </c>
      <c r="H59" s="12" t="s">
        <v>129</v>
      </c>
      <c r="I59" t="s">
        <v>114</v>
      </c>
      <c r="J59" s="33" t="s">
        <v>115</v>
      </c>
    </row>
    <row r="60" spans="1:10" x14ac:dyDescent="0.3">
      <c r="A60" s="51" t="str">
        <f>qPCR!A60</f>
        <v>NRCS18S</v>
      </c>
      <c r="B60" s="51">
        <f>qPCR!B60</f>
        <v>58</v>
      </c>
      <c r="C60" s="52"/>
      <c r="D60" s="53"/>
      <c r="F60" s="45"/>
      <c r="G60" t="s">
        <v>130</v>
      </c>
      <c r="H60" s="12" t="s">
        <v>131</v>
      </c>
      <c r="I60" t="s">
        <v>114</v>
      </c>
      <c r="J60" s="33" t="s">
        <v>115</v>
      </c>
    </row>
    <row r="61" spans="1:10" x14ac:dyDescent="0.3">
      <c r="A61" s="51" t="str">
        <f>qPCR!A61</f>
        <v>NRCS18S</v>
      </c>
      <c r="B61" s="51">
        <f>qPCR!B61</f>
        <v>59</v>
      </c>
      <c r="C61" s="52"/>
      <c r="D61" s="53"/>
      <c r="F61" s="45"/>
      <c r="G61" t="s">
        <v>132</v>
      </c>
      <c r="H61" s="33" t="s">
        <v>133</v>
      </c>
      <c r="I61" t="s">
        <v>114</v>
      </c>
      <c r="J61" s="33" t="s">
        <v>115</v>
      </c>
    </row>
    <row r="62" spans="1:10" x14ac:dyDescent="0.3">
      <c r="A62" s="51" t="str">
        <f>qPCR!A62</f>
        <v>NRCS18S</v>
      </c>
      <c r="B62" s="51">
        <f>qPCR!B62</f>
        <v>60</v>
      </c>
      <c r="C62" s="52"/>
      <c r="D62" s="53"/>
      <c r="F62" s="45"/>
      <c r="G62" t="s">
        <v>134</v>
      </c>
      <c r="H62" s="33" t="s">
        <v>135</v>
      </c>
      <c r="I62" t="s">
        <v>114</v>
      </c>
      <c r="J62" s="33" t="s">
        <v>115</v>
      </c>
    </row>
    <row r="63" spans="1:10" x14ac:dyDescent="0.3">
      <c r="A63" s="51" t="str">
        <f>qPCR!A63</f>
        <v>NRCS18S</v>
      </c>
      <c r="B63" s="51">
        <f>qPCR!B63</f>
        <v>61</v>
      </c>
      <c r="C63" s="52"/>
      <c r="D63" s="53"/>
      <c r="F63" s="45"/>
      <c r="G63" s="36" t="s">
        <v>91</v>
      </c>
      <c r="H63" s="12" t="s">
        <v>92</v>
      </c>
      <c r="I63" t="s">
        <v>118</v>
      </c>
      <c r="J63" s="33" t="s">
        <v>119</v>
      </c>
    </row>
    <row r="64" spans="1:10" x14ac:dyDescent="0.3">
      <c r="A64" s="51" t="str">
        <f>qPCR!A64</f>
        <v>NRCS18S</v>
      </c>
      <c r="B64" s="51">
        <f>qPCR!B64</f>
        <v>62</v>
      </c>
      <c r="C64" s="52"/>
      <c r="D64" s="53"/>
      <c r="F64" s="45"/>
      <c r="G64" t="s">
        <v>100</v>
      </c>
      <c r="H64" s="12" t="s">
        <v>101</v>
      </c>
      <c r="I64" t="s">
        <v>118</v>
      </c>
      <c r="J64" s="33" t="s">
        <v>119</v>
      </c>
    </row>
    <row r="65" spans="1:10" x14ac:dyDescent="0.3">
      <c r="A65" s="51" t="str">
        <f>qPCR!A65</f>
        <v>NRCS18S</v>
      </c>
      <c r="B65" s="51">
        <f>qPCR!B65</f>
        <v>63</v>
      </c>
      <c r="C65" s="52"/>
      <c r="D65" s="53"/>
      <c r="F65" s="45"/>
      <c r="G65" t="s">
        <v>104</v>
      </c>
      <c r="H65" s="12" t="s">
        <v>105</v>
      </c>
      <c r="I65" t="s">
        <v>118</v>
      </c>
      <c r="J65" s="33" t="s">
        <v>119</v>
      </c>
    </row>
    <row r="66" spans="1:10" x14ac:dyDescent="0.3">
      <c r="A66" s="51" t="str">
        <f>qPCR!A66</f>
        <v>NRCS18S</v>
      </c>
      <c r="B66" s="51">
        <f>qPCR!B66</f>
        <v>64</v>
      </c>
      <c r="C66" s="52"/>
      <c r="D66" s="53"/>
      <c r="F66" s="45"/>
      <c r="G66" t="s">
        <v>108</v>
      </c>
      <c r="H66" s="12" t="s">
        <v>109</v>
      </c>
      <c r="I66" t="s">
        <v>118</v>
      </c>
      <c r="J66" s="33" t="s">
        <v>119</v>
      </c>
    </row>
    <row r="67" spans="1:10" x14ac:dyDescent="0.3">
      <c r="A67" s="51" t="str">
        <f>qPCR!A67</f>
        <v>NRCS18S</v>
      </c>
      <c r="B67" s="51">
        <f>qPCR!B67</f>
        <v>65</v>
      </c>
      <c r="C67" s="52"/>
      <c r="D67" s="53"/>
      <c r="F67" s="45"/>
      <c r="G67" t="s">
        <v>112</v>
      </c>
      <c r="H67" s="12" t="s">
        <v>113</v>
      </c>
      <c r="I67" t="s">
        <v>118</v>
      </c>
      <c r="J67" s="33" t="s">
        <v>119</v>
      </c>
    </row>
    <row r="68" spans="1:10" x14ac:dyDescent="0.3">
      <c r="A68" s="51" t="str">
        <f>qPCR!A68</f>
        <v>NRCS18S</v>
      </c>
      <c r="B68" s="51">
        <f>qPCR!B68</f>
        <v>66</v>
      </c>
      <c r="C68" s="52"/>
      <c r="D68" s="53"/>
      <c r="F68" s="45"/>
      <c r="G68" t="s">
        <v>116</v>
      </c>
      <c r="H68" s="12" t="s">
        <v>117</v>
      </c>
      <c r="I68" t="s">
        <v>118</v>
      </c>
      <c r="J68" s="33" t="s">
        <v>119</v>
      </c>
    </row>
    <row r="69" spans="1:10" x14ac:dyDescent="0.3">
      <c r="A69" s="51" t="str">
        <f>qPCR!A69</f>
        <v>NRCS18S</v>
      </c>
      <c r="B69" s="51">
        <f>qPCR!B69</f>
        <v>67</v>
      </c>
      <c r="C69" s="52"/>
      <c r="D69" s="53"/>
      <c r="F69" s="45"/>
      <c r="G69" t="s">
        <v>120</v>
      </c>
      <c r="H69" s="12" t="s">
        <v>121</v>
      </c>
      <c r="I69" t="s">
        <v>118</v>
      </c>
      <c r="J69" s="33" t="s">
        <v>119</v>
      </c>
    </row>
    <row r="70" spans="1:10" x14ac:dyDescent="0.3">
      <c r="A70" s="51" t="str">
        <f>qPCR!A70</f>
        <v>NRCS18S</v>
      </c>
      <c r="B70" s="51">
        <f>qPCR!B70</f>
        <v>68</v>
      </c>
      <c r="C70" s="52"/>
      <c r="D70" s="53"/>
      <c r="F70" s="45"/>
      <c r="G70" t="s">
        <v>124</v>
      </c>
      <c r="H70" s="12" t="s">
        <v>125</v>
      </c>
      <c r="I70" t="s">
        <v>118</v>
      </c>
      <c r="J70" s="33" t="s">
        <v>119</v>
      </c>
    </row>
    <row r="71" spans="1:10" x14ac:dyDescent="0.3">
      <c r="A71" s="51" t="str">
        <f>qPCR!A71</f>
        <v>NRCS18S</v>
      </c>
      <c r="B71" s="51">
        <f>qPCR!B71</f>
        <v>69</v>
      </c>
      <c r="C71" s="52"/>
      <c r="D71" s="53"/>
      <c r="F71" s="45"/>
      <c r="G71" t="s">
        <v>128</v>
      </c>
      <c r="H71" s="12" t="s">
        <v>129</v>
      </c>
      <c r="I71" t="s">
        <v>118</v>
      </c>
      <c r="J71" s="33" t="s">
        <v>119</v>
      </c>
    </row>
    <row r="72" spans="1:10" x14ac:dyDescent="0.3">
      <c r="A72" s="51" t="str">
        <f>qPCR!A72</f>
        <v>NRCS18S</v>
      </c>
      <c r="B72" s="51">
        <f>qPCR!B72</f>
        <v>70</v>
      </c>
      <c r="C72" s="52"/>
      <c r="D72" s="53"/>
      <c r="F72" s="45"/>
      <c r="G72" t="s">
        <v>130</v>
      </c>
      <c r="H72" s="12" t="s">
        <v>131</v>
      </c>
      <c r="I72" t="s">
        <v>118</v>
      </c>
      <c r="J72" s="33" t="s">
        <v>119</v>
      </c>
    </row>
    <row r="73" spans="1:10" x14ac:dyDescent="0.3">
      <c r="A73" s="51" t="str">
        <f>qPCR!A73</f>
        <v>NRCS18S</v>
      </c>
      <c r="B73" s="51">
        <f>qPCR!B73</f>
        <v>71</v>
      </c>
      <c r="C73" s="52"/>
      <c r="D73" s="53"/>
      <c r="F73" s="45"/>
      <c r="G73" t="s">
        <v>132</v>
      </c>
      <c r="H73" s="33" t="s">
        <v>133</v>
      </c>
      <c r="I73" t="s">
        <v>118</v>
      </c>
      <c r="J73" s="33" t="s">
        <v>119</v>
      </c>
    </row>
    <row r="74" spans="1:10" x14ac:dyDescent="0.3">
      <c r="A74" s="51" t="str">
        <f>qPCR!A74</f>
        <v>NRCS18S</v>
      </c>
      <c r="B74" s="51">
        <f>qPCR!B74</f>
        <v>72</v>
      </c>
      <c r="C74" s="52"/>
      <c r="D74" s="53"/>
      <c r="F74" s="45"/>
      <c r="G74" t="s">
        <v>134</v>
      </c>
      <c r="H74" s="33" t="s">
        <v>135</v>
      </c>
      <c r="I74" t="s">
        <v>118</v>
      </c>
      <c r="J74" s="33" t="s">
        <v>119</v>
      </c>
    </row>
    <row r="75" spans="1:10" x14ac:dyDescent="0.3">
      <c r="A75" s="51" t="str">
        <f>qPCR!A75</f>
        <v>NRCS18S</v>
      </c>
      <c r="B75" s="51">
        <f>qPCR!B75</f>
        <v>73</v>
      </c>
      <c r="C75" s="52"/>
      <c r="D75" s="53"/>
      <c r="F75" s="45"/>
      <c r="G75" s="36" t="s">
        <v>91</v>
      </c>
      <c r="H75" s="12" t="s">
        <v>92</v>
      </c>
      <c r="I75" t="s">
        <v>122</v>
      </c>
      <c r="J75" s="33" t="s">
        <v>123</v>
      </c>
    </row>
    <row r="76" spans="1:10" x14ac:dyDescent="0.3">
      <c r="A76" s="51" t="str">
        <f>qPCR!A76</f>
        <v>NRCS18S</v>
      </c>
      <c r="B76" s="51">
        <f>qPCR!B76</f>
        <v>74</v>
      </c>
      <c r="C76" s="52"/>
      <c r="D76" s="53"/>
      <c r="F76" s="45"/>
      <c r="G76" t="s">
        <v>100</v>
      </c>
      <c r="H76" s="12" t="s">
        <v>101</v>
      </c>
      <c r="I76" t="s">
        <v>122</v>
      </c>
      <c r="J76" s="33" t="s">
        <v>123</v>
      </c>
    </row>
    <row r="77" spans="1:10" x14ac:dyDescent="0.3">
      <c r="A77" s="51" t="str">
        <f>qPCR!A77</f>
        <v>NRCS18S</v>
      </c>
      <c r="B77" s="51">
        <f>qPCR!B77</f>
        <v>75</v>
      </c>
      <c r="C77" s="52"/>
      <c r="D77" s="53"/>
      <c r="F77" s="45"/>
      <c r="G77" t="s">
        <v>104</v>
      </c>
      <c r="H77" s="12" t="s">
        <v>105</v>
      </c>
      <c r="I77" t="s">
        <v>122</v>
      </c>
      <c r="J77" s="33" t="s">
        <v>123</v>
      </c>
    </row>
    <row r="78" spans="1:10" x14ac:dyDescent="0.3">
      <c r="A78" s="51" t="str">
        <f>qPCR!A78</f>
        <v>NRCS18S</v>
      </c>
      <c r="B78" s="51">
        <f>qPCR!B78</f>
        <v>76</v>
      </c>
      <c r="C78" s="52"/>
      <c r="D78" s="53"/>
      <c r="F78" s="45"/>
      <c r="G78" t="s">
        <v>108</v>
      </c>
      <c r="H78" s="12" t="s">
        <v>109</v>
      </c>
      <c r="I78" t="s">
        <v>122</v>
      </c>
      <c r="J78" s="33" t="s">
        <v>123</v>
      </c>
    </row>
    <row r="79" spans="1:10" x14ac:dyDescent="0.3">
      <c r="A79" s="51" t="str">
        <f>qPCR!A79</f>
        <v>NRCS18S</v>
      </c>
      <c r="B79" s="51">
        <f>qPCR!B79</f>
        <v>77</v>
      </c>
      <c r="C79" s="52"/>
      <c r="D79" s="53"/>
      <c r="F79" s="45"/>
      <c r="G79" t="s">
        <v>112</v>
      </c>
      <c r="H79" s="12" t="s">
        <v>113</v>
      </c>
      <c r="I79" t="s">
        <v>122</v>
      </c>
      <c r="J79" s="33" t="s">
        <v>123</v>
      </c>
    </row>
    <row r="80" spans="1:10" x14ac:dyDescent="0.3">
      <c r="A80" s="51" t="str">
        <f>qPCR!A80</f>
        <v>NRCS18S</v>
      </c>
      <c r="B80" s="51">
        <f>qPCR!B80</f>
        <v>78</v>
      </c>
      <c r="C80" s="52"/>
      <c r="D80" s="53"/>
      <c r="F80" s="45"/>
      <c r="G80" t="s">
        <v>116</v>
      </c>
      <c r="H80" s="12" t="s">
        <v>117</v>
      </c>
      <c r="I80" t="s">
        <v>122</v>
      </c>
      <c r="J80" s="33" t="s">
        <v>123</v>
      </c>
    </row>
    <row r="81" spans="1:10" x14ac:dyDescent="0.3">
      <c r="A81" s="51" t="str">
        <f>qPCR!A81</f>
        <v>NRCS18S</v>
      </c>
      <c r="B81" s="51">
        <f>qPCR!B81</f>
        <v>79</v>
      </c>
      <c r="C81" s="52"/>
      <c r="D81" s="53"/>
      <c r="F81" s="45"/>
      <c r="G81" t="s">
        <v>120</v>
      </c>
      <c r="H81" s="12" t="s">
        <v>121</v>
      </c>
      <c r="I81" t="s">
        <v>122</v>
      </c>
      <c r="J81" s="33" t="s">
        <v>123</v>
      </c>
    </row>
    <row r="82" spans="1:10" x14ac:dyDescent="0.3">
      <c r="A82" s="51" t="str">
        <f>qPCR!A81</f>
        <v>NRCS18S</v>
      </c>
      <c r="B82" s="51" t="s">
        <v>406</v>
      </c>
      <c r="C82" s="52"/>
      <c r="D82" s="53"/>
      <c r="F82" s="45"/>
      <c r="G82" t="s">
        <v>124</v>
      </c>
      <c r="H82" s="12" t="s">
        <v>125</v>
      </c>
      <c r="I82" t="s">
        <v>122</v>
      </c>
      <c r="J82" s="33" t="s">
        <v>123</v>
      </c>
    </row>
    <row r="83" spans="1:10" x14ac:dyDescent="0.3">
      <c r="A83" s="51" t="str">
        <f>qPCR!A82</f>
        <v>NRCS18S</v>
      </c>
      <c r="B83" s="51" t="str">
        <f>qPCR!B82</f>
        <v>PlateA_H2O_1</v>
      </c>
      <c r="C83" s="52"/>
      <c r="D83" s="53"/>
      <c r="F83" s="45"/>
      <c r="G83" t="s">
        <v>128</v>
      </c>
      <c r="H83" s="12" t="s">
        <v>129</v>
      </c>
      <c r="I83" t="s">
        <v>122</v>
      </c>
      <c r="J83" s="33" t="s">
        <v>123</v>
      </c>
    </row>
    <row r="84" spans="1:10" x14ac:dyDescent="0.3">
      <c r="A84" s="51" t="str">
        <f>qPCR!A83</f>
        <v>NRCS18S</v>
      </c>
      <c r="B84" s="51" t="str">
        <f>qPCR!B83</f>
        <v>PlateA_H2O_2</v>
      </c>
      <c r="C84" s="52"/>
      <c r="D84" s="53"/>
      <c r="F84" s="45"/>
      <c r="G84" t="s">
        <v>130</v>
      </c>
      <c r="H84" s="12" t="s">
        <v>131</v>
      </c>
      <c r="I84" t="s">
        <v>122</v>
      </c>
      <c r="J84" s="33" t="s">
        <v>123</v>
      </c>
    </row>
    <row r="85" spans="1:10" x14ac:dyDescent="0.3">
      <c r="A85" s="51" t="str">
        <f>qPCR!A84</f>
        <v>NRCS18S</v>
      </c>
      <c r="B85" s="51" t="str">
        <f>qPCR!B84</f>
        <v>PlateA_Cal</v>
      </c>
      <c r="C85" s="52"/>
      <c r="D85" s="53"/>
      <c r="F85" s="45"/>
      <c r="G85" t="s">
        <v>132</v>
      </c>
      <c r="H85" s="33" t="s">
        <v>133</v>
      </c>
      <c r="I85" t="s">
        <v>122</v>
      </c>
      <c r="J85" s="33" t="s">
        <v>123</v>
      </c>
    </row>
    <row r="86" spans="1:10" x14ac:dyDescent="0.3">
      <c r="A86" s="51" t="str">
        <f>qPCR!A85</f>
        <v>NRCS18S</v>
      </c>
      <c r="B86" s="51" t="str">
        <f>qPCR!B85</f>
        <v>PlateA_Zymo</v>
      </c>
      <c r="C86" s="52"/>
      <c r="D86" s="53"/>
      <c r="F86" s="45"/>
      <c r="G86" t="s">
        <v>134</v>
      </c>
      <c r="H86" s="33" t="s">
        <v>135</v>
      </c>
      <c r="I86" t="s">
        <v>122</v>
      </c>
      <c r="J86" s="33" t="s">
        <v>123</v>
      </c>
    </row>
    <row r="87" spans="1:10" x14ac:dyDescent="0.3">
      <c r="A87" s="51" t="str">
        <f>qPCR!A86</f>
        <v>NRCS18S</v>
      </c>
      <c r="B87" s="51">
        <f>qPCR!B86</f>
        <v>80</v>
      </c>
      <c r="C87" s="52"/>
      <c r="D87" s="53"/>
      <c r="F87" s="45"/>
      <c r="G87" t="s">
        <v>137</v>
      </c>
      <c r="H87" s="33" t="s">
        <v>138</v>
      </c>
      <c r="I87" t="s">
        <v>139</v>
      </c>
      <c r="J87" s="33" t="s">
        <v>140</v>
      </c>
    </row>
    <row r="88" spans="1:10" x14ac:dyDescent="0.3">
      <c r="A88" s="51" t="str">
        <f>qPCR!A87</f>
        <v>NRCS18S</v>
      </c>
      <c r="B88" s="51">
        <f>qPCR!B87</f>
        <v>81</v>
      </c>
      <c r="C88" s="52"/>
      <c r="D88" s="53"/>
      <c r="F88" s="45"/>
      <c r="G88" t="s">
        <v>141</v>
      </c>
      <c r="H88" s="33" t="s">
        <v>142</v>
      </c>
      <c r="I88" t="s">
        <v>139</v>
      </c>
      <c r="J88" s="33" t="s">
        <v>140</v>
      </c>
    </row>
    <row r="89" spans="1:10" x14ac:dyDescent="0.3">
      <c r="A89" s="51" t="str">
        <f>qPCR!A88</f>
        <v>NRCS18S</v>
      </c>
      <c r="B89" s="51">
        <f>qPCR!B88</f>
        <v>82</v>
      </c>
      <c r="C89" s="52"/>
      <c r="D89" s="53"/>
      <c r="F89" s="45"/>
      <c r="G89" t="s">
        <v>145</v>
      </c>
      <c r="H89" s="33" t="s">
        <v>146</v>
      </c>
      <c r="I89" t="s">
        <v>139</v>
      </c>
      <c r="J89" s="33" t="s">
        <v>140</v>
      </c>
    </row>
    <row r="90" spans="1:10" x14ac:dyDescent="0.3">
      <c r="A90" s="51" t="str">
        <f>qPCR!A89</f>
        <v>NRCS18S</v>
      </c>
      <c r="B90" s="51">
        <f>qPCR!B89</f>
        <v>83</v>
      </c>
      <c r="C90" s="52"/>
      <c r="D90" s="53"/>
      <c r="F90" s="45"/>
      <c r="G90" t="s">
        <v>149</v>
      </c>
      <c r="H90" s="33" t="s">
        <v>150</v>
      </c>
      <c r="I90" t="s">
        <v>139</v>
      </c>
      <c r="J90" s="33" t="s">
        <v>140</v>
      </c>
    </row>
    <row r="91" spans="1:10" x14ac:dyDescent="0.3">
      <c r="A91" s="51" t="str">
        <f>qPCR!A90</f>
        <v>NRCS18S</v>
      </c>
      <c r="B91" s="51">
        <f>qPCR!B90</f>
        <v>84</v>
      </c>
      <c r="C91" s="52"/>
      <c r="D91" s="53"/>
      <c r="F91" s="45"/>
      <c r="G91" t="s">
        <v>153</v>
      </c>
      <c r="H91" s="33" t="s">
        <v>154</v>
      </c>
      <c r="I91" t="s">
        <v>139</v>
      </c>
      <c r="J91" s="33" t="s">
        <v>140</v>
      </c>
    </row>
    <row r="92" spans="1:10" x14ac:dyDescent="0.3">
      <c r="A92" s="51" t="str">
        <f>qPCR!A91</f>
        <v>NRCS18S</v>
      </c>
      <c r="B92" s="51">
        <f>qPCR!B91</f>
        <v>85</v>
      </c>
      <c r="C92" s="52"/>
      <c r="D92" s="53"/>
      <c r="F92" s="45"/>
      <c r="G92" t="s">
        <v>157</v>
      </c>
      <c r="H92" s="33" t="s">
        <v>158</v>
      </c>
      <c r="I92" t="s">
        <v>139</v>
      </c>
      <c r="J92" s="33" t="s">
        <v>140</v>
      </c>
    </row>
    <row r="93" spans="1:10" x14ac:dyDescent="0.3">
      <c r="A93" s="51" t="str">
        <f>qPCR!A92</f>
        <v>NRCS18S</v>
      </c>
      <c r="B93" s="51">
        <f>qPCR!B92</f>
        <v>86</v>
      </c>
      <c r="C93" s="52"/>
      <c r="D93" s="53"/>
      <c r="F93" s="45"/>
      <c r="G93" t="s">
        <v>161</v>
      </c>
      <c r="H93" s="33" t="s">
        <v>162</v>
      </c>
      <c r="I93" t="s">
        <v>139</v>
      </c>
      <c r="J93" s="33" t="s">
        <v>140</v>
      </c>
    </row>
    <row r="94" spans="1:10" x14ac:dyDescent="0.3">
      <c r="A94" s="51" t="str">
        <f>qPCR!A93</f>
        <v>NRCS18S</v>
      </c>
      <c r="B94" s="51">
        <f>qPCR!B93</f>
        <v>87</v>
      </c>
      <c r="C94" s="52"/>
      <c r="D94" s="53"/>
      <c r="F94" s="45"/>
      <c r="G94" t="s">
        <v>165</v>
      </c>
      <c r="H94" s="33" t="s">
        <v>166</v>
      </c>
      <c r="I94" t="s">
        <v>139</v>
      </c>
      <c r="J94" s="33" t="s">
        <v>140</v>
      </c>
    </row>
    <row r="95" spans="1:10" x14ac:dyDescent="0.3">
      <c r="A95" s="51" t="str">
        <f>qPCR!A94</f>
        <v>NRCS18S</v>
      </c>
      <c r="B95" s="51">
        <f>qPCR!B94</f>
        <v>88</v>
      </c>
      <c r="C95" s="52"/>
      <c r="D95" s="53"/>
      <c r="F95" s="45"/>
      <c r="G95" t="s">
        <v>169</v>
      </c>
      <c r="H95" s="33" t="s">
        <v>170</v>
      </c>
      <c r="I95" t="s">
        <v>139</v>
      </c>
      <c r="J95" s="33" t="s">
        <v>140</v>
      </c>
    </row>
    <row r="96" spans="1:10" x14ac:dyDescent="0.3">
      <c r="A96" s="51" t="str">
        <f>qPCR!A95</f>
        <v>NRCS18S</v>
      </c>
      <c r="B96" s="51">
        <f>qPCR!B95</f>
        <v>89</v>
      </c>
      <c r="C96" s="52"/>
      <c r="D96" s="53"/>
      <c r="F96" s="45"/>
      <c r="G96" t="s">
        <v>171</v>
      </c>
      <c r="H96" s="33" t="s">
        <v>172</v>
      </c>
      <c r="I96" t="s">
        <v>139</v>
      </c>
      <c r="J96" s="33" t="s">
        <v>140</v>
      </c>
    </row>
    <row r="97" spans="1:10" x14ac:dyDescent="0.3">
      <c r="A97" s="51" t="str">
        <f>qPCR!A96</f>
        <v>NRCS18S</v>
      </c>
      <c r="B97" s="51">
        <f>qPCR!B96</f>
        <v>90</v>
      </c>
      <c r="C97" s="52"/>
      <c r="D97" s="53"/>
      <c r="F97" s="45"/>
      <c r="G97" t="s">
        <v>173</v>
      </c>
      <c r="H97" s="33" t="s">
        <v>174</v>
      </c>
      <c r="I97" t="s">
        <v>139</v>
      </c>
      <c r="J97" s="33" t="s">
        <v>140</v>
      </c>
    </row>
    <row r="98" spans="1:10" x14ac:dyDescent="0.3">
      <c r="A98" s="51" t="str">
        <f>qPCR!A97</f>
        <v>NRCS18S</v>
      </c>
      <c r="B98" s="51">
        <f>qPCR!B97</f>
        <v>91</v>
      </c>
      <c r="C98" s="52"/>
      <c r="D98" s="53"/>
      <c r="F98" s="45"/>
      <c r="G98" t="s">
        <v>175</v>
      </c>
      <c r="H98" s="33" t="s">
        <v>176</v>
      </c>
      <c r="I98" t="s">
        <v>139</v>
      </c>
      <c r="J98" s="33" t="s">
        <v>140</v>
      </c>
    </row>
    <row r="99" spans="1:10" x14ac:dyDescent="0.3">
      <c r="A99" s="51" t="str">
        <f>qPCR!A98</f>
        <v>NRCS18S</v>
      </c>
      <c r="B99" s="51">
        <f>qPCR!B98</f>
        <v>92</v>
      </c>
      <c r="C99" s="52"/>
      <c r="D99" s="53"/>
      <c r="F99" s="45"/>
      <c r="G99" t="s">
        <v>137</v>
      </c>
      <c r="H99" s="33" t="s">
        <v>138</v>
      </c>
      <c r="I99" t="s">
        <v>143</v>
      </c>
      <c r="J99" s="33" t="s">
        <v>144</v>
      </c>
    </row>
    <row r="100" spans="1:10" x14ac:dyDescent="0.3">
      <c r="A100" s="51" t="str">
        <f>qPCR!A99</f>
        <v>NRCS18S</v>
      </c>
      <c r="B100" s="51">
        <f>qPCR!B99</f>
        <v>93</v>
      </c>
      <c r="C100" s="52"/>
      <c r="D100" s="53"/>
      <c r="F100" s="45"/>
      <c r="G100" t="s">
        <v>141</v>
      </c>
      <c r="H100" s="33" t="s">
        <v>142</v>
      </c>
      <c r="I100" t="s">
        <v>143</v>
      </c>
      <c r="J100" s="33" t="s">
        <v>144</v>
      </c>
    </row>
    <row r="101" spans="1:10" x14ac:dyDescent="0.3">
      <c r="A101" s="51" t="str">
        <f>qPCR!A100</f>
        <v>NRCS18S</v>
      </c>
      <c r="B101" s="51">
        <f>qPCR!B100</f>
        <v>94</v>
      </c>
      <c r="C101" s="52"/>
      <c r="D101" s="53"/>
      <c r="F101" s="45"/>
      <c r="G101" t="s">
        <v>145</v>
      </c>
      <c r="H101" s="33" t="s">
        <v>146</v>
      </c>
      <c r="I101" t="s">
        <v>143</v>
      </c>
      <c r="J101" s="33" t="s">
        <v>144</v>
      </c>
    </row>
    <row r="102" spans="1:10" x14ac:dyDescent="0.3">
      <c r="A102" s="51" t="str">
        <f>qPCR!A101</f>
        <v>NRCS18S</v>
      </c>
      <c r="B102" s="51">
        <f>qPCR!B101</f>
        <v>95</v>
      </c>
      <c r="C102" s="52"/>
      <c r="D102" s="53"/>
      <c r="F102" s="45"/>
      <c r="G102" t="s">
        <v>149</v>
      </c>
      <c r="H102" s="33" t="s">
        <v>150</v>
      </c>
      <c r="I102" t="s">
        <v>143</v>
      </c>
      <c r="J102" s="33" t="s">
        <v>144</v>
      </c>
    </row>
    <row r="103" spans="1:10" x14ac:dyDescent="0.3">
      <c r="A103" s="51" t="str">
        <f>qPCR!A102</f>
        <v>NRCS18S</v>
      </c>
      <c r="B103" s="51">
        <f>qPCR!B102</f>
        <v>96</v>
      </c>
      <c r="C103" s="52"/>
      <c r="D103" s="53"/>
      <c r="F103" s="45"/>
      <c r="G103" t="s">
        <v>153</v>
      </c>
      <c r="H103" s="33" t="s">
        <v>154</v>
      </c>
      <c r="I103" t="s">
        <v>143</v>
      </c>
      <c r="J103" s="33" t="s">
        <v>144</v>
      </c>
    </row>
    <row r="104" spans="1:10" x14ac:dyDescent="0.3">
      <c r="A104" s="51" t="str">
        <f>qPCR!A103</f>
        <v>NRCS18S</v>
      </c>
      <c r="B104" s="51">
        <f>qPCR!B103</f>
        <v>97</v>
      </c>
      <c r="C104" s="52"/>
      <c r="D104" s="53"/>
      <c r="F104" s="45"/>
      <c r="G104" t="s">
        <v>157</v>
      </c>
      <c r="H104" s="33" t="s">
        <v>158</v>
      </c>
      <c r="I104" t="s">
        <v>143</v>
      </c>
      <c r="J104" s="33" t="s">
        <v>144</v>
      </c>
    </row>
    <row r="105" spans="1:10" x14ac:dyDescent="0.3">
      <c r="A105" s="51" t="str">
        <f>qPCR!A104</f>
        <v>NRCS18S</v>
      </c>
      <c r="B105" s="51">
        <f>qPCR!B104</f>
        <v>98</v>
      </c>
      <c r="C105" s="52"/>
      <c r="D105" s="53"/>
      <c r="F105" s="45"/>
      <c r="G105" t="s">
        <v>161</v>
      </c>
      <c r="H105" s="33" t="s">
        <v>162</v>
      </c>
      <c r="I105" t="s">
        <v>143</v>
      </c>
      <c r="J105" s="33" t="s">
        <v>144</v>
      </c>
    </row>
    <row r="106" spans="1:10" x14ac:dyDescent="0.3">
      <c r="A106" s="51" t="str">
        <f>qPCR!A105</f>
        <v>NRCS18S</v>
      </c>
      <c r="B106" s="51">
        <f>qPCR!B105</f>
        <v>99</v>
      </c>
      <c r="C106" s="52"/>
      <c r="D106" s="53"/>
      <c r="F106" s="45"/>
      <c r="G106" t="s">
        <v>165</v>
      </c>
      <c r="H106" s="33" t="s">
        <v>166</v>
      </c>
      <c r="I106" t="s">
        <v>143</v>
      </c>
      <c r="J106" s="33" t="s">
        <v>144</v>
      </c>
    </row>
    <row r="107" spans="1:10" x14ac:dyDescent="0.3">
      <c r="A107" s="51" t="str">
        <f>qPCR!A106</f>
        <v>NRCS18S</v>
      </c>
      <c r="B107" s="51">
        <f>qPCR!B106</f>
        <v>100</v>
      </c>
      <c r="C107" s="52"/>
      <c r="D107" s="53"/>
      <c r="F107" s="45"/>
      <c r="G107" t="s">
        <v>169</v>
      </c>
      <c r="H107" s="33" t="s">
        <v>170</v>
      </c>
      <c r="I107" t="s">
        <v>143</v>
      </c>
      <c r="J107" s="33" t="s">
        <v>144</v>
      </c>
    </row>
    <row r="108" spans="1:10" x14ac:dyDescent="0.3">
      <c r="A108" s="51" t="str">
        <f>qPCR!A107</f>
        <v>NRCS18S</v>
      </c>
      <c r="B108" s="51">
        <f>qPCR!B107</f>
        <v>101</v>
      </c>
      <c r="C108" s="52"/>
      <c r="D108" s="53"/>
      <c r="F108" s="45"/>
      <c r="G108" t="s">
        <v>171</v>
      </c>
      <c r="H108" s="33" t="s">
        <v>172</v>
      </c>
      <c r="I108" t="s">
        <v>143</v>
      </c>
      <c r="J108" s="33" t="s">
        <v>144</v>
      </c>
    </row>
    <row r="109" spans="1:10" x14ac:dyDescent="0.3">
      <c r="A109" s="51" t="str">
        <f>qPCR!A108</f>
        <v>NRCS18S</v>
      </c>
      <c r="B109" s="51">
        <f>qPCR!B108</f>
        <v>102</v>
      </c>
      <c r="C109" s="52"/>
      <c r="D109" s="53"/>
      <c r="F109" s="45"/>
      <c r="G109" t="s">
        <v>173</v>
      </c>
      <c r="H109" s="33" t="s">
        <v>174</v>
      </c>
      <c r="I109" t="s">
        <v>143</v>
      </c>
      <c r="J109" s="33" t="s">
        <v>144</v>
      </c>
    </row>
    <row r="110" spans="1:10" x14ac:dyDescent="0.3">
      <c r="A110" s="51" t="str">
        <f>qPCR!A109</f>
        <v>NRCS18S</v>
      </c>
      <c r="B110" s="51">
        <f>qPCR!B109</f>
        <v>103</v>
      </c>
      <c r="C110" s="32"/>
      <c r="D110" s="44"/>
      <c r="E110" s="12"/>
      <c r="G110" t="s">
        <v>175</v>
      </c>
      <c r="H110" s="33" t="s">
        <v>176</v>
      </c>
      <c r="I110" t="s">
        <v>143</v>
      </c>
      <c r="J110" s="33" t="s">
        <v>144</v>
      </c>
    </row>
    <row r="111" spans="1:10" x14ac:dyDescent="0.3">
      <c r="A111" s="51" t="str">
        <f>qPCR!A110</f>
        <v>NRCS18S</v>
      </c>
      <c r="B111" s="51">
        <f>qPCR!B110</f>
        <v>104</v>
      </c>
      <c r="C111" s="32"/>
      <c r="D111" s="44"/>
      <c r="E111" s="12"/>
      <c r="G111" t="s">
        <v>137</v>
      </c>
      <c r="H111" s="33" t="s">
        <v>138</v>
      </c>
      <c r="I111" t="s">
        <v>147</v>
      </c>
      <c r="J111" s="33" t="s">
        <v>148</v>
      </c>
    </row>
    <row r="112" spans="1:10" x14ac:dyDescent="0.3">
      <c r="A112" s="51" t="str">
        <f>qPCR!A111</f>
        <v>NRCS18S</v>
      </c>
      <c r="B112" s="51">
        <f>qPCR!B111</f>
        <v>105</v>
      </c>
      <c r="C112" s="32"/>
      <c r="D112" s="44"/>
      <c r="E112" s="12"/>
      <c r="G112" t="s">
        <v>141</v>
      </c>
      <c r="H112" s="33" t="s">
        <v>142</v>
      </c>
      <c r="I112" t="s">
        <v>147</v>
      </c>
      <c r="J112" s="33" t="s">
        <v>148</v>
      </c>
    </row>
    <row r="113" spans="1:10" x14ac:dyDescent="0.3">
      <c r="A113" s="51" t="str">
        <f>qPCR!A112</f>
        <v>NRCS18S</v>
      </c>
      <c r="B113" s="51">
        <f>qPCR!B112</f>
        <v>106</v>
      </c>
      <c r="C113" s="32"/>
      <c r="D113" s="44"/>
      <c r="E113" s="12"/>
      <c r="G113" t="s">
        <v>145</v>
      </c>
      <c r="H113" s="33" t="s">
        <v>146</v>
      </c>
      <c r="I113" t="s">
        <v>147</v>
      </c>
      <c r="J113" s="33" t="s">
        <v>148</v>
      </c>
    </row>
    <row r="114" spans="1:10" x14ac:dyDescent="0.3">
      <c r="A114" s="51" t="str">
        <f>qPCR!A113</f>
        <v>NRCS18S</v>
      </c>
      <c r="B114" s="51">
        <f>qPCR!B113</f>
        <v>107</v>
      </c>
      <c r="C114" s="32"/>
      <c r="D114" s="44"/>
      <c r="E114" s="12"/>
      <c r="G114" t="s">
        <v>149</v>
      </c>
      <c r="H114" s="33" t="s">
        <v>150</v>
      </c>
      <c r="I114" t="s">
        <v>147</v>
      </c>
      <c r="J114" s="33" t="s">
        <v>148</v>
      </c>
    </row>
    <row r="115" spans="1:10" x14ac:dyDescent="0.3">
      <c r="A115" s="51" t="str">
        <f>qPCR!A114</f>
        <v>NRCS18S</v>
      </c>
      <c r="B115" s="51">
        <f>qPCR!B114</f>
        <v>108</v>
      </c>
      <c r="C115" s="32"/>
      <c r="D115" s="44"/>
      <c r="E115" s="12"/>
      <c r="G115" t="s">
        <v>153</v>
      </c>
      <c r="H115" s="33" t="s">
        <v>154</v>
      </c>
      <c r="I115" t="s">
        <v>147</v>
      </c>
      <c r="J115" s="33" t="s">
        <v>148</v>
      </c>
    </row>
    <row r="116" spans="1:10" x14ac:dyDescent="0.3">
      <c r="A116" s="51" t="str">
        <f>qPCR!A115</f>
        <v>NRCS18S</v>
      </c>
      <c r="B116" s="51">
        <f>qPCR!B115</f>
        <v>109</v>
      </c>
      <c r="C116" s="32"/>
      <c r="D116" s="44"/>
      <c r="E116" s="12"/>
      <c r="G116" t="s">
        <v>157</v>
      </c>
      <c r="H116" s="33" t="s">
        <v>158</v>
      </c>
      <c r="I116" t="s">
        <v>147</v>
      </c>
      <c r="J116" s="33" t="s">
        <v>148</v>
      </c>
    </row>
    <row r="117" spans="1:10" x14ac:dyDescent="0.3">
      <c r="A117" s="51" t="str">
        <f>qPCR!A116</f>
        <v>NRCS18S</v>
      </c>
      <c r="B117" s="51">
        <f>qPCR!B116</f>
        <v>110</v>
      </c>
      <c r="C117" s="32"/>
      <c r="D117" s="44"/>
      <c r="E117" s="12"/>
      <c r="G117" t="s">
        <v>161</v>
      </c>
      <c r="H117" s="33" t="s">
        <v>162</v>
      </c>
      <c r="I117" t="s">
        <v>147</v>
      </c>
      <c r="J117" s="33" t="s">
        <v>148</v>
      </c>
    </row>
    <row r="118" spans="1:10" x14ac:dyDescent="0.3">
      <c r="A118" s="51" t="str">
        <f>qPCR!A117</f>
        <v>NRCS18S</v>
      </c>
      <c r="B118" s="51">
        <f>qPCR!B117</f>
        <v>111</v>
      </c>
      <c r="C118" s="32"/>
      <c r="D118" s="44"/>
      <c r="E118" s="12"/>
      <c r="G118" t="s">
        <v>165</v>
      </c>
      <c r="H118" s="33" t="s">
        <v>166</v>
      </c>
      <c r="I118" t="s">
        <v>147</v>
      </c>
      <c r="J118" s="33" t="s">
        <v>148</v>
      </c>
    </row>
    <row r="119" spans="1:10" x14ac:dyDescent="0.3">
      <c r="A119" s="51" t="str">
        <f>qPCR!A118</f>
        <v>NRCS18S</v>
      </c>
      <c r="B119" s="51">
        <f>qPCR!B118</f>
        <v>112</v>
      </c>
      <c r="C119" s="32"/>
      <c r="D119" s="44"/>
      <c r="E119" s="12"/>
      <c r="G119" t="s">
        <v>169</v>
      </c>
      <c r="H119" s="33" t="s">
        <v>170</v>
      </c>
      <c r="I119" t="s">
        <v>147</v>
      </c>
      <c r="J119" s="33" t="s">
        <v>148</v>
      </c>
    </row>
    <row r="120" spans="1:10" x14ac:dyDescent="0.3">
      <c r="A120" s="51" t="str">
        <f>qPCR!A119</f>
        <v>NRCS18S</v>
      </c>
      <c r="B120" s="51">
        <f>qPCR!B119</f>
        <v>113</v>
      </c>
      <c r="C120" s="32"/>
      <c r="D120" s="44"/>
      <c r="E120" s="12"/>
      <c r="G120" t="s">
        <v>171</v>
      </c>
      <c r="H120" s="33" t="s">
        <v>172</v>
      </c>
      <c r="I120" t="s">
        <v>147</v>
      </c>
      <c r="J120" s="33" t="s">
        <v>148</v>
      </c>
    </row>
    <row r="121" spans="1:10" x14ac:dyDescent="0.3">
      <c r="A121" s="51" t="str">
        <f>qPCR!A120</f>
        <v>NRCS18S</v>
      </c>
      <c r="B121" s="51">
        <f>qPCR!B120</f>
        <v>114</v>
      </c>
      <c r="C121" s="32"/>
      <c r="D121" s="44"/>
      <c r="E121" s="12"/>
      <c r="G121" t="s">
        <v>173</v>
      </c>
      <c r="H121" s="33" t="s">
        <v>174</v>
      </c>
      <c r="I121" t="s">
        <v>147</v>
      </c>
      <c r="J121" s="33" t="s">
        <v>148</v>
      </c>
    </row>
    <row r="122" spans="1:10" x14ac:dyDescent="0.3">
      <c r="A122" s="51" t="str">
        <f>qPCR!A121</f>
        <v>NRCS18S</v>
      </c>
      <c r="B122" s="51">
        <f>qPCR!B121</f>
        <v>115</v>
      </c>
      <c r="C122" s="32"/>
      <c r="D122" s="44"/>
      <c r="E122" s="12"/>
      <c r="G122" t="s">
        <v>175</v>
      </c>
      <c r="H122" s="33" t="s">
        <v>176</v>
      </c>
      <c r="I122" t="s">
        <v>147</v>
      </c>
      <c r="J122" s="33" t="s">
        <v>148</v>
      </c>
    </row>
    <row r="123" spans="1:10" x14ac:dyDescent="0.3">
      <c r="A123" s="51" t="str">
        <f>qPCR!A122</f>
        <v>NRCS18S</v>
      </c>
      <c r="B123" s="51">
        <f>qPCR!B122</f>
        <v>116</v>
      </c>
      <c r="C123" s="32"/>
      <c r="D123" s="44"/>
      <c r="E123" s="12"/>
      <c r="G123" t="s">
        <v>137</v>
      </c>
      <c r="H123" s="33" t="s">
        <v>138</v>
      </c>
      <c r="I123" t="s">
        <v>151</v>
      </c>
      <c r="J123" s="33" t="s">
        <v>152</v>
      </c>
    </row>
    <row r="124" spans="1:10" x14ac:dyDescent="0.3">
      <c r="A124" s="51" t="str">
        <f>qPCR!A123</f>
        <v>NRCS18S</v>
      </c>
      <c r="B124" s="51">
        <f>qPCR!B123</f>
        <v>117</v>
      </c>
      <c r="C124" s="32"/>
      <c r="D124" s="44"/>
      <c r="E124" s="12"/>
      <c r="G124" t="s">
        <v>141</v>
      </c>
      <c r="H124" s="33" t="s">
        <v>142</v>
      </c>
      <c r="I124" t="s">
        <v>151</v>
      </c>
      <c r="J124" s="33" t="s">
        <v>152</v>
      </c>
    </row>
    <row r="125" spans="1:10" x14ac:dyDescent="0.3">
      <c r="A125" s="51" t="str">
        <f>qPCR!A124</f>
        <v>NRCS18S</v>
      </c>
      <c r="B125" s="51">
        <f>qPCR!B124</f>
        <v>118</v>
      </c>
      <c r="C125" s="32"/>
      <c r="D125" s="44"/>
      <c r="E125" s="12"/>
      <c r="G125" t="s">
        <v>145</v>
      </c>
      <c r="H125" s="33" t="s">
        <v>146</v>
      </c>
      <c r="I125" t="s">
        <v>151</v>
      </c>
      <c r="J125" s="33" t="s">
        <v>152</v>
      </c>
    </row>
    <row r="126" spans="1:10" x14ac:dyDescent="0.3">
      <c r="A126" s="51" t="str">
        <f>qPCR!A125</f>
        <v>NRCS18S</v>
      </c>
      <c r="B126" s="51">
        <f>qPCR!B125</f>
        <v>119</v>
      </c>
      <c r="C126" s="32"/>
      <c r="D126" s="44"/>
      <c r="E126" s="12"/>
      <c r="G126" t="s">
        <v>149</v>
      </c>
      <c r="H126" s="33" t="s">
        <v>150</v>
      </c>
      <c r="I126" t="s">
        <v>151</v>
      </c>
      <c r="J126" s="33" t="s">
        <v>152</v>
      </c>
    </row>
    <row r="127" spans="1:10" x14ac:dyDescent="0.3">
      <c r="A127" s="51" t="str">
        <f>qPCR!A126</f>
        <v>NRCS18S</v>
      </c>
      <c r="B127" s="51">
        <f>qPCR!B126</f>
        <v>120</v>
      </c>
      <c r="C127" s="32"/>
      <c r="D127" s="44"/>
      <c r="E127" s="12"/>
      <c r="G127" t="s">
        <v>153</v>
      </c>
      <c r="H127" s="33" t="s">
        <v>154</v>
      </c>
      <c r="I127" t="s">
        <v>151</v>
      </c>
      <c r="J127" s="33" t="s">
        <v>152</v>
      </c>
    </row>
    <row r="128" spans="1:10" x14ac:dyDescent="0.3">
      <c r="A128" s="51" t="str">
        <f>qPCR!A127</f>
        <v>NRCS18S</v>
      </c>
      <c r="B128" s="51">
        <f>qPCR!B127</f>
        <v>121</v>
      </c>
      <c r="C128" s="32"/>
      <c r="D128" s="44"/>
      <c r="E128" s="12"/>
      <c r="G128" t="s">
        <v>157</v>
      </c>
      <c r="H128" s="33" t="s">
        <v>158</v>
      </c>
      <c r="I128" t="s">
        <v>151</v>
      </c>
      <c r="J128" s="33" t="s">
        <v>152</v>
      </c>
    </row>
    <row r="129" spans="1:10" x14ac:dyDescent="0.3">
      <c r="A129" s="51" t="str">
        <f>qPCR!A128</f>
        <v>NRCS18S</v>
      </c>
      <c r="B129" s="51">
        <f>qPCR!B128</f>
        <v>122</v>
      </c>
      <c r="C129" s="32"/>
      <c r="D129" s="44"/>
      <c r="E129" s="12"/>
      <c r="G129" t="s">
        <v>161</v>
      </c>
      <c r="H129" s="33" t="s">
        <v>162</v>
      </c>
      <c r="I129" t="s">
        <v>151</v>
      </c>
      <c r="J129" s="33" t="s">
        <v>152</v>
      </c>
    </row>
    <row r="130" spans="1:10" x14ac:dyDescent="0.3">
      <c r="A130" s="51" t="str">
        <f>qPCR!A129</f>
        <v>NRCS18S</v>
      </c>
      <c r="B130" s="51">
        <f>qPCR!B129</f>
        <v>123</v>
      </c>
      <c r="C130" s="32"/>
      <c r="D130" s="44"/>
      <c r="E130" s="12"/>
      <c r="G130" t="s">
        <v>165</v>
      </c>
      <c r="H130" s="33" t="s">
        <v>166</v>
      </c>
      <c r="I130" t="s">
        <v>151</v>
      </c>
      <c r="J130" s="33" t="s">
        <v>152</v>
      </c>
    </row>
    <row r="131" spans="1:10" x14ac:dyDescent="0.3">
      <c r="A131" s="51" t="str">
        <f>qPCR!A130</f>
        <v>NRCS18S</v>
      </c>
      <c r="B131" s="51">
        <f>qPCR!B130</f>
        <v>124</v>
      </c>
      <c r="C131" s="32"/>
      <c r="D131" s="44"/>
      <c r="E131" s="12"/>
      <c r="G131" t="s">
        <v>169</v>
      </c>
      <c r="H131" s="33" t="s">
        <v>170</v>
      </c>
      <c r="I131" t="s">
        <v>151</v>
      </c>
      <c r="J131" s="33" t="s">
        <v>152</v>
      </c>
    </row>
    <row r="132" spans="1:10" x14ac:dyDescent="0.3">
      <c r="A132" s="51" t="str">
        <f>qPCR!A131</f>
        <v>NRCS18S</v>
      </c>
      <c r="B132" s="51">
        <f>qPCR!B131</f>
        <v>125</v>
      </c>
      <c r="C132" s="32"/>
      <c r="D132" s="44"/>
      <c r="E132" s="12"/>
      <c r="G132" t="s">
        <v>171</v>
      </c>
      <c r="H132" s="33" t="s">
        <v>172</v>
      </c>
      <c r="I132" t="s">
        <v>151</v>
      </c>
      <c r="J132" s="33" t="s">
        <v>152</v>
      </c>
    </row>
    <row r="133" spans="1:10" x14ac:dyDescent="0.3">
      <c r="A133" s="51" t="str">
        <f>qPCR!A132</f>
        <v>NRCS18S</v>
      </c>
      <c r="B133" s="51">
        <f>qPCR!B132</f>
        <v>126</v>
      </c>
      <c r="C133" s="32"/>
      <c r="D133" s="44"/>
      <c r="E133" s="12"/>
      <c r="G133" t="s">
        <v>173</v>
      </c>
      <c r="H133" s="33" t="s">
        <v>174</v>
      </c>
      <c r="I133" t="s">
        <v>151</v>
      </c>
      <c r="J133" s="33" t="s">
        <v>152</v>
      </c>
    </row>
    <row r="134" spans="1:10" x14ac:dyDescent="0.3">
      <c r="A134" s="51" t="str">
        <f>qPCR!A133</f>
        <v>NRCS18S</v>
      </c>
      <c r="B134" s="51">
        <f>qPCR!B133</f>
        <v>127</v>
      </c>
      <c r="C134" s="32"/>
      <c r="D134" s="44"/>
      <c r="E134" s="12"/>
      <c r="G134" t="s">
        <v>175</v>
      </c>
      <c r="H134" s="33" t="s">
        <v>176</v>
      </c>
      <c r="I134" t="s">
        <v>151</v>
      </c>
      <c r="J134" s="33" t="s">
        <v>152</v>
      </c>
    </row>
    <row r="135" spans="1:10" x14ac:dyDescent="0.3">
      <c r="A135" s="51" t="str">
        <f>qPCR!A134</f>
        <v>NRCS18S</v>
      </c>
      <c r="B135" s="51">
        <f>qPCR!B134</f>
        <v>128</v>
      </c>
      <c r="C135" s="32"/>
      <c r="D135" s="44"/>
      <c r="E135" s="12"/>
      <c r="G135" t="s">
        <v>137</v>
      </c>
      <c r="H135" s="33" t="s">
        <v>138</v>
      </c>
      <c r="I135" t="s">
        <v>155</v>
      </c>
      <c r="J135" s="33" t="s">
        <v>156</v>
      </c>
    </row>
    <row r="136" spans="1:10" x14ac:dyDescent="0.3">
      <c r="A136" s="51" t="str">
        <f>qPCR!A135</f>
        <v>NRCS18S</v>
      </c>
      <c r="B136" s="51">
        <f>qPCR!B135</f>
        <v>129</v>
      </c>
      <c r="C136" s="32"/>
      <c r="D136" s="44"/>
      <c r="E136" s="12"/>
      <c r="G136" t="s">
        <v>141</v>
      </c>
      <c r="H136" s="33" t="s">
        <v>142</v>
      </c>
      <c r="I136" t="s">
        <v>155</v>
      </c>
      <c r="J136" s="33" t="s">
        <v>156</v>
      </c>
    </row>
    <row r="137" spans="1:10" x14ac:dyDescent="0.3">
      <c r="A137" s="51" t="str">
        <f>qPCR!A136</f>
        <v>NRCS18S</v>
      </c>
      <c r="B137" s="51">
        <f>qPCR!B136</f>
        <v>130</v>
      </c>
      <c r="C137" s="32"/>
      <c r="D137" s="44"/>
      <c r="E137" s="12"/>
      <c r="G137" t="s">
        <v>145</v>
      </c>
      <c r="H137" s="33" t="s">
        <v>146</v>
      </c>
      <c r="I137" t="s">
        <v>155</v>
      </c>
      <c r="J137" s="33" t="s">
        <v>156</v>
      </c>
    </row>
    <row r="138" spans="1:10" x14ac:dyDescent="0.3">
      <c r="A138" s="51" t="str">
        <f>qPCR!A137</f>
        <v>NRCS18S</v>
      </c>
      <c r="B138" s="51">
        <f>qPCR!B137</f>
        <v>131</v>
      </c>
      <c r="C138" s="32"/>
      <c r="D138" s="44"/>
      <c r="E138" s="12"/>
      <c r="G138" t="s">
        <v>149</v>
      </c>
      <c r="H138" s="33" t="s">
        <v>150</v>
      </c>
      <c r="I138" t="s">
        <v>155</v>
      </c>
      <c r="J138" s="33" t="s">
        <v>156</v>
      </c>
    </row>
    <row r="139" spans="1:10" x14ac:dyDescent="0.3">
      <c r="A139" s="51" t="str">
        <f>qPCR!A138</f>
        <v>NRCS18S</v>
      </c>
      <c r="B139" s="51">
        <f>qPCR!B138</f>
        <v>132</v>
      </c>
      <c r="C139" s="32"/>
      <c r="D139" s="44"/>
      <c r="E139" s="12"/>
      <c r="G139" t="s">
        <v>153</v>
      </c>
      <c r="H139" s="33" t="s">
        <v>154</v>
      </c>
      <c r="I139" t="s">
        <v>155</v>
      </c>
      <c r="J139" s="33" t="s">
        <v>156</v>
      </c>
    </row>
    <row r="140" spans="1:10" x14ac:dyDescent="0.3">
      <c r="A140" s="51" t="str">
        <f>qPCR!A139</f>
        <v>NRCS18S</v>
      </c>
      <c r="B140" s="51">
        <f>qPCR!B139</f>
        <v>133</v>
      </c>
      <c r="C140" s="32"/>
      <c r="D140" s="44"/>
      <c r="E140" s="12"/>
      <c r="G140" t="s">
        <v>157</v>
      </c>
      <c r="H140" s="33" t="s">
        <v>158</v>
      </c>
      <c r="I140" t="s">
        <v>155</v>
      </c>
      <c r="J140" s="33" t="s">
        <v>156</v>
      </c>
    </row>
    <row r="141" spans="1:10" x14ac:dyDescent="0.3">
      <c r="A141" s="51" t="str">
        <f>qPCR!A140</f>
        <v>NRCS18S</v>
      </c>
      <c r="B141" s="51">
        <f>qPCR!B140</f>
        <v>134</v>
      </c>
      <c r="C141" s="32"/>
      <c r="D141" s="44"/>
      <c r="E141" s="12"/>
      <c r="G141" t="s">
        <v>161</v>
      </c>
      <c r="H141" s="33" t="s">
        <v>162</v>
      </c>
      <c r="I141" t="s">
        <v>155</v>
      </c>
      <c r="J141" s="33" t="s">
        <v>156</v>
      </c>
    </row>
    <row r="142" spans="1:10" x14ac:dyDescent="0.3">
      <c r="A142" s="51" t="str">
        <f>qPCR!A141</f>
        <v>NRCS18S</v>
      </c>
      <c r="B142" s="51">
        <f>qPCR!B141</f>
        <v>135</v>
      </c>
      <c r="C142" s="32"/>
      <c r="D142" s="44"/>
      <c r="E142" s="12"/>
      <c r="G142" t="s">
        <v>165</v>
      </c>
      <c r="H142" s="33" t="s">
        <v>166</v>
      </c>
      <c r="I142" t="s">
        <v>155</v>
      </c>
      <c r="J142" s="33" t="s">
        <v>156</v>
      </c>
    </row>
    <row r="143" spans="1:10" x14ac:dyDescent="0.3">
      <c r="A143" s="51" t="str">
        <f>qPCR!A142</f>
        <v>NRCS18S</v>
      </c>
      <c r="B143" s="51">
        <f>qPCR!B142</f>
        <v>136</v>
      </c>
      <c r="C143" s="32"/>
      <c r="E143" s="12"/>
      <c r="G143" t="s">
        <v>169</v>
      </c>
      <c r="H143" s="33" t="s">
        <v>170</v>
      </c>
      <c r="I143" t="s">
        <v>155</v>
      </c>
      <c r="J143" s="33" t="s">
        <v>156</v>
      </c>
    </row>
    <row r="144" spans="1:10" x14ac:dyDescent="0.3">
      <c r="A144" s="51" t="str">
        <f>qPCR!A143</f>
        <v>NRCS18S</v>
      </c>
      <c r="B144" s="51">
        <f>qPCR!B143</f>
        <v>137</v>
      </c>
      <c r="C144" s="32"/>
      <c r="E144" s="12"/>
      <c r="G144" t="s">
        <v>171</v>
      </c>
      <c r="H144" s="33" t="s">
        <v>172</v>
      </c>
      <c r="I144" t="s">
        <v>155</v>
      </c>
      <c r="J144" s="33" t="s">
        <v>156</v>
      </c>
    </row>
    <row r="145" spans="1:10" x14ac:dyDescent="0.3">
      <c r="A145" s="51" t="str">
        <f>qPCR!A144</f>
        <v>NRCS18S</v>
      </c>
      <c r="B145" s="51">
        <f>qPCR!B144</f>
        <v>138</v>
      </c>
      <c r="C145" s="32"/>
      <c r="E145" s="12"/>
      <c r="G145" t="s">
        <v>173</v>
      </c>
      <c r="H145" s="33" t="s">
        <v>174</v>
      </c>
      <c r="I145" t="s">
        <v>155</v>
      </c>
      <c r="J145" s="33" t="s">
        <v>156</v>
      </c>
    </row>
    <row r="146" spans="1:10" x14ac:dyDescent="0.3">
      <c r="A146" s="51" t="str">
        <f>qPCR!A145</f>
        <v>NRCS18S</v>
      </c>
      <c r="B146" s="51">
        <f>qPCR!B145</f>
        <v>139</v>
      </c>
      <c r="C146" s="32"/>
      <c r="E146" s="12"/>
      <c r="G146" t="s">
        <v>175</v>
      </c>
      <c r="H146" s="33" t="s">
        <v>176</v>
      </c>
      <c r="I146" t="s">
        <v>155</v>
      </c>
      <c r="J146" s="33" t="s">
        <v>156</v>
      </c>
    </row>
    <row r="147" spans="1:10" x14ac:dyDescent="0.3">
      <c r="A147" s="51" t="str">
        <f>qPCR!A146</f>
        <v>NRCS18S</v>
      </c>
      <c r="B147" s="51">
        <f>qPCR!B146</f>
        <v>140</v>
      </c>
      <c r="C147" s="32"/>
      <c r="E147" s="12"/>
      <c r="G147" t="s">
        <v>137</v>
      </c>
      <c r="H147" s="33" t="s">
        <v>138</v>
      </c>
      <c r="I147" t="s">
        <v>159</v>
      </c>
      <c r="J147" s="33" t="s">
        <v>160</v>
      </c>
    </row>
    <row r="148" spans="1:10" x14ac:dyDescent="0.3">
      <c r="A148" s="51" t="str">
        <f>qPCR!A147</f>
        <v>NRCS18S</v>
      </c>
      <c r="B148" s="51">
        <f>qPCR!B147</f>
        <v>141</v>
      </c>
      <c r="C148" s="32"/>
      <c r="E148" s="12"/>
      <c r="G148" t="s">
        <v>141</v>
      </c>
      <c r="H148" s="33" t="s">
        <v>142</v>
      </c>
      <c r="I148" t="s">
        <v>159</v>
      </c>
      <c r="J148" s="33" t="s">
        <v>160</v>
      </c>
    </row>
    <row r="149" spans="1:10" x14ac:dyDescent="0.3">
      <c r="A149" s="51" t="str">
        <f>qPCR!A148</f>
        <v>NRCS18S</v>
      </c>
      <c r="B149" s="51">
        <f>qPCR!B148</f>
        <v>142</v>
      </c>
      <c r="C149" s="32"/>
      <c r="E149" s="12"/>
      <c r="G149" t="s">
        <v>145</v>
      </c>
      <c r="H149" s="33" t="s">
        <v>146</v>
      </c>
      <c r="I149" t="s">
        <v>159</v>
      </c>
      <c r="J149" s="33" t="s">
        <v>160</v>
      </c>
    </row>
    <row r="150" spans="1:10" x14ac:dyDescent="0.3">
      <c r="A150" s="51" t="str">
        <f>qPCR!A149</f>
        <v>NRCS18S</v>
      </c>
      <c r="B150" s="51">
        <f>qPCR!B149</f>
        <v>143</v>
      </c>
      <c r="C150" s="32"/>
      <c r="E150" s="12"/>
      <c r="G150" t="s">
        <v>149</v>
      </c>
      <c r="H150" s="33" t="s">
        <v>150</v>
      </c>
      <c r="I150" t="s">
        <v>159</v>
      </c>
      <c r="J150" s="33" t="s">
        <v>160</v>
      </c>
    </row>
    <row r="151" spans="1:10" x14ac:dyDescent="0.3">
      <c r="A151" s="51" t="str">
        <f>qPCR!A150</f>
        <v>NRCS18S</v>
      </c>
      <c r="B151" s="51">
        <f>qPCR!B150</f>
        <v>144</v>
      </c>
      <c r="C151" s="32"/>
      <c r="E151" s="12"/>
      <c r="G151" t="s">
        <v>153</v>
      </c>
      <c r="H151" s="33" t="s">
        <v>154</v>
      </c>
      <c r="I151" t="s">
        <v>159</v>
      </c>
      <c r="J151" s="33" t="s">
        <v>160</v>
      </c>
    </row>
    <row r="152" spans="1:10" x14ac:dyDescent="0.3">
      <c r="A152" s="51" t="str">
        <f>qPCR!A151</f>
        <v>NRCS18S</v>
      </c>
      <c r="B152" s="51">
        <f>qPCR!B151</f>
        <v>145</v>
      </c>
      <c r="C152" s="32"/>
      <c r="E152" s="12"/>
      <c r="G152" t="s">
        <v>157</v>
      </c>
      <c r="H152" s="33" t="s">
        <v>158</v>
      </c>
      <c r="I152" t="s">
        <v>159</v>
      </c>
      <c r="J152" s="33" t="s">
        <v>160</v>
      </c>
    </row>
    <row r="153" spans="1:10" x14ac:dyDescent="0.3">
      <c r="A153" s="51" t="str">
        <f>qPCR!A152</f>
        <v>NRCS18S</v>
      </c>
      <c r="B153" s="51">
        <f>qPCR!B152</f>
        <v>146</v>
      </c>
      <c r="C153" s="32"/>
      <c r="E153" s="12"/>
      <c r="G153" t="s">
        <v>161</v>
      </c>
      <c r="H153" s="33" t="s">
        <v>162</v>
      </c>
      <c r="I153" t="s">
        <v>159</v>
      </c>
      <c r="J153" s="33" t="s">
        <v>160</v>
      </c>
    </row>
    <row r="154" spans="1:10" x14ac:dyDescent="0.3">
      <c r="A154" s="51" t="str">
        <f>qPCR!A153</f>
        <v>NRCS18S</v>
      </c>
      <c r="B154" s="51">
        <f>qPCR!B153</f>
        <v>147</v>
      </c>
      <c r="C154" s="32"/>
      <c r="E154" s="12"/>
      <c r="G154" t="s">
        <v>165</v>
      </c>
      <c r="H154" s="33" t="s">
        <v>166</v>
      </c>
      <c r="I154" t="s">
        <v>159</v>
      </c>
      <c r="J154" s="33" t="s">
        <v>160</v>
      </c>
    </row>
    <row r="155" spans="1:10" x14ac:dyDescent="0.3">
      <c r="A155" s="51" t="str">
        <f>qPCR!A154</f>
        <v>NRCS18S</v>
      </c>
      <c r="B155" s="51">
        <f>qPCR!B154</f>
        <v>148</v>
      </c>
      <c r="C155" s="32"/>
      <c r="E155" s="12"/>
      <c r="G155" t="s">
        <v>169</v>
      </c>
      <c r="H155" s="33" t="s">
        <v>170</v>
      </c>
      <c r="I155" t="s">
        <v>159</v>
      </c>
      <c r="J155" s="33" t="s">
        <v>160</v>
      </c>
    </row>
    <row r="156" spans="1:10" x14ac:dyDescent="0.3">
      <c r="A156" s="51" t="str">
        <f>qPCR!A155</f>
        <v>NRCS18S</v>
      </c>
      <c r="B156" s="51">
        <f>qPCR!B155</f>
        <v>149</v>
      </c>
      <c r="C156" s="32"/>
      <c r="E156" s="12"/>
      <c r="G156" t="s">
        <v>171</v>
      </c>
      <c r="H156" s="33" t="s">
        <v>172</v>
      </c>
      <c r="I156" t="s">
        <v>159</v>
      </c>
      <c r="J156" s="33" t="s">
        <v>160</v>
      </c>
    </row>
    <row r="157" spans="1:10" x14ac:dyDescent="0.3">
      <c r="A157" s="51" t="str">
        <f>qPCR!A156</f>
        <v>NRCS18S</v>
      </c>
      <c r="B157" s="51">
        <f>qPCR!B156</f>
        <v>150</v>
      </c>
      <c r="C157" s="32"/>
      <c r="E157" s="12"/>
      <c r="G157" t="s">
        <v>173</v>
      </c>
      <c r="H157" s="33" t="s">
        <v>174</v>
      </c>
      <c r="I157" t="s">
        <v>159</v>
      </c>
      <c r="J157" s="33" t="s">
        <v>160</v>
      </c>
    </row>
    <row r="158" spans="1:10" x14ac:dyDescent="0.3">
      <c r="A158" s="51" t="str">
        <f>qPCR!A157</f>
        <v>NRCS18S</v>
      </c>
      <c r="B158" s="51">
        <f>qPCR!B157</f>
        <v>151</v>
      </c>
      <c r="C158" s="32"/>
      <c r="E158" s="12"/>
      <c r="G158" t="s">
        <v>175</v>
      </c>
      <c r="H158" s="33" t="s">
        <v>176</v>
      </c>
      <c r="I158" t="s">
        <v>159</v>
      </c>
      <c r="J158" s="33" t="s">
        <v>160</v>
      </c>
    </row>
    <row r="159" spans="1:10" x14ac:dyDescent="0.3">
      <c r="A159" s="51" t="str">
        <f>qPCR!A158</f>
        <v>NRCS18S</v>
      </c>
      <c r="B159" s="51">
        <f>qPCR!B158</f>
        <v>152</v>
      </c>
      <c r="C159" s="32"/>
      <c r="E159" s="12"/>
      <c r="G159" t="s">
        <v>137</v>
      </c>
      <c r="H159" s="33" t="s">
        <v>138</v>
      </c>
      <c r="I159" t="s">
        <v>163</v>
      </c>
      <c r="J159" s="33" t="s">
        <v>164</v>
      </c>
    </row>
    <row r="160" spans="1:10" x14ac:dyDescent="0.3">
      <c r="A160" s="51" t="str">
        <f>qPCR!A159</f>
        <v>NRCS18S</v>
      </c>
      <c r="B160" s="51">
        <f>qPCR!B159</f>
        <v>153</v>
      </c>
      <c r="C160" s="32"/>
      <c r="E160" s="12"/>
      <c r="G160" t="s">
        <v>141</v>
      </c>
      <c r="H160" s="33" t="s">
        <v>142</v>
      </c>
      <c r="I160" t="s">
        <v>163</v>
      </c>
      <c r="J160" s="33" t="s">
        <v>164</v>
      </c>
    </row>
    <row r="161" spans="1:10" x14ac:dyDescent="0.3">
      <c r="A161" s="51" t="str">
        <f>qPCR!A160</f>
        <v>NRCS18S</v>
      </c>
      <c r="B161" s="51">
        <f>qPCR!B160</f>
        <v>154</v>
      </c>
      <c r="C161" s="32"/>
      <c r="E161" s="12"/>
      <c r="G161" t="s">
        <v>145</v>
      </c>
      <c r="H161" s="33" t="s">
        <v>146</v>
      </c>
      <c r="I161" t="s">
        <v>163</v>
      </c>
      <c r="J161" s="33" t="s">
        <v>164</v>
      </c>
    </row>
    <row r="162" spans="1:10" x14ac:dyDescent="0.3">
      <c r="A162" s="51" t="str">
        <f>qPCR!A161</f>
        <v>NRCS18S</v>
      </c>
      <c r="B162" s="51">
        <f>qPCR!B161</f>
        <v>155</v>
      </c>
      <c r="C162" s="32"/>
      <c r="E162" s="12"/>
      <c r="G162" t="s">
        <v>149</v>
      </c>
      <c r="H162" s="33" t="s">
        <v>150</v>
      </c>
      <c r="I162" t="s">
        <v>163</v>
      </c>
      <c r="J162" s="33" t="s">
        <v>164</v>
      </c>
    </row>
    <row r="163" spans="1:10" x14ac:dyDescent="0.3">
      <c r="A163" s="51" t="str">
        <f>qPCR!A162</f>
        <v>NRCS18S</v>
      </c>
      <c r="B163" s="51">
        <f>qPCR!B162</f>
        <v>156</v>
      </c>
      <c r="C163" s="32"/>
      <c r="E163" s="12"/>
      <c r="G163" t="s">
        <v>153</v>
      </c>
      <c r="H163" s="33" t="s">
        <v>154</v>
      </c>
      <c r="I163" t="s">
        <v>163</v>
      </c>
      <c r="J163" s="33" t="s">
        <v>164</v>
      </c>
    </row>
    <row r="164" spans="1:10" x14ac:dyDescent="0.3">
      <c r="A164" s="51" t="str">
        <f>qPCR!A163</f>
        <v>NRCS18S</v>
      </c>
      <c r="B164" s="51">
        <f>qPCR!B163</f>
        <v>157</v>
      </c>
      <c r="C164" s="32"/>
      <c r="E164" s="12"/>
      <c r="G164" t="s">
        <v>157</v>
      </c>
      <c r="H164" s="33" t="s">
        <v>158</v>
      </c>
      <c r="I164" t="s">
        <v>163</v>
      </c>
      <c r="J164" s="33" t="s">
        <v>164</v>
      </c>
    </row>
    <row r="165" spans="1:10" x14ac:dyDescent="0.3">
      <c r="A165" s="51" t="str">
        <f>qPCR!A164</f>
        <v>NRCS18S</v>
      </c>
      <c r="B165" s="51">
        <f>qPCR!B164</f>
        <v>158</v>
      </c>
      <c r="C165" s="32"/>
      <c r="E165" s="12"/>
      <c r="G165" t="s">
        <v>161</v>
      </c>
      <c r="H165" s="33" t="s">
        <v>162</v>
      </c>
      <c r="I165" t="s">
        <v>163</v>
      </c>
      <c r="J165" s="33" t="s">
        <v>164</v>
      </c>
    </row>
    <row r="166" spans="1:10" x14ac:dyDescent="0.3">
      <c r="A166" s="51" t="str">
        <f>qPCR!A164</f>
        <v>NRCS18S</v>
      </c>
      <c r="B166" s="51" t="s">
        <v>407</v>
      </c>
      <c r="C166" s="32"/>
      <c r="E166" s="12"/>
      <c r="G166" t="s">
        <v>165</v>
      </c>
      <c r="H166" s="33" t="s">
        <v>166</v>
      </c>
      <c r="I166" t="s">
        <v>163</v>
      </c>
      <c r="J166" s="33" t="s">
        <v>164</v>
      </c>
    </row>
    <row r="167" spans="1:10" x14ac:dyDescent="0.3">
      <c r="A167" s="51" t="str">
        <f>qPCR!A165</f>
        <v>NRCS18S</v>
      </c>
      <c r="B167" s="51" t="str">
        <f>qPCR!B165</f>
        <v>PlateB_H2O_1</v>
      </c>
      <c r="C167" s="32"/>
      <c r="E167" s="12"/>
      <c r="G167" t="s">
        <v>169</v>
      </c>
      <c r="H167" s="33" t="s">
        <v>170</v>
      </c>
      <c r="I167" t="s">
        <v>163</v>
      </c>
      <c r="J167" s="33" t="s">
        <v>164</v>
      </c>
    </row>
    <row r="168" spans="1:10" x14ac:dyDescent="0.3">
      <c r="A168" s="51" t="str">
        <f>qPCR!A166</f>
        <v>NRCS18S</v>
      </c>
      <c r="B168" s="51" t="str">
        <f>qPCR!B166</f>
        <v>PlateB_H2O_2</v>
      </c>
      <c r="C168" s="32"/>
      <c r="E168" s="12"/>
      <c r="G168" t="s">
        <v>171</v>
      </c>
      <c r="H168" s="33" t="s">
        <v>172</v>
      </c>
      <c r="I168" t="s">
        <v>163</v>
      </c>
      <c r="J168" s="33" t="s">
        <v>164</v>
      </c>
    </row>
    <row r="169" spans="1:10" x14ac:dyDescent="0.3">
      <c r="A169" s="51" t="str">
        <f>qPCR!A167</f>
        <v>NRCS18S</v>
      </c>
      <c r="B169" s="51" t="str">
        <f>qPCR!B167</f>
        <v>PlateB_Cal</v>
      </c>
      <c r="C169" s="32"/>
      <c r="E169" s="12"/>
      <c r="G169" t="s">
        <v>173</v>
      </c>
      <c r="H169" s="33" t="s">
        <v>174</v>
      </c>
      <c r="I169" t="s">
        <v>163</v>
      </c>
      <c r="J169" s="33" t="s">
        <v>164</v>
      </c>
    </row>
    <row r="170" spans="1:10" x14ac:dyDescent="0.3">
      <c r="A170" s="51" t="str">
        <f>qPCR!A168</f>
        <v>NRCS18S</v>
      </c>
      <c r="B170" s="51" t="str">
        <f>qPCR!B168</f>
        <v>PlateB_Zymo</v>
      </c>
      <c r="C170" s="32"/>
      <c r="E170" s="12"/>
      <c r="G170" t="s">
        <v>175</v>
      </c>
      <c r="H170" s="33" t="s">
        <v>176</v>
      </c>
      <c r="I170" t="s">
        <v>163</v>
      </c>
      <c r="J170" s="33" t="s">
        <v>164</v>
      </c>
    </row>
    <row r="171" spans="1:10" x14ac:dyDescent="0.3">
      <c r="A171" s="51" t="str">
        <f>qPCR!A169</f>
        <v>NRCS18S</v>
      </c>
      <c r="B171" s="51">
        <f>qPCR!B169</f>
        <v>159</v>
      </c>
      <c r="C171" s="32"/>
      <c r="E171" s="12"/>
      <c r="G171" s="36" t="s">
        <v>91</v>
      </c>
      <c r="H171" s="12" t="s">
        <v>92</v>
      </c>
      <c r="I171" t="s">
        <v>93</v>
      </c>
      <c r="J171" s="33" t="s">
        <v>94</v>
      </c>
    </row>
    <row r="172" spans="1:10" x14ac:dyDescent="0.3">
      <c r="A172" s="51" t="str">
        <f>qPCR!A170</f>
        <v>NRCS18S</v>
      </c>
      <c r="B172" s="51">
        <f>qPCR!B170</f>
        <v>160</v>
      </c>
      <c r="C172" s="32"/>
      <c r="E172" s="12"/>
      <c r="G172" t="s">
        <v>100</v>
      </c>
      <c r="H172" s="12" t="s">
        <v>101</v>
      </c>
      <c r="I172" t="s">
        <v>93</v>
      </c>
      <c r="J172" s="33" t="s">
        <v>94</v>
      </c>
    </row>
    <row r="173" spans="1:10" x14ac:dyDescent="0.3">
      <c r="A173" s="51" t="str">
        <f>qPCR!A171</f>
        <v>NRCS18S</v>
      </c>
      <c r="B173" s="51">
        <f>qPCR!B171</f>
        <v>161</v>
      </c>
      <c r="C173" s="32"/>
      <c r="E173" s="12"/>
      <c r="G173" t="s">
        <v>104</v>
      </c>
      <c r="H173" s="12" t="s">
        <v>105</v>
      </c>
      <c r="I173" t="s">
        <v>93</v>
      </c>
      <c r="J173" s="33" t="s">
        <v>94</v>
      </c>
    </row>
    <row r="174" spans="1:10" x14ac:dyDescent="0.3">
      <c r="A174" s="51" t="str">
        <f>qPCR!A172</f>
        <v>NRCS18S</v>
      </c>
      <c r="B174" s="51">
        <f>qPCR!B172</f>
        <v>162</v>
      </c>
      <c r="C174" s="32"/>
      <c r="E174" s="12"/>
      <c r="G174" t="s">
        <v>108</v>
      </c>
      <c r="H174" s="12" t="s">
        <v>109</v>
      </c>
      <c r="I174" t="s">
        <v>93</v>
      </c>
      <c r="J174" s="33" t="s">
        <v>94</v>
      </c>
    </row>
    <row r="175" spans="1:10" x14ac:dyDescent="0.3">
      <c r="A175" s="51" t="str">
        <f>qPCR!A173</f>
        <v>NRCS18S</v>
      </c>
      <c r="B175" s="51">
        <f>qPCR!B173</f>
        <v>163</v>
      </c>
      <c r="C175" s="32"/>
      <c r="E175" s="12"/>
      <c r="G175" t="s">
        <v>112</v>
      </c>
      <c r="H175" s="12" t="s">
        <v>113</v>
      </c>
      <c r="I175" t="s">
        <v>93</v>
      </c>
      <c r="J175" s="33" t="s">
        <v>94</v>
      </c>
    </row>
    <row r="176" spans="1:10" x14ac:dyDescent="0.3">
      <c r="A176" s="51" t="str">
        <f>qPCR!A174</f>
        <v>NRCS18S</v>
      </c>
      <c r="B176" s="51">
        <f>qPCR!B174</f>
        <v>164</v>
      </c>
      <c r="C176" s="32"/>
      <c r="E176" s="12"/>
      <c r="G176" t="s">
        <v>116</v>
      </c>
      <c r="H176" s="12" t="s">
        <v>117</v>
      </c>
      <c r="I176" t="s">
        <v>93</v>
      </c>
      <c r="J176" s="33" t="s">
        <v>94</v>
      </c>
    </row>
    <row r="177" spans="1:10" x14ac:dyDescent="0.3">
      <c r="A177" s="51" t="str">
        <f>qPCR!A175</f>
        <v>NRCS18S</v>
      </c>
      <c r="B177" s="51">
        <f>qPCR!B175</f>
        <v>165</v>
      </c>
      <c r="C177" s="32"/>
      <c r="E177" s="12"/>
      <c r="G177" t="s">
        <v>120</v>
      </c>
      <c r="H177" s="12" t="s">
        <v>121</v>
      </c>
      <c r="I177" t="s">
        <v>93</v>
      </c>
      <c r="J177" s="33" t="s">
        <v>94</v>
      </c>
    </row>
    <row r="178" spans="1:10" x14ac:dyDescent="0.3">
      <c r="A178" s="51" t="str">
        <f>qPCR!A176</f>
        <v>NRCS18S</v>
      </c>
      <c r="B178" s="51">
        <f>qPCR!B176</f>
        <v>166</v>
      </c>
      <c r="C178" s="32"/>
      <c r="E178" s="12"/>
      <c r="G178" t="s">
        <v>124</v>
      </c>
      <c r="H178" s="12" t="s">
        <v>125</v>
      </c>
      <c r="I178" t="s">
        <v>93</v>
      </c>
      <c r="J178" s="33" t="s">
        <v>94</v>
      </c>
    </row>
    <row r="179" spans="1:10" x14ac:dyDescent="0.3">
      <c r="A179" s="51" t="str">
        <f>qPCR!A177</f>
        <v>NRCS18S</v>
      </c>
      <c r="B179" s="51">
        <f>qPCR!B177</f>
        <v>167</v>
      </c>
      <c r="C179" s="32"/>
      <c r="E179" s="12"/>
      <c r="G179" t="s">
        <v>128</v>
      </c>
      <c r="H179" s="12" t="s">
        <v>129</v>
      </c>
      <c r="I179" t="s">
        <v>93</v>
      </c>
      <c r="J179" s="33" t="s">
        <v>94</v>
      </c>
    </row>
    <row r="180" spans="1:10" x14ac:dyDescent="0.3">
      <c r="A180" s="51" t="str">
        <f>qPCR!A178</f>
        <v>NRCS18S</v>
      </c>
      <c r="B180" s="51">
        <f>qPCR!B178</f>
        <v>168</v>
      </c>
      <c r="C180" s="32"/>
      <c r="E180" s="12"/>
      <c r="G180" t="s">
        <v>130</v>
      </c>
      <c r="H180" s="12" t="s">
        <v>131</v>
      </c>
      <c r="I180" t="s">
        <v>93</v>
      </c>
      <c r="J180" s="33" t="s">
        <v>94</v>
      </c>
    </row>
    <row r="181" spans="1:10" x14ac:dyDescent="0.3">
      <c r="A181" s="51" t="str">
        <f>qPCR!A179</f>
        <v>NRCS18S</v>
      </c>
      <c r="B181" s="51">
        <f>qPCR!B179</f>
        <v>169</v>
      </c>
      <c r="C181" s="32"/>
      <c r="E181" s="12"/>
      <c r="G181" t="s">
        <v>132</v>
      </c>
      <c r="H181" s="33" t="s">
        <v>133</v>
      </c>
      <c r="I181" t="s">
        <v>93</v>
      </c>
      <c r="J181" s="33" t="s">
        <v>94</v>
      </c>
    </row>
    <row r="182" spans="1:10" x14ac:dyDescent="0.3">
      <c r="A182" s="51" t="str">
        <f>qPCR!A180</f>
        <v>NRCS18S</v>
      </c>
      <c r="B182" s="51">
        <f>qPCR!B180</f>
        <v>170</v>
      </c>
      <c r="C182" s="32"/>
      <c r="E182" s="12"/>
      <c r="G182" t="s">
        <v>134</v>
      </c>
      <c r="H182" s="33" t="s">
        <v>135</v>
      </c>
      <c r="I182" t="s">
        <v>93</v>
      </c>
      <c r="J182" s="33" t="s">
        <v>94</v>
      </c>
    </row>
    <row r="183" spans="1:10" x14ac:dyDescent="0.3">
      <c r="A183" s="51" t="str">
        <f>qPCR!A181</f>
        <v>NRCS18S</v>
      </c>
      <c r="B183" s="51">
        <f>qPCR!B181</f>
        <v>171</v>
      </c>
      <c r="C183" s="32"/>
      <c r="E183" s="12"/>
      <c r="G183" s="36" t="s">
        <v>91</v>
      </c>
      <c r="H183" s="12" t="s">
        <v>92</v>
      </c>
      <c r="I183" t="s">
        <v>102</v>
      </c>
      <c r="J183" s="33" t="s">
        <v>103</v>
      </c>
    </row>
    <row r="184" spans="1:10" x14ac:dyDescent="0.3">
      <c r="A184" s="51" t="str">
        <f>qPCR!A182</f>
        <v>NRCS18S</v>
      </c>
      <c r="B184" s="51">
        <f>qPCR!B182</f>
        <v>172</v>
      </c>
      <c r="C184" s="32"/>
      <c r="E184" s="12"/>
      <c r="G184" t="s">
        <v>100</v>
      </c>
      <c r="H184" s="12" t="s">
        <v>101</v>
      </c>
      <c r="I184" t="s">
        <v>102</v>
      </c>
      <c r="J184" s="33" t="s">
        <v>103</v>
      </c>
    </row>
    <row r="185" spans="1:10" x14ac:dyDescent="0.3">
      <c r="A185" s="51" t="str">
        <f>qPCR!A183</f>
        <v>NRCS18S</v>
      </c>
      <c r="B185" s="51">
        <f>qPCR!B183</f>
        <v>173</v>
      </c>
      <c r="C185" s="32"/>
      <c r="E185" s="12"/>
      <c r="G185" t="s">
        <v>104</v>
      </c>
      <c r="H185" s="12" t="s">
        <v>105</v>
      </c>
      <c r="I185" t="s">
        <v>102</v>
      </c>
      <c r="J185" s="33" t="s">
        <v>103</v>
      </c>
    </row>
    <row r="186" spans="1:10" x14ac:dyDescent="0.3">
      <c r="A186" s="51" t="str">
        <f>qPCR!A184</f>
        <v>NRCS18S</v>
      </c>
      <c r="B186" s="51">
        <f>qPCR!B184</f>
        <v>174</v>
      </c>
      <c r="C186" s="32"/>
      <c r="E186" s="12"/>
      <c r="G186" t="s">
        <v>108</v>
      </c>
      <c r="H186" s="12" t="s">
        <v>109</v>
      </c>
      <c r="I186" t="s">
        <v>102</v>
      </c>
      <c r="J186" s="33" t="s">
        <v>103</v>
      </c>
    </row>
    <row r="187" spans="1:10" x14ac:dyDescent="0.3">
      <c r="A187" s="51" t="str">
        <f>qPCR!A185</f>
        <v>NRCS18S</v>
      </c>
      <c r="B187" s="51">
        <f>qPCR!B185</f>
        <v>175</v>
      </c>
      <c r="C187" s="32"/>
      <c r="E187" s="12"/>
      <c r="G187" t="s">
        <v>112</v>
      </c>
      <c r="H187" s="12" t="s">
        <v>113</v>
      </c>
      <c r="I187" t="s">
        <v>102</v>
      </c>
      <c r="J187" s="33" t="s">
        <v>103</v>
      </c>
    </row>
    <row r="188" spans="1:10" x14ac:dyDescent="0.3">
      <c r="A188" s="51" t="str">
        <f>qPCR!A186</f>
        <v>NRCS18S</v>
      </c>
      <c r="B188" s="51">
        <f>qPCR!B186</f>
        <v>176</v>
      </c>
      <c r="C188" s="32"/>
      <c r="E188" s="12"/>
      <c r="G188" t="s">
        <v>116</v>
      </c>
      <c r="H188" s="12" t="s">
        <v>117</v>
      </c>
      <c r="I188" t="s">
        <v>102</v>
      </c>
      <c r="J188" s="33" t="s">
        <v>103</v>
      </c>
    </row>
    <row r="189" spans="1:10" x14ac:dyDescent="0.3">
      <c r="A189" s="51" t="str">
        <f>qPCR!A187</f>
        <v>NRCS18S</v>
      </c>
      <c r="B189" s="51">
        <f>qPCR!B187</f>
        <v>177</v>
      </c>
      <c r="C189" s="32"/>
      <c r="E189" s="12"/>
      <c r="G189" t="s">
        <v>120</v>
      </c>
      <c r="H189" s="12" t="s">
        <v>121</v>
      </c>
      <c r="I189" t="s">
        <v>102</v>
      </c>
      <c r="J189" s="33" t="s">
        <v>103</v>
      </c>
    </row>
    <row r="190" spans="1:10" x14ac:dyDescent="0.3">
      <c r="A190" s="51" t="str">
        <f>qPCR!A188</f>
        <v>NRCS18S</v>
      </c>
      <c r="B190" s="51">
        <f>qPCR!B188</f>
        <v>178</v>
      </c>
      <c r="C190" s="32"/>
      <c r="E190" s="12"/>
      <c r="G190" t="s">
        <v>124</v>
      </c>
      <c r="H190" s="12" t="s">
        <v>125</v>
      </c>
      <c r="I190" t="s">
        <v>102</v>
      </c>
      <c r="J190" s="33" t="s">
        <v>103</v>
      </c>
    </row>
    <row r="191" spans="1:10" x14ac:dyDescent="0.3">
      <c r="A191" s="51" t="str">
        <f>qPCR!A189</f>
        <v>NRCS18S</v>
      </c>
      <c r="B191" s="51">
        <f>qPCR!B189</f>
        <v>179</v>
      </c>
      <c r="C191" s="32"/>
      <c r="E191" s="12"/>
      <c r="G191" t="s">
        <v>128</v>
      </c>
      <c r="H191" s="12" t="s">
        <v>129</v>
      </c>
      <c r="I191" t="s">
        <v>102</v>
      </c>
      <c r="J191" s="33" t="s">
        <v>103</v>
      </c>
    </row>
    <row r="192" spans="1:10" x14ac:dyDescent="0.3">
      <c r="A192" s="51" t="str">
        <f>qPCR!A190</f>
        <v>NRCS18S</v>
      </c>
      <c r="B192" s="51">
        <f>qPCR!B190</f>
        <v>180</v>
      </c>
      <c r="C192" s="32"/>
      <c r="E192" s="12"/>
      <c r="G192" t="s">
        <v>130</v>
      </c>
      <c r="H192" s="12" t="s">
        <v>131</v>
      </c>
      <c r="I192" t="s">
        <v>102</v>
      </c>
      <c r="J192" s="33" t="s">
        <v>103</v>
      </c>
    </row>
    <row r="193" spans="1:10" x14ac:dyDescent="0.3">
      <c r="A193" s="51" t="str">
        <f>qPCR!A191</f>
        <v>NRCS18S</v>
      </c>
      <c r="B193" s="51">
        <f>qPCR!B191</f>
        <v>181</v>
      </c>
      <c r="C193" s="32"/>
      <c r="E193" s="12"/>
      <c r="G193" t="s">
        <v>132</v>
      </c>
      <c r="H193" s="33" t="s">
        <v>133</v>
      </c>
      <c r="I193" t="s">
        <v>102</v>
      </c>
      <c r="J193" s="33" t="s">
        <v>103</v>
      </c>
    </row>
    <row r="194" spans="1:10" x14ac:dyDescent="0.3">
      <c r="A194" s="51" t="str">
        <f>qPCR!A192</f>
        <v>NRCS18S</v>
      </c>
      <c r="B194" s="51">
        <f>qPCR!B192</f>
        <v>182</v>
      </c>
      <c r="C194" s="32"/>
      <c r="E194" s="12"/>
      <c r="G194" t="s">
        <v>134</v>
      </c>
      <c r="H194" s="33" t="s">
        <v>135</v>
      </c>
      <c r="I194" t="s">
        <v>102</v>
      </c>
      <c r="J194" s="33" t="s">
        <v>103</v>
      </c>
    </row>
    <row r="195" spans="1:10" x14ac:dyDescent="0.3">
      <c r="A195" s="51" t="str">
        <f>qPCR!A193</f>
        <v>NRCS18S</v>
      </c>
      <c r="B195" s="51">
        <f>qPCR!B193</f>
        <v>183</v>
      </c>
      <c r="C195" s="32"/>
      <c r="E195" s="12"/>
      <c r="G195" s="36" t="s">
        <v>91</v>
      </c>
      <c r="H195" s="12" t="s">
        <v>92</v>
      </c>
      <c r="I195" t="s">
        <v>106</v>
      </c>
      <c r="J195" s="33" t="s">
        <v>107</v>
      </c>
    </row>
    <row r="196" spans="1:10" x14ac:dyDescent="0.3">
      <c r="A196" s="51" t="str">
        <f>qPCR!A194</f>
        <v>NRCS18S</v>
      </c>
      <c r="B196" s="51">
        <f>qPCR!B194</f>
        <v>184</v>
      </c>
      <c r="C196" s="32"/>
      <c r="E196" s="12"/>
      <c r="G196" t="s">
        <v>100</v>
      </c>
      <c r="H196" s="12" t="s">
        <v>101</v>
      </c>
      <c r="I196" t="s">
        <v>106</v>
      </c>
      <c r="J196" s="33" t="s">
        <v>107</v>
      </c>
    </row>
    <row r="197" spans="1:10" x14ac:dyDescent="0.3">
      <c r="A197" s="51" t="str">
        <f>qPCR!A195</f>
        <v>NRCS18S</v>
      </c>
      <c r="B197" s="51">
        <f>qPCR!B195</f>
        <v>185</v>
      </c>
      <c r="C197" s="32"/>
      <c r="E197" s="12"/>
      <c r="G197" t="s">
        <v>104</v>
      </c>
      <c r="H197" s="12" t="s">
        <v>105</v>
      </c>
      <c r="I197" t="s">
        <v>106</v>
      </c>
      <c r="J197" s="33" t="s">
        <v>107</v>
      </c>
    </row>
    <row r="198" spans="1:10" x14ac:dyDescent="0.3">
      <c r="A198" s="51" t="str">
        <f>qPCR!A196</f>
        <v>NRCS18S</v>
      </c>
      <c r="B198" s="51">
        <f>qPCR!B196</f>
        <v>186</v>
      </c>
      <c r="C198" s="32"/>
      <c r="E198" s="12"/>
      <c r="G198" t="s">
        <v>108</v>
      </c>
      <c r="H198" s="12" t="s">
        <v>109</v>
      </c>
      <c r="I198" t="s">
        <v>106</v>
      </c>
      <c r="J198" s="33" t="s">
        <v>107</v>
      </c>
    </row>
    <row r="199" spans="1:10" x14ac:dyDescent="0.3">
      <c r="A199" s="51" t="str">
        <f>qPCR!A197</f>
        <v>NRCS18S</v>
      </c>
      <c r="B199" s="51">
        <f>qPCR!B197</f>
        <v>187</v>
      </c>
      <c r="C199" s="32"/>
      <c r="E199" s="12"/>
      <c r="G199" t="s">
        <v>112</v>
      </c>
      <c r="H199" s="12" t="s">
        <v>113</v>
      </c>
      <c r="I199" t="s">
        <v>106</v>
      </c>
      <c r="J199" s="33" t="s">
        <v>107</v>
      </c>
    </row>
    <row r="200" spans="1:10" x14ac:dyDescent="0.3">
      <c r="A200" s="51" t="str">
        <f>qPCR!A198</f>
        <v>NRCS18S</v>
      </c>
      <c r="B200" s="51">
        <f>qPCR!B198</f>
        <v>188</v>
      </c>
      <c r="C200" s="32"/>
      <c r="E200" s="12"/>
      <c r="G200" t="s">
        <v>116</v>
      </c>
      <c r="H200" s="12" t="s">
        <v>117</v>
      </c>
      <c r="I200" t="s">
        <v>106</v>
      </c>
      <c r="J200" s="33" t="s">
        <v>107</v>
      </c>
    </row>
    <row r="201" spans="1:10" x14ac:dyDescent="0.3">
      <c r="A201" s="51" t="str">
        <f>qPCR!A199</f>
        <v>NRCS18S</v>
      </c>
      <c r="B201" s="51">
        <f>qPCR!B199</f>
        <v>189</v>
      </c>
      <c r="C201" s="32"/>
      <c r="E201" s="12"/>
      <c r="G201" t="s">
        <v>120</v>
      </c>
      <c r="H201" s="12" t="s">
        <v>121</v>
      </c>
      <c r="I201" t="s">
        <v>106</v>
      </c>
      <c r="J201" s="33" t="s">
        <v>107</v>
      </c>
    </row>
    <row r="202" spans="1:10" x14ac:dyDescent="0.3">
      <c r="A202" s="51" t="str">
        <f>qPCR!A200</f>
        <v>NRCS18S</v>
      </c>
      <c r="B202" s="51">
        <f>qPCR!B200</f>
        <v>190</v>
      </c>
      <c r="C202" s="32"/>
      <c r="E202" s="12"/>
      <c r="G202" t="s">
        <v>124</v>
      </c>
      <c r="H202" s="12" t="s">
        <v>125</v>
      </c>
      <c r="I202" t="s">
        <v>106</v>
      </c>
      <c r="J202" s="33" t="s">
        <v>107</v>
      </c>
    </row>
    <row r="203" spans="1:10" x14ac:dyDescent="0.3">
      <c r="A203" s="51" t="str">
        <f>qPCR!A201</f>
        <v>NRCS18S</v>
      </c>
      <c r="B203" s="51">
        <f>qPCR!B201</f>
        <v>191</v>
      </c>
      <c r="C203" s="32"/>
      <c r="E203" s="12"/>
      <c r="G203" t="s">
        <v>128</v>
      </c>
      <c r="H203" s="12" t="s">
        <v>129</v>
      </c>
      <c r="I203" t="s">
        <v>106</v>
      </c>
      <c r="J203" s="33" t="s">
        <v>107</v>
      </c>
    </row>
    <row r="204" spans="1:10" x14ac:dyDescent="0.3">
      <c r="A204" s="51" t="str">
        <f>qPCR!A202</f>
        <v>NRCS18S</v>
      </c>
      <c r="B204" s="51">
        <f>qPCR!B202</f>
        <v>192</v>
      </c>
      <c r="C204" s="32"/>
      <c r="E204" s="12"/>
      <c r="G204" t="s">
        <v>130</v>
      </c>
      <c r="H204" s="12" t="s">
        <v>131</v>
      </c>
      <c r="I204" t="s">
        <v>106</v>
      </c>
      <c r="J204" s="33" t="s">
        <v>107</v>
      </c>
    </row>
    <row r="205" spans="1:10" x14ac:dyDescent="0.3">
      <c r="A205" s="51" t="str">
        <f>qPCR!A203</f>
        <v>NRCS18S</v>
      </c>
      <c r="B205" s="51">
        <f>qPCR!B203</f>
        <v>193</v>
      </c>
      <c r="C205" s="32"/>
      <c r="E205" s="12"/>
      <c r="G205" t="s">
        <v>132</v>
      </c>
      <c r="H205" s="33" t="s">
        <v>133</v>
      </c>
      <c r="I205" t="s">
        <v>106</v>
      </c>
      <c r="J205" s="33" t="s">
        <v>107</v>
      </c>
    </row>
    <row r="206" spans="1:10" x14ac:dyDescent="0.3">
      <c r="A206" s="51" t="str">
        <f>qPCR!A204</f>
        <v>NRCS18S</v>
      </c>
      <c r="B206" s="51">
        <f>qPCR!B204</f>
        <v>194</v>
      </c>
      <c r="C206" s="32"/>
      <c r="E206" s="12"/>
      <c r="G206" t="s">
        <v>134</v>
      </c>
      <c r="H206" s="33" t="s">
        <v>135</v>
      </c>
      <c r="I206" t="s">
        <v>106</v>
      </c>
      <c r="J206" s="33" t="s">
        <v>107</v>
      </c>
    </row>
    <row r="207" spans="1:10" x14ac:dyDescent="0.3">
      <c r="A207" s="51" t="str">
        <f>qPCR!A205</f>
        <v>NRCS18S</v>
      </c>
      <c r="B207" s="51">
        <f>qPCR!B205</f>
        <v>195</v>
      </c>
      <c r="C207" s="32"/>
      <c r="E207" s="12"/>
      <c r="G207" s="36" t="s">
        <v>91</v>
      </c>
      <c r="H207" s="12" t="s">
        <v>92</v>
      </c>
      <c r="I207" t="s">
        <v>110</v>
      </c>
      <c r="J207" s="33" t="s">
        <v>111</v>
      </c>
    </row>
    <row r="208" spans="1:10" x14ac:dyDescent="0.3">
      <c r="A208" s="51" t="str">
        <f>qPCR!A206</f>
        <v>NRCS18S</v>
      </c>
      <c r="B208" s="51">
        <f>qPCR!B206</f>
        <v>196</v>
      </c>
      <c r="C208" s="32"/>
      <c r="E208" s="12"/>
      <c r="G208" t="s">
        <v>100</v>
      </c>
      <c r="H208" s="12" t="s">
        <v>101</v>
      </c>
      <c r="I208" t="s">
        <v>110</v>
      </c>
      <c r="J208" s="33" t="s">
        <v>111</v>
      </c>
    </row>
    <row r="209" spans="1:10" x14ac:dyDescent="0.3">
      <c r="A209" s="51" t="str">
        <f>qPCR!A207</f>
        <v>NRCS18S</v>
      </c>
      <c r="B209" s="51">
        <f>qPCR!B207</f>
        <v>197</v>
      </c>
      <c r="C209" s="32"/>
      <c r="E209" s="12"/>
      <c r="G209" t="s">
        <v>104</v>
      </c>
      <c r="H209" s="12" t="s">
        <v>105</v>
      </c>
      <c r="I209" t="s">
        <v>110</v>
      </c>
      <c r="J209" s="33" t="s">
        <v>111</v>
      </c>
    </row>
    <row r="210" spans="1:10" x14ac:dyDescent="0.3">
      <c r="A210" s="51" t="str">
        <f>qPCR!A208</f>
        <v>NRCS18S</v>
      </c>
      <c r="B210" s="51">
        <f>qPCR!B208</f>
        <v>198</v>
      </c>
      <c r="C210" s="32"/>
      <c r="E210" s="12"/>
      <c r="G210" t="s">
        <v>108</v>
      </c>
      <c r="H210" s="12" t="s">
        <v>109</v>
      </c>
      <c r="I210" t="s">
        <v>110</v>
      </c>
      <c r="J210" s="33" t="s">
        <v>111</v>
      </c>
    </row>
    <row r="211" spans="1:10" x14ac:dyDescent="0.3">
      <c r="A211" s="51" t="str">
        <f>qPCR!A209</f>
        <v>NRCS18S</v>
      </c>
      <c r="B211" s="51">
        <f>qPCR!B209</f>
        <v>199</v>
      </c>
      <c r="C211" s="32"/>
      <c r="E211" s="12"/>
      <c r="G211" t="s">
        <v>112</v>
      </c>
      <c r="H211" s="12" t="s">
        <v>113</v>
      </c>
      <c r="I211" t="s">
        <v>110</v>
      </c>
      <c r="J211" s="33" t="s">
        <v>111</v>
      </c>
    </row>
    <row r="212" spans="1:10" x14ac:dyDescent="0.3">
      <c r="A212" s="51" t="str">
        <f>qPCR!A210</f>
        <v>NRCS18S</v>
      </c>
      <c r="B212" s="51">
        <f>qPCR!B210</f>
        <v>200</v>
      </c>
      <c r="C212" s="32"/>
      <c r="E212" s="12"/>
      <c r="G212" t="s">
        <v>116</v>
      </c>
      <c r="H212" s="12" t="s">
        <v>117</v>
      </c>
      <c r="I212" t="s">
        <v>110</v>
      </c>
      <c r="J212" s="33" t="s">
        <v>111</v>
      </c>
    </row>
    <row r="213" spans="1:10" x14ac:dyDescent="0.3">
      <c r="A213" s="51" t="str">
        <f>qPCR!A211</f>
        <v>NRCS18S</v>
      </c>
      <c r="B213" s="51">
        <f>qPCR!B211</f>
        <v>201</v>
      </c>
      <c r="C213" s="32"/>
      <c r="E213" s="12"/>
      <c r="G213" t="s">
        <v>120</v>
      </c>
      <c r="H213" s="12" t="s">
        <v>121</v>
      </c>
      <c r="I213" t="s">
        <v>110</v>
      </c>
      <c r="J213" s="33" t="s">
        <v>111</v>
      </c>
    </row>
    <row r="214" spans="1:10" x14ac:dyDescent="0.3">
      <c r="A214" s="51" t="str">
        <f>qPCR!A212</f>
        <v>NRCS18S</v>
      </c>
      <c r="B214" s="51">
        <f>qPCR!B212</f>
        <v>202</v>
      </c>
      <c r="C214" s="32"/>
      <c r="E214" s="12"/>
      <c r="G214" t="s">
        <v>124</v>
      </c>
      <c r="H214" s="12" t="s">
        <v>125</v>
      </c>
      <c r="I214" t="s">
        <v>110</v>
      </c>
      <c r="J214" s="33" t="s">
        <v>111</v>
      </c>
    </row>
    <row r="215" spans="1:10" x14ac:dyDescent="0.3">
      <c r="A215" s="51" t="str">
        <f>qPCR!A213</f>
        <v>NRCS18S</v>
      </c>
      <c r="B215" s="51">
        <f>qPCR!B213</f>
        <v>203</v>
      </c>
      <c r="C215" s="32"/>
      <c r="E215" s="12"/>
      <c r="G215" t="s">
        <v>128</v>
      </c>
      <c r="H215" s="12" t="s">
        <v>129</v>
      </c>
      <c r="I215" t="s">
        <v>110</v>
      </c>
      <c r="J215" s="33" t="s">
        <v>111</v>
      </c>
    </row>
    <row r="216" spans="1:10" x14ac:dyDescent="0.3">
      <c r="A216" s="51" t="str">
        <f>qPCR!A214</f>
        <v>NRCS18S</v>
      </c>
      <c r="B216" s="51">
        <f>qPCR!B214</f>
        <v>204</v>
      </c>
      <c r="C216" s="32"/>
      <c r="E216" s="12"/>
      <c r="G216" t="s">
        <v>130</v>
      </c>
      <c r="H216" s="12" t="s">
        <v>131</v>
      </c>
      <c r="I216" t="s">
        <v>110</v>
      </c>
      <c r="J216" s="33" t="s">
        <v>111</v>
      </c>
    </row>
    <row r="217" spans="1:10" x14ac:dyDescent="0.3">
      <c r="A217" s="51" t="str">
        <f>qPCR!A215</f>
        <v>NRCS18S</v>
      </c>
      <c r="B217" s="51">
        <f>qPCR!B215</f>
        <v>205</v>
      </c>
      <c r="C217" s="32"/>
      <c r="E217" s="12"/>
      <c r="G217" t="s">
        <v>132</v>
      </c>
      <c r="H217" s="33" t="s">
        <v>133</v>
      </c>
      <c r="I217" t="s">
        <v>110</v>
      </c>
      <c r="J217" s="33" t="s">
        <v>111</v>
      </c>
    </row>
    <row r="218" spans="1:10" x14ac:dyDescent="0.3">
      <c r="A218" s="51" t="str">
        <f>qPCR!A216</f>
        <v>NRCS18S</v>
      </c>
      <c r="B218" s="51">
        <f>qPCR!B216</f>
        <v>206</v>
      </c>
      <c r="C218" s="32"/>
      <c r="E218" s="12"/>
      <c r="G218" t="s">
        <v>134</v>
      </c>
      <c r="H218" s="33" t="s">
        <v>135</v>
      </c>
      <c r="I218" t="s">
        <v>110</v>
      </c>
      <c r="J218" s="33" t="s">
        <v>111</v>
      </c>
    </row>
    <row r="219" spans="1:10" x14ac:dyDescent="0.3">
      <c r="A219" s="51" t="str">
        <f>qPCR!A217</f>
        <v>NRCS18S</v>
      </c>
      <c r="B219" s="51">
        <f>qPCR!B217</f>
        <v>207</v>
      </c>
      <c r="C219" s="32"/>
      <c r="E219" s="12"/>
      <c r="G219" s="36" t="s">
        <v>91</v>
      </c>
      <c r="H219" s="12" t="s">
        <v>92</v>
      </c>
      <c r="I219" t="s">
        <v>114</v>
      </c>
      <c r="J219" s="33" t="s">
        <v>115</v>
      </c>
    </row>
    <row r="220" spans="1:10" x14ac:dyDescent="0.3">
      <c r="A220" s="51" t="str">
        <f>qPCR!A218</f>
        <v>NRCS18S</v>
      </c>
      <c r="B220" s="51">
        <f>qPCR!B218</f>
        <v>208</v>
      </c>
      <c r="C220" s="32"/>
      <c r="E220" s="12"/>
      <c r="G220" t="s">
        <v>100</v>
      </c>
      <c r="H220" s="12" t="s">
        <v>101</v>
      </c>
      <c r="I220" t="s">
        <v>114</v>
      </c>
      <c r="J220" s="33" t="s">
        <v>115</v>
      </c>
    </row>
    <row r="221" spans="1:10" x14ac:dyDescent="0.3">
      <c r="A221" s="51" t="str">
        <f>qPCR!A219</f>
        <v>NRCS18S</v>
      </c>
      <c r="B221" s="51">
        <f>qPCR!B219</f>
        <v>209</v>
      </c>
      <c r="C221" s="32"/>
      <c r="E221" s="12"/>
      <c r="G221" t="s">
        <v>104</v>
      </c>
      <c r="H221" s="12" t="s">
        <v>105</v>
      </c>
      <c r="I221" t="s">
        <v>114</v>
      </c>
      <c r="J221" s="33" t="s">
        <v>115</v>
      </c>
    </row>
    <row r="222" spans="1:10" x14ac:dyDescent="0.3">
      <c r="A222" s="51" t="str">
        <f>qPCR!A220</f>
        <v>NRCS18S</v>
      </c>
      <c r="B222" s="51">
        <f>qPCR!B220</f>
        <v>210</v>
      </c>
      <c r="C222" s="32"/>
      <c r="E222" s="12"/>
      <c r="G222" t="s">
        <v>108</v>
      </c>
      <c r="H222" s="12" t="s">
        <v>109</v>
      </c>
      <c r="I222" t="s">
        <v>114</v>
      </c>
      <c r="J222" s="33" t="s">
        <v>115</v>
      </c>
    </row>
    <row r="223" spans="1:10" x14ac:dyDescent="0.3">
      <c r="A223" s="51" t="str">
        <f>qPCR!A221</f>
        <v>NRCS18S</v>
      </c>
      <c r="B223" s="51">
        <f>qPCR!B221</f>
        <v>211</v>
      </c>
      <c r="C223" s="32"/>
      <c r="E223" s="12"/>
      <c r="G223" t="s">
        <v>112</v>
      </c>
      <c r="H223" s="12" t="s">
        <v>113</v>
      </c>
      <c r="I223" t="s">
        <v>114</v>
      </c>
      <c r="J223" s="33" t="s">
        <v>115</v>
      </c>
    </row>
    <row r="224" spans="1:10" x14ac:dyDescent="0.3">
      <c r="A224" s="51" t="str">
        <f>qPCR!A222</f>
        <v>NRCS18S</v>
      </c>
      <c r="B224" s="51">
        <f>qPCR!B222</f>
        <v>212</v>
      </c>
      <c r="C224" s="32"/>
      <c r="E224" s="12"/>
      <c r="G224" t="s">
        <v>116</v>
      </c>
      <c r="H224" s="12" t="s">
        <v>117</v>
      </c>
      <c r="I224" t="s">
        <v>114</v>
      </c>
      <c r="J224" s="33" t="s">
        <v>115</v>
      </c>
    </row>
    <row r="225" spans="1:10" x14ac:dyDescent="0.3">
      <c r="A225" s="51" t="str">
        <f>qPCR!A223</f>
        <v>NRCS18S</v>
      </c>
      <c r="B225" s="51">
        <f>qPCR!B223</f>
        <v>213</v>
      </c>
      <c r="C225" s="32"/>
      <c r="E225" s="12"/>
      <c r="G225" t="s">
        <v>120</v>
      </c>
      <c r="H225" s="12" t="s">
        <v>121</v>
      </c>
      <c r="I225" t="s">
        <v>114</v>
      </c>
      <c r="J225" s="33" t="s">
        <v>115</v>
      </c>
    </row>
    <row r="226" spans="1:10" x14ac:dyDescent="0.3">
      <c r="A226" s="51" t="str">
        <f>qPCR!A224</f>
        <v>NRCS18S</v>
      </c>
      <c r="B226" s="51">
        <f>qPCR!B224</f>
        <v>214</v>
      </c>
      <c r="C226" s="32"/>
      <c r="E226" s="12"/>
      <c r="G226" t="s">
        <v>124</v>
      </c>
      <c r="H226" s="12" t="s">
        <v>125</v>
      </c>
      <c r="I226" t="s">
        <v>114</v>
      </c>
      <c r="J226" s="33" t="s">
        <v>115</v>
      </c>
    </row>
    <row r="227" spans="1:10" x14ac:dyDescent="0.3">
      <c r="A227" s="51" t="str">
        <f>qPCR!A225</f>
        <v>NRCS18S</v>
      </c>
      <c r="B227" s="51">
        <f>qPCR!B225</f>
        <v>215</v>
      </c>
      <c r="C227" s="32"/>
      <c r="E227" s="12"/>
      <c r="G227" t="s">
        <v>128</v>
      </c>
      <c r="H227" s="12" t="s">
        <v>129</v>
      </c>
      <c r="I227" t="s">
        <v>114</v>
      </c>
      <c r="J227" s="33" t="s">
        <v>115</v>
      </c>
    </row>
    <row r="228" spans="1:10" x14ac:dyDescent="0.3">
      <c r="A228" s="51" t="str">
        <f>qPCR!A226</f>
        <v>NRCS18S</v>
      </c>
      <c r="B228" s="51">
        <f>qPCR!B226</f>
        <v>216</v>
      </c>
      <c r="C228" s="32"/>
      <c r="E228" s="12"/>
      <c r="G228" t="s">
        <v>130</v>
      </c>
      <c r="H228" s="12" t="s">
        <v>131</v>
      </c>
      <c r="I228" t="s">
        <v>114</v>
      </c>
      <c r="J228" s="33" t="s">
        <v>115</v>
      </c>
    </row>
    <row r="229" spans="1:10" x14ac:dyDescent="0.3">
      <c r="A229" s="51" t="str">
        <f>qPCR!A227</f>
        <v>NRCS18S</v>
      </c>
      <c r="B229" s="51">
        <f>qPCR!B227</f>
        <v>217</v>
      </c>
      <c r="C229" s="32"/>
      <c r="E229" s="12"/>
      <c r="G229" t="s">
        <v>132</v>
      </c>
      <c r="H229" s="33" t="s">
        <v>133</v>
      </c>
      <c r="I229" t="s">
        <v>114</v>
      </c>
      <c r="J229" s="33" t="s">
        <v>115</v>
      </c>
    </row>
    <row r="230" spans="1:10" x14ac:dyDescent="0.3">
      <c r="A230" s="51" t="str">
        <f>qPCR!A228</f>
        <v>NRCS18S</v>
      </c>
      <c r="B230" s="51">
        <f>qPCR!B228</f>
        <v>218</v>
      </c>
      <c r="C230" s="32"/>
      <c r="E230" s="12"/>
      <c r="G230" t="s">
        <v>134</v>
      </c>
      <c r="H230" s="33" t="s">
        <v>135</v>
      </c>
      <c r="I230" t="s">
        <v>114</v>
      </c>
      <c r="J230" s="33" t="s">
        <v>115</v>
      </c>
    </row>
    <row r="231" spans="1:10" x14ac:dyDescent="0.3">
      <c r="A231" s="51" t="str">
        <f>qPCR!A229</f>
        <v>NRCS18S</v>
      </c>
      <c r="B231" s="51">
        <f>qPCR!B229</f>
        <v>219</v>
      </c>
      <c r="C231" s="32"/>
      <c r="E231" s="12"/>
      <c r="G231" s="36" t="s">
        <v>91</v>
      </c>
      <c r="H231" s="12" t="s">
        <v>92</v>
      </c>
      <c r="I231" t="s">
        <v>118</v>
      </c>
      <c r="J231" s="33" t="s">
        <v>119</v>
      </c>
    </row>
    <row r="232" spans="1:10" x14ac:dyDescent="0.3">
      <c r="A232" s="51" t="str">
        <f>qPCR!A230</f>
        <v>NRCS18S</v>
      </c>
      <c r="B232" s="51">
        <f>qPCR!B230</f>
        <v>220</v>
      </c>
      <c r="C232" s="32"/>
      <c r="E232" s="12"/>
      <c r="G232" t="s">
        <v>100</v>
      </c>
      <c r="H232" s="12" t="s">
        <v>101</v>
      </c>
      <c r="I232" t="s">
        <v>118</v>
      </c>
      <c r="J232" s="33" t="s">
        <v>119</v>
      </c>
    </row>
    <row r="233" spans="1:10" x14ac:dyDescent="0.3">
      <c r="A233" s="51" t="str">
        <f>qPCR!A231</f>
        <v>NRCS18S</v>
      </c>
      <c r="B233" s="51">
        <f>qPCR!B231</f>
        <v>221</v>
      </c>
      <c r="C233" s="32"/>
      <c r="E233" s="12"/>
      <c r="G233" t="s">
        <v>104</v>
      </c>
      <c r="H233" s="12" t="s">
        <v>105</v>
      </c>
      <c r="I233" t="s">
        <v>118</v>
      </c>
      <c r="J233" s="33" t="s">
        <v>119</v>
      </c>
    </row>
    <row r="234" spans="1:10" x14ac:dyDescent="0.3">
      <c r="A234" s="51" t="str">
        <f>qPCR!A232</f>
        <v>NRCS18S</v>
      </c>
      <c r="B234" s="51">
        <f>qPCR!B232</f>
        <v>222</v>
      </c>
      <c r="C234" s="32"/>
      <c r="E234" s="12"/>
      <c r="G234" t="s">
        <v>108</v>
      </c>
      <c r="H234" s="12" t="s">
        <v>109</v>
      </c>
      <c r="I234" t="s">
        <v>118</v>
      </c>
      <c r="J234" s="33" t="s">
        <v>119</v>
      </c>
    </row>
    <row r="235" spans="1:10" x14ac:dyDescent="0.3">
      <c r="A235" s="51" t="str">
        <f>qPCR!A233</f>
        <v>NRCS18S</v>
      </c>
      <c r="B235" s="51">
        <f>qPCR!B233</f>
        <v>223</v>
      </c>
      <c r="C235" s="32"/>
      <c r="E235" s="12"/>
      <c r="G235" t="s">
        <v>112</v>
      </c>
      <c r="H235" s="12" t="s">
        <v>113</v>
      </c>
      <c r="I235" t="s">
        <v>118</v>
      </c>
      <c r="J235" s="33" t="s">
        <v>119</v>
      </c>
    </row>
    <row r="236" spans="1:10" x14ac:dyDescent="0.3">
      <c r="A236" s="51" t="str">
        <f>qPCR!A234</f>
        <v>NRCS18S</v>
      </c>
      <c r="B236" s="51">
        <f>qPCR!B234</f>
        <v>224</v>
      </c>
      <c r="C236" s="32"/>
      <c r="E236" s="12"/>
      <c r="G236" t="s">
        <v>116</v>
      </c>
      <c r="H236" s="12" t="s">
        <v>117</v>
      </c>
      <c r="I236" t="s">
        <v>118</v>
      </c>
      <c r="J236" s="33" t="s">
        <v>119</v>
      </c>
    </row>
    <row r="237" spans="1:10" x14ac:dyDescent="0.3">
      <c r="A237" s="51" t="str">
        <f>qPCR!A235</f>
        <v>NRCS18S</v>
      </c>
      <c r="B237" s="51">
        <f>qPCR!B235</f>
        <v>225</v>
      </c>
      <c r="C237" s="32"/>
      <c r="E237" s="12"/>
      <c r="G237" t="s">
        <v>120</v>
      </c>
      <c r="H237" s="12" t="s">
        <v>121</v>
      </c>
      <c r="I237" t="s">
        <v>118</v>
      </c>
      <c r="J237" s="33" t="s">
        <v>119</v>
      </c>
    </row>
    <row r="238" spans="1:10" x14ac:dyDescent="0.3">
      <c r="A238" s="51" t="str">
        <f>qPCR!A236</f>
        <v>NRCS18S</v>
      </c>
      <c r="B238" s="51">
        <f>qPCR!B236</f>
        <v>226</v>
      </c>
      <c r="C238" s="32"/>
      <c r="E238" s="12"/>
      <c r="G238" t="s">
        <v>124</v>
      </c>
      <c r="H238" s="12" t="s">
        <v>125</v>
      </c>
      <c r="I238" t="s">
        <v>118</v>
      </c>
      <c r="J238" s="33" t="s">
        <v>119</v>
      </c>
    </row>
    <row r="239" spans="1:10" x14ac:dyDescent="0.3">
      <c r="A239" s="51" t="str">
        <f>qPCR!A237</f>
        <v>NRCS18S</v>
      </c>
      <c r="B239" s="51">
        <f>qPCR!B237</f>
        <v>227</v>
      </c>
      <c r="C239" s="32"/>
      <c r="E239" s="12"/>
      <c r="G239" t="s">
        <v>128</v>
      </c>
      <c r="H239" s="12" t="s">
        <v>129</v>
      </c>
      <c r="I239" t="s">
        <v>118</v>
      </c>
      <c r="J239" s="33" t="s">
        <v>119</v>
      </c>
    </row>
    <row r="240" spans="1:10" x14ac:dyDescent="0.3">
      <c r="A240" s="51" t="str">
        <f>qPCR!A238</f>
        <v>NRCS18S</v>
      </c>
      <c r="B240" s="51">
        <f>qPCR!B238</f>
        <v>228</v>
      </c>
      <c r="C240" s="32"/>
      <c r="E240" s="12"/>
      <c r="G240" t="s">
        <v>130</v>
      </c>
      <c r="H240" s="12" t="s">
        <v>131</v>
      </c>
      <c r="I240" t="s">
        <v>118</v>
      </c>
      <c r="J240" s="33" t="s">
        <v>119</v>
      </c>
    </row>
    <row r="241" spans="1:10" x14ac:dyDescent="0.3">
      <c r="A241" s="51" t="str">
        <f>qPCR!A239</f>
        <v>NRCS18S</v>
      </c>
      <c r="B241" s="51">
        <f>qPCR!B239</f>
        <v>229</v>
      </c>
      <c r="C241" s="32"/>
      <c r="E241" s="12"/>
      <c r="G241" t="s">
        <v>132</v>
      </c>
      <c r="H241" s="33" t="s">
        <v>133</v>
      </c>
      <c r="I241" t="s">
        <v>118</v>
      </c>
      <c r="J241" s="33" t="s">
        <v>119</v>
      </c>
    </row>
    <row r="242" spans="1:10" x14ac:dyDescent="0.3">
      <c r="A242" s="51" t="str">
        <f>qPCR!A240</f>
        <v>NRCS18S</v>
      </c>
      <c r="B242" s="51">
        <f>qPCR!B240</f>
        <v>230</v>
      </c>
      <c r="C242" s="32"/>
      <c r="E242" s="12"/>
      <c r="G242" t="s">
        <v>134</v>
      </c>
      <c r="H242" s="33" t="s">
        <v>135</v>
      </c>
      <c r="I242" t="s">
        <v>118</v>
      </c>
      <c r="J242" s="33" t="s">
        <v>119</v>
      </c>
    </row>
    <row r="243" spans="1:10" x14ac:dyDescent="0.3">
      <c r="A243" s="51" t="str">
        <f>qPCR!A241</f>
        <v>NRCS18S</v>
      </c>
      <c r="B243" s="51">
        <f>qPCR!B241</f>
        <v>231</v>
      </c>
      <c r="C243" s="32"/>
      <c r="E243" s="12"/>
      <c r="G243" s="36" t="s">
        <v>91</v>
      </c>
      <c r="H243" s="12" t="s">
        <v>92</v>
      </c>
      <c r="I243" t="s">
        <v>122</v>
      </c>
      <c r="J243" s="33" t="s">
        <v>123</v>
      </c>
    </row>
    <row r="244" spans="1:10" x14ac:dyDescent="0.3">
      <c r="A244" s="51" t="str">
        <f>qPCR!A242</f>
        <v>NRCS18S</v>
      </c>
      <c r="B244" s="51">
        <f>qPCR!B242</f>
        <v>232</v>
      </c>
      <c r="C244" s="32"/>
      <c r="E244" s="12"/>
      <c r="G244" t="s">
        <v>100</v>
      </c>
      <c r="H244" s="12" t="s">
        <v>101</v>
      </c>
      <c r="I244" t="s">
        <v>122</v>
      </c>
      <c r="J244" s="33" t="s">
        <v>123</v>
      </c>
    </row>
    <row r="245" spans="1:10" x14ac:dyDescent="0.3">
      <c r="A245" s="51" t="str">
        <f>qPCR!A243</f>
        <v>NRCS18S</v>
      </c>
      <c r="B245" s="51">
        <f>qPCR!B243</f>
        <v>233</v>
      </c>
      <c r="C245" s="32"/>
      <c r="E245" s="12"/>
      <c r="G245" t="s">
        <v>104</v>
      </c>
      <c r="H245" s="12" t="s">
        <v>105</v>
      </c>
      <c r="I245" t="s">
        <v>122</v>
      </c>
      <c r="J245" s="33" t="s">
        <v>123</v>
      </c>
    </row>
    <row r="246" spans="1:10" x14ac:dyDescent="0.3">
      <c r="A246" s="51" t="str">
        <f>qPCR!A244</f>
        <v>NRCS18S</v>
      </c>
      <c r="B246" s="51">
        <f>qPCR!B244</f>
        <v>234</v>
      </c>
      <c r="C246" s="32"/>
      <c r="E246" s="12"/>
      <c r="G246" t="s">
        <v>108</v>
      </c>
      <c r="H246" s="12" t="s">
        <v>109</v>
      </c>
      <c r="I246" t="s">
        <v>122</v>
      </c>
      <c r="J246" s="33" t="s">
        <v>123</v>
      </c>
    </row>
    <row r="247" spans="1:10" x14ac:dyDescent="0.3">
      <c r="A247" s="51" t="str">
        <f>qPCR!A245</f>
        <v>NRCS18S</v>
      </c>
      <c r="B247" s="51">
        <f>qPCR!B245</f>
        <v>235</v>
      </c>
      <c r="C247" s="32"/>
      <c r="E247" s="12"/>
      <c r="G247" t="s">
        <v>112</v>
      </c>
      <c r="H247" s="12" t="s">
        <v>113</v>
      </c>
      <c r="I247" t="s">
        <v>122</v>
      </c>
      <c r="J247" s="33" t="s">
        <v>123</v>
      </c>
    </row>
    <row r="248" spans="1:10" x14ac:dyDescent="0.3">
      <c r="A248" s="51" t="str">
        <f>qPCR!A246</f>
        <v>NRCS18S</v>
      </c>
      <c r="B248" s="51">
        <f>qPCR!B246</f>
        <v>236</v>
      </c>
      <c r="C248" s="32"/>
      <c r="E248" s="12"/>
      <c r="G248" t="s">
        <v>116</v>
      </c>
      <c r="H248" s="12" t="s">
        <v>117</v>
      </c>
      <c r="I248" t="s">
        <v>122</v>
      </c>
      <c r="J248" s="33" t="s">
        <v>123</v>
      </c>
    </row>
    <row r="249" spans="1:10" x14ac:dyDescent="0.3">
      <c r="A249" s="51" t="str">
        <f>qPCR!A247</f>
        <v>NRCS18S</v>
      </c>
      <c r="B249" s="51">
        <f>qPCR!B247</f>
        <v>237</v>
      </c>
      <c r="C249" s="32"/>
      <c r="E249" s="12"/>
      <c r="G249" t="s">
        <v>120</v>
      </c>
      <c r="H249" s="12" t="s">
        <v>121</v>
      </c>
      <c r="I249" t="s">
        <v>122</v>
      </c>
      <c r="J249" s="33" t="s">
        <v>123</v>
      </c>
    </row>
    <row r="250" spans="1:10" x14ac:dyDescent="0.3">
      <c r="A250" s="51" t="str">
        <f>qPCR!A248</f>
        <v>NRCS18S</v>
      </c>
      <c r="B250" s="51" t="s">
        <v>408</v>
      </c>
      <c r="C250" s="32"/>
      <c r="E250" s="12"/>
      <c r="G250" t="s">
        <v>124</v>
      </c>
      <c r="H250" s="12" t="s">
        <v>125</v>
      </c>
      <c r="I250" t="s">
        <v>122</v>
      </c>
      <c r="J250" s="33" t="s">
        <v>123</v>
      </c>
    </row>
    <row r="251" spans="1:10" x14ac:dyDescent="0.3">
      <c r="A251" s="51" t="str">
        <f>qPCR!A248</f>
        <v>NRCS18S</v>
      </c>
      <c r="B251" s="51" t="str">
        <f>qPCR!B248</f>
        <v>PlateC_H2O_1</v>
      </c>
      <c r="C251" s="32"/>
      <c r="E251" s="12"/>
      <c r="G251" t="s">
        <v>128</v>
      </c>
      <c r="H251" s="12" t="s">
        <v>129</v>
      </c>
      <c r="I251" t="s">
        <v>122</v>
      </c>
      <c r="J251" s="33" t="s">
        <v>123</v>
      </c>
    </row>
    <row r="252" spans="1:10" x14ac:dyDescent="0.3">
      <c r="A252" s="51" t="str">
        <f>qPCR!A249</f>
        <v>NRCS18S</v>
      </c>
      <c r="B252" s="51" t="str">
        <f>qPCR!B249</f>
        <v>PlateC_H2O_2</v>
      </c>
      <c r="C252" s="32"/>
      <c r="E252" s="12"/>
      <c r="G252" t="s">
        <v>130</v>
      </c>
      <c r="H252" s="12" t="s">
        <v>131</v>
      </c>
      <c r="I252" t="s">
        <v>122</v>
      </c>
      <c r="J252" s="33" t="s">
        <v>123</v>
      </c>
    </row>
    <row r="253" spans="1:10" x14ac:dyDescent="0.3">
      <c r="A253" s="51" t="str">
        <f>qPCR!A250</f>
        <v>NRCS18S</v>
      </c>
      <c r="B253" s="51" t="str">
        <f>qPCR!B250</f>
        <v>PlateC_Cal</v>
      </c>
      <c r="C253" s="32"/>
      <c r="E253" s="12"/>
      <c r="G253" t="s">
        <v>132</v>
      </c>
      <c r="H253" s="33" t="s">
        <v>133</v>
      </c>
      <c r="I253" t="s">
        <v>122</v>
      </c>
      <c r="J253" s="33" t="s">
        <v>123</v>
      </c>
    </row>
    <row r="254" spans="1:10" x14ac:dyDescent="0.3">
      <c r="A254" s="51" t="str">
        <f>qPCR!A251</f>
        <v>NRCS18S</v>
      </c>
      <c r="B254" s="51" t="str">
        <f>qPCR!B251</f>
        <v>PlateC_Zymo</v>
      </c>
      <c r="C254" s="32"/>
      <c r="E254" s="12"/>
      <c r="G254" t="s">
        <v>134</v>
      </c>
      <c r="H254" s="33" t="s">
        <v>135</v>
      </c>
      <c r="I254" t="s">
        <v>122</v>
      </c>
      <c r="J254" s="33" t="s">
        <v>123</v>
      </c>
    </row>
    <row r="255" spans="1:10" x14ac:dyDescent="0.3">
      <c r="A255" s="51" t="str">
        <f>qPCR!A252</f>
        <v>NRCS18S</v>
      </c>
      <c r="B255" s="51">
        <f>qPCR!B252</f>
        <v>238</v>
      </c>
      <c r="C255" s="32"/>
      <c r="E255" s="12"/>
      <c r="G255" t="s">
        <v>137</v>
      </c>
      <c r="H255" s="33" t="s">
        <v>138</v>
      </c>
      <c r="I255" t="s">
        <v>139</v>
      </c>
      <c r="J255" s="33" t="s">
        <v>140</v>
      </c>
    </row>
    <row r="256" spans="1:10" x14ac:dyDescent="0.3">
      <c r="A256" s="51" t="str">
        <f>qPCR!A253</f>
        <v>NRCS18S</v>
      </c>
      <c r="B256" s="51">
        <f>qPCR!B253</f>
        <v>239</v>
      </c>
      <c r="C256" s="32"/>
      <c r="E256" s="12"/>
      <c r="G256" t="s">
        <v>141</v>
      </c>
      <c r="H256" s="33" t="s">
        <v>142</v>
      </c>
      <c r="I256" t="s">
        <v>139</v>
      </c>
      <c r="J256" s="33" t="s">
        <v>140</v>
      </c>
    </row>
    <row r="257" spans="1:10" x14ac:dyDescent="0.3">
      <c r="A257" s="51" t="str">
        <f>qPCR!A254</f>
        <v>NRCS18S</v>
      </c>
      <c r="B257" s="51">
        <f>qPCR!B254</f>
        <v>240</v>
      </c>
      <c r="C257" s="32"/>
      <c r="E257" s="12"/>
      <c r="G257" t="s">
        <v>145</v>
      </c>
      <c r="H257" s="33" t="s">
        <v>146</v>
      </c>
      <c r="I257" t="s">
        <v>139</v>
      </c>
      <c r="J257" s="33" t="s">
        <v>140</v>
      </c>
    </row>
    <row r="258" spans="1:10" x14ac:dyDescent="0.3">
      <c r="A258" s="51" t="str">
        <f>qPCR!A255</f>
        <v>NRCS18S</v>
      </c>
      <c r="B258" s="51">
        <f>qPCR!B255</f>
        <v>241</v>
      </c>
      <c r="C258" s="32"/>
      <c r="E258" s="12"/>
      <c r="G258" t="s">
        <v>149</v>
      </c>
      <c r="H258" s="33" t="s">
        <v>150</v>
      </c>
      <c r="I258" t="s">
        <v>139</v>
      </c>
      <c r="J258" s="33" t="s">
        <v>140</v>
      </c>
    </row>
    <row r="259" spans="1:10" x14ac:dyDescent="0.3">
      <c r="A259" s="51" t="str">
        <f>qPCR!A256</f>
        <v>NRCS18S</v>
      </c>
      <c r="B259" s="51">
        <f>qPCR!B256</f>
        <v>242</v>
      </c>
      <c r="C259" s="32"/>
      <c r="E259" s="12"/>
      <c r="G259" t="s">
        <v>153</v>
      </c>
      <c r="H259" s="33" t="s">
        <v>154</v>
      </c>
      <c r="I259" t="s">
        <v>139</v>
      </c>
      <c r="J259" s="33" t="s">
        <v>140</v>
      </c>
    </row>
    <row r="260" spans="1:10" x14ac:dyDescent="0.3">
      <c r="A260" s="51" t="str">
        <f>qPCR!A257</f>
        <v>NRCS18S</v>
      </c>
      <c r="B260" s="51">
        <f>qPCR!B257</f>
        <v>243</v>
      </c>
      <c r="C260" s="32"/>
      <c r="E260" s="12"/>
      <c r="G260" t="s">
        <v>157</v>
      </c>
      <c r="H260" s="33" t="s">
        <v>158</v>
      </c>
      <c r="I260" t="s">
        <v>139</v>
      </c>
      <c r="J260" s="33" t="s">
        <v>140</v>
      </c>
    </row>
    <row r="261" spans="1:10" x14ac:dyDescent="0.3">
      <c r="A261" s="51" t="str">
        <f>qPCR!A258</f>
        <v>NRCS18S</v>
      </c>
      <c r="B261" s="51">
        <f>qPCR!B258</f>
        <v>244</v>
      </c>
      <c r="C261" s="32"/>
      <c r="E261" s="12"/>
      <c r="G261" t="s">
        <v>161</v>
      </c>
      <c r="H261" s="33" t="s">
        <v>162</v>
      </c>
      <c r="I261" t="s">
        <v>139</v>
      </c>
      <c r="J261" s="33" t="s">
        <v>140</v>
      </c>
    </row>
    <row r="262" spans="1:10" x14ac:dyDescent="0.3">
      <c r="A262" s="51" t="str">
        <f>qPCR!A259</f>
        <v>NRCS18S</v>
      </c>
      <c r="B262" s="51">
        <f>qPCR!B259</f>
        <v>245</v>
      </c>
      <c r="C262" s="32"/>
      <c r="E262" s="12"/>
      <c r="G262" t="s">
        <v>165</v>
      </c>
      <c r="H262" s="33" t="s">
        <v>166</v>
      </c>
      <c r="I262" t="s">
        <v>139</v>
      </c>
      <c r="J262" s="33" t="s">
        <v>140</v>
      </c>
    </row>
    <row r="263" spans="1:10" x14ac:dyDescent="0.3">
      <c r="A263" s="51" t="str">
        <f>qPCR!A260</f>
        <v>NRCS18S</v>
      </c>
      <c r="B263" s="51">
        <f>qPCR!B260</f>
        <v>246</v>
      </c>
      <c r="C263" s="32"/>
      <c r="E263" s="12"/>
      <c r="G263" t="s">
        <v>169</v>
      </c>
      <c r="H263" s="33" t="s">
        <v>170</v>
      </c>
      <c r="I263" t="s">
        <v>139</v>
      </c>
      <c r="J263" s="33" t="s">
        <v>140</v>
      </c>
    </row>
    <row r="264" spans="1:10" x14ac:dyDescent="0.3">
      <c r="A264" s="51" t="str">
        <f>qPCR!A261</f>
        <v>NRCS18S</v>
      </c>
      <c r="B264" s="51">
        <f>qPCR!B261</f>
        <v>247</v>
      </c>
      <c r="C264" s="32"/>
      <c r="E264" s="12"/>
      <c r="G264" t="s">
        <v>171</v>
      </c>
      <c r="H264" s="33" t="s">
        <v>172</v>
      </c>
      <c r="I264" t="s">
        <v>139</v>
      </c>
      <c r="J264" s="33" t="s">
        <v>140</v>
      </c>
    </row>
    <row r="265" spans="1:10" x14ac:dyDescent="0.3">
      <c r="A265" s="51" t="str">
        <f>qPCR!A262</f>
        <v>NRCS18S</v>
      </c>
      <c r="B265" s="51">
        <f>qPCR!B262</f>
        <v>248</v>
      </c>
      <c r="C265" s="32"/>
      <c r="E265" s="12"/>
      <c r="G265" t="s">
        <v>173</v>
      </c>
      <c r="H265" s="33" t="s">
        <v>174</v>
      </c>
      <c r="I265" t="s">
        <v>139</v>
      </c>
      <c r="J265" s="33" t="s">
        <v>140</v>
      </c>
    </row>
    <row r="266" spans="1:10" x14ac:dyDescent="0.3">
      <c r="A266" s="51" t="str">
        <f>qPCR!A263</f>
        <v>NRCS18S</v>
      </c>
      <c r="B266" s="51">
        <f>qPCR!B263</f>
        <v>249</v>
      </c>
      <c r="C266" s="32"/>
      <c r="E266" s="12"/>
      <c r="G266" t="s">
        <v>175</v>
      </c>
      <c r="H266" s="33" t="s">
        <v>176</v>
      </c>
      <c r="I266" t="s">
        <v>139</v>
      </c>
      <c r="J266" s="33" t="s">
        <v>140</v>
      </c>
    </row>
    <row r="267" spans="1:10" x14ac:dyDescent="0.3">
      <c r="A267" s="51" t="str">
        <f>qPCR!A264</f>
        <v>NRCS18S</v>
      </c>
      <c r="B267" s="51">
        <f>qPCR!B264</f>
        <v>250</v>
      </c>
      <c r="C267" s="32"/>
      <c r="E267" s="12"/>
      <c r="G267" t="s">
        <v>137</v>
      </c>
      <c r="H267" s="33" t="s">
        <v>138</v>
      </c>
      <c r="I267" t="s">
        <v>143</v>
      </c>
      <c r="J267" s="33" t="s">
        <v>144</v>
      </c>
    </row>
    <row r="268" spans="1:10" x14ac:dyDescent="0.3">
      <c r="A268" s="51" t="str">
        <f>qPCR!A265</f>
        <v>NRCS18S</v>
      </c>
      <c r="B268" s="51">
        <f>qPCR!B265</f>
        <v>251</v>
      </c>
      <c r="C268" s="32"/>
      <c r="E268" s="12"/>
      <c r="G268" t="s">
        <v>141</v>
      </c>
      <c r="H268" s="33" t="s">
        <v>142</v>
      </c>
      <c r="I268" t="s">
        <v>143</v>
      </c>
      <c r="J268" s="33" t="s">
        <v>144</v>
      </c>
    </row>
    <row r="269" spans="1:10" x14ac:dyDescent="0.3">
      <c r="A269" s="51" t="str">
        <f>qPCR!A266</f>
        <v>NRCS18S</v>
      </c>
      <c r="B269" s="51">
        <f>qPCR!B266</f>
        <v>252</v>
      </c>
      <c r="C269" s="32"/>
      <c r="E269" s="12"/>
      <c r="G269" t="s">
        <v>145</v>
      </c>
      <c r="H269" s="33" t="s">
        <v>146</v>
      </c>
      <c r="I269" t="s">
        <v>143</v>
      </c>
      <c r="J269" s="33" t="s">
        <v>144</v>
      </c>
    </row>
    <row r="270" spans="1:10" x14ac:dyDescent="0.3">
      <c r="A270" s="51" t="str">
        <f>qPCR!A267</f>
        <v>NRCS18S</v>
      </c>
      <c r="B270" s="51">
        <f>qPCR!B267</f>
        <v>253</v>
      </c>
      <c r="C270" s="32"/>
      <c r="E270" s="12"/>
      <c r="G270" t="s">
        <v>149</v>
      </c>
      <c r="H270" s="33" t="s">
        <v>150</v>
      </c>
      <c r="I270" t="s">
        <v>143</v>
      </c>
      <c r="J270" s="33" t="s">
        <v>144</v>
      </c>
    </row>
    <row r="271" spans="1:10" x14ac:dyDescent="0.3">
      <c r="A271" s="51" t="str">
        <f>qPCR!A268</f>
        <v>NRCS18S</v>
      </c>
      <c r="B271" s="51">
        <f>qPCR!B268</f>
        <v>254</v>
      </c>
      <c r="C271" s="32"/>
      <c r="E271" s="12"/>
      <c r="G271" t="s">
        <v>153</v>
      </c>
      <c r="H271" s="33" t="s">
        <v>154</v>
      </c>
      <c r="I271" t="s">
        <v>143</v>
      </c>
      <c r="J271" s="33" t="s">
        <v>144</v>
      </c>
    </row>
    <row r="272" spans="1:10" x14ac:dyDescent="0.3">
      <c r="A272" s="51" t="str">
        <f>qPCR!A269</f>
        <v>NRCS18S</v>
      </c>
      <c r="B272" s="51">
        <f>qPCR!B269</f>
        <v>255</v>
      </c>
      <c r="C272" s="32"/>
      <c r="E272" s="12"/>
      <c r="G272" t="s">
        <v>157</v>
      </c>
      <c r="H272" s="33" t="s">
        <v>158</v>
      </c>
      <c r="I272" t="s">
        <v>143</v>
      </c>
      <c r="J272" s="33" t="s">
        <v>144</v>
      </c>
    </row>
    <row r="273" spans="1:10" x14ac:dyDescent="0.3">
      <c r="A273" s="51" t="str">
        <f>qPCR!A270</f>
        <v>NRCS18S</v>
      </c>
      <c r="B273" s="51">
        <f>qPCR!B270</f>
        <v>256</v>
      </c>
      <c r="C273" s="32"/>
      <c r="E273" s="12"/>
      <c r="G273" t="s">
        <v>161</v>
      </c>
      <c r="H273" s="33" t="s">
        <v>162</v>
      </c>
      <c r="I273" t="s">
        <v>143</v>
      </c>
      <c r="J273" s="33" t="s">
        <v>144</v>
      </c>
    </row>
    <row r="274" spans="1:10" x14ac:dyDescent="0.3">
      <c r="A274" s="51" t="str">
        <f>qPCR!A271</f>
        <v>NRCS18S</v>
      </c>
      <c r="B274" s="51">
        <f>qPCR!B271</f>
        <v>257</v>
      </c>
      <c r="C274" s="32"/>
      <c r="E274" s="12"/>
      <c r="G274" t="s">
        <v>165</v>
      </c>
      <c r="H274" s="33" t="s">
        <v>166</v>
      </c>
      <c r="I274" t="s">
        <v>143</v>
      </c>
      <c r="J274" s="33" t="s">
        <v>144</v>
      </c>
    </row>
    <row r="275" spans="1:10" x14ac:dyDescent="0.3">
      <c r="A275" s="51" t="str">
        <f>qPCR!A272</f>
        <v>NRCS18S</v>
      </c>
      <c r="B275" s="51">
        <f>qPCR!B272</f>
        <v>258</v>
      </c>
      <c r="C275" s="32"/>
      <c r="E275" s="12"/>
      <c r="G275" t="s">
        <v>169</v>
      </c>
      <c r="H275" s="33" t="s">
        <v>170</v>
      </c>
      <c r="I275" t="s">
        <v>143</v>
      </c>
      <c r="J275" s="33" t="s">
        <v>144</v>
      </c>
    </row>
    <row r="276" spans="1:10" x14ac:dyDescent="0.3">
      <c r="A276" s="51" t="str">
        <f>qPCR!A273</f>
        <v>NRCS18S</v>
      </c>
      <c r="B276" s="51">
        <f>qPCR!B273</f>
        <v>259</v>
      </c>
      <c r="C276" s="32"/>
      <c r="E276" s="12"/>
      <c r="G276" t="s">
        <v>171</v>
      </c>
      <c r="H276" s="33" t="s">
        <v>172</v>
      </c>
      <c r="I276" t="s">
        <v>143</v>
      </c>
      <c r="J276" s="33" t="s">
        <v>144</v>
      </c>
    </row>
    <row r="277" spans="1:10" x14ac:dyDescent="0.3">
      <c r="A277" s="51" t="str">
        <f>qPCR!A274</f>
        <v>NRCS18S</v>
      </c>
      <c r="B277" s="51">
        <f>qPCR!B274</f>
        <v>260</v>
      </c>
      <c r="C277" s="32"/>
      <c r="E277" s="12"/>
      <c r="G277" t="s">
        <v>173</v>
      </c>
      <c r="H277" s="33" t="s">
        <v>174</v>
      </c>
      <c r="I277" t="s">
        <v>143</v>
      </c>
      <c r="J277" s="33" t="s">
        <v>144</v>
      </c>
    </row>
    <row r="278" spans="1:10" x14ac:dyDescent="0.3">
      <c r="A278" s="51" t="str">
        <f>qPCR!A275</f>
        <v>NRCS18S</v>
      </c>
      <c r="B278" s="51">
        <f>qPCR!B275</f>
        <v>261</v>
      </c>
      <c r="C278" s="32"/>
      <c r="E278" s="12"/>
      <c r="G278" t="s">
        <v>175</v>
      </c>
      <c r="H278" s="33" t="s">
        <v>176</v>
      </c>
      <c r="I278" t="s">
        <v>143</v>
      </c>
      <c r="J278" s="33" t="s">
        <v>144</v>
      </c>
    </row>
    <row r="279" spans="1:10" x14ac:dyDescent="0.3">
      <c r="A279" s="51" t="str">
        <f>qPCR!A276</f>
        <v>NRCS18S</v>
      </c>
      <c r="B279" s="51">
        <f>qPCR!B276</f>
        <v>262</v>
      </c>
      <c r="C279" s="32"/>
      <c r="E279" s="12"/>
      <c r="G279" t="s">
        <v>137</v>
      </c>
      <c r="H279" s="33" t="s">
        <v>138</v>
      </c>
      <c r="I279" t="s">
        <v>147</v>
      </c>
      <c r="J279" s="33" t="s">
        <v>148</v>
      </c>
    </row>
    <row r="280" spans="1:10" x14ac:dyDescent="0.3">
      <c r="A280" s="51" t="str">
        <f>qPCR!A277</f>
        <v>NRCS18S</v>
      </c>
      <c r="B280" s="51">
        <f>qPCR!B277</f>
        <v>263</v>
      </c>
      <c r="C280" s="32"/>
      <c r="E280" s="12"/>
      <c r="G280" t="s">
        <v>141</v>
      </c>
      <c r="H280" s="33" t="s">
        <v>142</v>
      </c>
      <c r="I280" t="s">
        <v>147</v>
      </c>
      <c r="J280" s="33" t="s">
        <v>148</v>
      </c>
    </row>
    <row r="281" spans="1:10" x14ac:dyDescent="0.3">
      <c r="A281" s="51" t="str">
        <f>qPCR!A278</f>
        <v>NRCS18S</v>
      </c>
      <c r="B281" s="51">
        <f>qPCR!B278</f>
        <v>264</v>
      </c>
      <c r="C281" s="32"/>
      <c r="E281" s="12"/>
      <c r="G281" t="s">
        <v>145</v>
      </c>
      <c r="H281" s="33" t="s">
        <v>146</v>
      </c>
      <c r="I281" t="s">
        <v>147</v>
      </c>
      <c r="J281" s="33" t="s">
        <v>148</v>
      </c>
    </row>
    <row r="282" spans="1:10" x14ac:dyDescent="0.3">
      <c r="A282" s="51" t="str">
        <f>qPCR!A279</f>
        <v>NRCS18S</v>
      </c>
      <c r="B282" s="51">
        <f>qPCR!B279</f>
        <v>265</v>
      </c>
      <c r="C282" s="32"/>
      <c r="E282" s="12"/>
      <c r="G282" t="s">
        <v>149</v>
      </c>
      <c r="H282" s="33" t="s">
        <v>150</v>
      </c>
      <c r="I282" t="s">
        <v>147</v>
      </c>
      <c r="J282" s="33" t="s">
        <v>148</v>
      </c>
    </row>
    <row r="283" spans="1:10" x14ac:dyDescent="0.3">
      <c r="A283" s="51" t="str">
        <f>qPCR!A280</f>
        <v>NRCS18S</v>
      </c>
      <c r="B283" s="51">
        <f>qPCR!B280</f>
        <v>266</v>
      </c>
      <c r="C283" s="32"/>
      <c r="E283" s="12"/>
      <c r="G283" t="s">
        <v>153</v>
      </c>
      <c r="H283" s="33" t="s">
        <v>154</v>
      </c>
      <c r="I283" t="s">
        <v>147</v>
      </c>
      <c r="J283" s="33" t="s">
        <v>148</v>
      </c>
    </row>
    <row r="284" spans="1:10" x14ac:dyDescent="0.3">
      <c r="A284" s="51" t="str">
        <f>qPCR!A281</f>
        <v>NRCS18S</v>
      </c>
      <c r="B284" s="51">
        <f>qPCR!B281</f>
        <v>267</v>
      </c>
      <c r="C284" s="32"/>
      <c r="E284" s="12"/>
      <c r="G284" t="s">
        <v>157</v>
      </c>
      <c r="H284" s="33" t="s">
        <v>158</v>
      </c>
      <c r="I284" t="s">
        <v>147</v>
      </c>
      <c r="J284" s="33" t="s">
        <v>148</v>
      </c>
    </row>
    <row r="285" spans="1:10" x14ac:dyDescent="0.3">
      <c r="A285" s="51" t="str">
        <f>qPCR!A282</f>
        <v>NRCS18S</v>
      </c>
      <c r="B285" s="51">
        <f>qPCR!B282</f>
        <v>268</v>
      </c>
      <c r="G285" t="s">
        <v>161</v>
      </c>
      <c r="H285" s="33" t="s">
        <v>162</v>
      </c>
      <c r="I285" t="s">
        <v>147</v>
      </c>
      <c r="J285" s="33" t="s">
        <v>148</v>
      </c>
    </row>
    <row r="286" spans="1:10" x14ac:dyDescent="0.3">
      <c r="A286" s="51" t="str">
        <f>qPCR!A283</f>
        <v>NRCS18S</v>
      </c>
      <c r="B286" s="51">
        <f>qPCR!B283</f>
        <v>269</v>
      </c>
      <c r="G286" t="s">
        <v>165</v>
      </c>
      <c r="H286" s="33" t="s">
        <v>166</v>
      </c>
      <c r="I286" t="s">
        <v>147</v>
      </c>
      <c r="J286" s="33" t="s">
        <v>148</v>
      </c>
    </row>
    <row r="287" spans="1:10" x14ac:dyDescent="0.3">
      <c r="A287" s="51" t="str">
        <f>qPCR!A284</f>
        <v>NRCS18S</v>
      </c>
      <c r="B287" s="51">
        <f>qPCR!B284</f>
        <v>270</v>
      </c>
      <c r="G287" t="s">
        <v>169</v>
      </c>
      <c r="H287" s="33" t="s">
        <v>170</v>
      </c>
      <c r="I287" t="s">
        <v>147</v>
      </c>
      <c r="J287" s="33" t="s">
        <v>148</v>
      </c>
    </row>
    <row r="288" spans="1:10" x14ac:dyDescent="0.3">
      <c r="A288" s="51" t="str">
        <f>qPCR!A285</f>
        <v>NRCS18S</v>
      </c>
      <c r="B288" s="51">
        <f>qPCR!B285</f>
        <v>271</v>
      </c>
      <c r="G288" t="s">
        <v>171</v>
      </c>
      <c r="H288" s="33" t="s">
        <v>172</v>
      </c>
      <c r="I288" t="s">
        <v>147</v>
      </c>
      <c r="J288" s="33" t="s">
        <v>148</v>
      </c>
    </row>
    <row r="289" spans="1:10" x14ac:dyDescent="0.3">
      <c r="A289" s="51" t="str">
        <f>qPCR!A286</f>
        <v>NRCS18S</v>
      </c>
      <c r="B289" s="51">
        <f>qPCR!B286</f>
        <v>272</v>
      </c>
      <c r="G289" t="s">
        <v>173</v>
      </c>
      <c r="H289" s="33" t="s">
        <v>174</v>
      </c>
      <c r="I289" t="s">
        <v>147</v>
      </c>
      <c r="J289" s="33" t="s">
        <v>148</v>
      </c>
    </row>
    <row r="290" spans="1:10" x14ac:dyDescent="0.3">
      <c r="A290" s="51" t="str">
        <f>qPCR!A287</f>
        <v>NRCS18S</v>
      </c>
      <c r="B290" s="51">
        <f>qPCR!B287</f>
        <v>273</v>
      </c>
      <c r="G290" t="s">
        <v>175</v>
      </c>
      <c r="H290" s="33" t="s">
        <v>176</v>
      </c>
      <c r="I290" t="s">
        <v>147</v>
      </c>
      <c r="J290" s="33" t="s">
        <v>148</v>
      </c>
    </row>
    <row r="291" spans="1:10" x14ac:dyDescent="0.3">
      <c r="A291" s="51" t="str">
        <f>qPCR!A288</f>
        <v>NRCS18S</v>
      </c>
      <c r="B291" s="51">
        <f>qPCR!B288</f>
        <v>274</v>
      </c>
      <c r="G291" t="s">
        <v>137</v>
      </c>
      <c r="H291" s="33" t="s">
        <v>138</v>
      </c>
      <c r="I291" t="s">
        <v>151</v>
      </c>
      <c r="J291" s="33" t="s">
        <v>152</v>
      </c>
    </row>
    <row r="292" spans="1:10" x14ac:dyDescent="0.3">
      <c r="A292" s="51" t="str">
        <f>qPCR!A289</f>
        <v>NRCS18S</v>
      </c>
      <c r="B292" s="51">
        <f>qPCR!B289</f>
        <v>275</v>
      </c>
      <c r="G292" t="s">
        <v>141</v>
      </c>
      <c r="H292" s="33" t="s">
        <v>142</v>
      </c>
      <c r="I292" t="s">
        <v>151</v>
      </c>
      <c r="J292" s="33" t="s">
        <v>152</v>
      </c>
    </row>
    <row r="293" spans="1:10" x14ac:dyDescent="0.3">
      <c r="A293" s="51" t="str">
        <f>qPCR!A290</f>
        <v>NRCS18S</v>
      </c>
      <c r="B293" s="51">
        <f>qPCR!B290</f>
        <v>276</v>
      </c>
      <c r="G293" t="s">
        <v>145</v>
      </c>
      <c r="H293" s="33" t="s">
        <v>146</v>
      </c>
      <c r="I293" t="s">
        <v>151</v>
      </c>
      <c r="J293" s="33" t="s">
        <v>152</v>
      </c>
    </row>
    <row r="294" spans="1:10" x14ac:dyDescent="0.3">
      <c r="A294" s="51" t="str">
        <f>qPCR!A291</f>
        <v>NRCS18S</v>
      </c>
      <c r="B294" s="51">
        <f>qPCR!B291</f>
        <v>277</v>
      </c>
      <c r="G294" t="s">
        <v>149</v>
      </c>
      <c r="H294" s="33" t="s">
        <v>150</v>
      </c>
      <c r="I294" t="s">
        <v>151</v>
      </c>
      <c r="J294" s="33" t="s">
        <v>152</v>
      </c>
    </row>
    <row r="295" spans="1:10" x14ac:dyDescent="0.3">
      <c r="A295" s="51" t="str">
        <f>qPCR!A292</f>
        <v>NRCS18S</v>
      </c>
      <c r="B295" s="51">
        <f>qPCR!B292</f>
        <v>278</v>
      </c>
      <c r="G295" t="s">
        <v>153</v>
      </c>
      <c r="H295" s="33" t="s">
        <v>154</v>
      </c>
      <c r="I295" t="s">
        <v>151</v>
      </c>
      <c r="J295" s="33" t="s">
        <v>152</v>
      </c>
    </row>
    <row r="296" spans="1:10" x14ac:dyDescent="0.3">
      <c r="A296" s="51" t="str">
        <f>qPCR!A293</f>
        <v>NRCS18S</v>
      </c>
      <c r="B296" s="51">
        <f>qPCR!B293</f>
        <v>279</v>
      </c>
      <c r="G296" t="s">
        <v>157</v>
      </c>
      <c r="H296" s="33" t="s">
        <v>158</v>
      </c>
      <c r="I296" t="s">
        <v>151</v>
      </c>
      <c r="J296" s="33" t="s">
        <v>152</v>
      </c>
    </row>
    <row r="297" spans="1:10" x14ac:dyDescent="0.3">
      <c r="A297" s="51" t="str">
        <f>qPCR!A294</f>
        <v>NRCS18S</v>
      </c>
      <c r="B297" s="51">
        <f>qPCR!B294</f>
        <v>280</v>
      </c>
      <c r="G297" t="s">
        <v>161</v>
      </c>
      <c r="H297" s="33" t="s">
        <v>162</v>
      </c>
      <c r="I297" t="s">
        <v>151</v>
      </c>
      <c r="J297" s="33" t="s">
        <v>152</v>
      </c>
    </row>
    <row r="298" spans="1:10" x14ac:dyDescent="0.3">
      <c r="A298" s="51" t="str">
        <f>qPCR!A295</f>
        <v>NRCS18S</v>
      </c>
      <c r="B298" s="51">
        <f>qPCR!B295</f>
        <v>281</v>
      </c>
      <c r="G298" t="s">
        <v>165</v>
      </c>
      <c r="H298" s="33" t="s">
        <v>166</v>
      </c>
      <c r="I298" t="s">
        <v>151</v>
      </c>
      <c r="J298" s="33" t="s">
        <v>152</v>
      </c>
    </row>
    <row r="299" spans="1:10" x14ac:dyDescent="0.3">
      <c r="A299" s="51" t="str">
        <f>qPCR!A296</f>
        <v>NRCS18S</v>
      </c>
      <c r="B299" s="51">
        <f>qPCR!B296</f>
        <v>282</v>
      </c>
      <c r="G299" t="s">
        <v>169</v>
      </c>
      <c r="H299" s="33" t="s">
        <v>170</v>
      </c>
      <c r="I299" t="s">
        <v>151</v>
      </c>
      <c r="J299" s="33" t="s">
        <v>152</v>
      </c>
    </row>
    <row r="300" spans="1:10" x14ac:dyDescent="0.3">
      <c r="A300" s="51" t="str">
        <f>qPCR!A297</f>
        <v>NRCS18S</v>
      </c>
      <c r="B300" s="51">
        <f>qPCR!B297</f>
        <v>283</v>
      </c>
      <c r="G300" t="s">
        <v>171</v>
      </c>
      <c r="H300" s="33" t="s">
        <v>172</v>
      </c>
      <c r="I300" t="s">
        <v>151</v>
      </c>
      <c r="J300" s="33" t="s">
        <v>152</v>
      </c>
    </row>
    <row r="301" spans="1:10" x14ac:dyDescent="0.3">
      <c r="A301" s="51" t="str">
        <f>qPCR!A298</f>
        <v>NRCS18S</v>
      </c>
      <c r="B301" s="51">
        <f>qPCR!B298</f>
        <v>284</v>
      </c>
      <c r="G301" t="s">
        <v>173</v>
      </c>
      <c r="H301" s="33" t="s">
        <v>174</v>
      </c>
      <c r="I301" t="s">
        <v>151</v>
      </c>
      <c r="J301" s="33" t="s">
        <v>152</v>
      </c>
    </row>
    <row r="302" spans="1:10" x14ac:dyDescent="0.3">
      <c r="A302" s="51" t="str">
        <f>qPCR!A299</f>
        <v>NRCS18S</v>
      </c>
      <c r="B302" s="51">
        <f>qPCR!B299</f>
        <v>285</v>
      </c>
      <c r="G302" t="s">
        <v>175</v>
      </c>
      <c r="H302" s="33" t="s">
        <v>176</v>
      </c>
      <c r="I302" t="s">
        <v>151</v>
      </c>
      <c r="J302" s="33" t="s">
        <v>152</v>
      </c>
    </row>
    <row r="303" spans="1:10" x14ac:dyDescent="0.3">
      <c r="A303" s="51" t="str">
        <f>qPCR!A300</f>
        <v>NRCS18S</v>
      </c>
      <c r="B303" s="51">
        <f>qPCR!B300</f>
        <v>286</v>
      </c>
      <c r="G303" t="s">
        <v>137</v>
      </c>
      <c r="H303" s="33" t="s">
        <v>138</v>
      </c>
      <c r="I303" t="s">
        <v>155</v>
      </c>
      <c r="J303" s="33" t="s">
        <v>156</v>
      </c>
    </row>
    <row r="304" spans="1:10" x14ac:dyDescent="0.3">
      <c r="A304" s="51" t="str">
        <f>qPCR!A301</f>
        <v>NRCS18S</v>
      </c>
      <c r="B304" s="51">
        <f>qPCR!B301</f>
        <v>287</v>
      </c>
      <c r="G304" t="s">
        <v>141</v>
      </c>
      <c r="H304" s="33" t="s">
        <v>142</v>
      </c>
      <c r="I304" t="s">
        <v>155</v>
      </c>
      <c r="J304" s="33" t="s">
        <v>156</v>
      </c>
    </row>
    <row r="305" spans="1:10" x14ac:dyDescent="0.3">
      <c r="A305" s="51" t="str">
        <f>qPCR!A302</f>
        <v>NRCS18S</v>
      </c>
      <c r="B305" s="51">
        <f>qPCR!B302</f>
        <v>288</v>
      </c>
      <c r="G305" t="s">
        <v>145</v>
      </c>
      <c r="H305" s="33" t="s">
        <v>146</v>
      </c>
      <c r="I305" t="s">
        <v>155</v>
      </c>
      <c r="J305" s="33" t="s">
        <v>156</v>
      </c>
    </row>
    <row r="306" spans="1:10" x14ac:dyDescent="0.3">
      <c r="A306" s="51" t="str">
        <f>qPCR!A303</f>
        <v>NRCS18S</v>
      </c>
      <c r="B306" s="51">
        <f>qPCR!B303</f>
        <v>289</v>
      </c>
      <c r="G306" t="s">
        <v>149</v>
      </c>
      <c r="H306" s="33" t="s">
        <v>150</v>
      </c>
      <c r="I306" t="s">
        <v>155</v>
      </c>
      <c r="J306" s="33" t="s">
        <v>156</v>
      </c>
    </row>
    <row r="307" spans="1:10" x14ac:dyDescent="0.3">
      <c r="A307" s="51" t="str">
        <f>qPCR!A304</f>
        <v>NRCS18S</v>
      </c>
      <c r="B307" s="51">
        <f>qPCR!B304</f>
        <v>290</v>
      </c>
      <c r="G307" t="s">
        <v>153</v>
      </c>
      <c r="H307" s="33" t="s">
        <v>154</v>
      </c>
      <c r="I307" t="s">
        <v>155</v>
      </c>
      <c r="J307" s="33" t="s">
        <v>156</v>
      </c>
    </row>
    <row r="308" spans="1:10" x14ac:dyDescent="0.3">
      <c r="A308" s="51" t="str">
        <f>qPCR!A305</f>
        <v>NRCS18S</v>
      </c>
      <c r="B308" s="51">
        <f>qPCR!B305</f>
        <v>291</v>
      </c>
      <c r="G308" t="s">
        <v>157</v>
      </c>
      <c r="H308" s="33" t="s">
        <v>158</v>
      </c>
      <c r="I308" t="s">
        <v>155</v>
      </c>
      <c r="J308" s="33" t="s">
        <v>156</v>
      </c>
    </row>
    <row r="309" spans="1:10" x14ac:dyDescent="0.3">
      <c r="A309" s="51" t="str">
        <f>qPCR!A306</f>
        <v>NRCS18S</v>
      </c>
      <c r="B309" s="51">
        <f>qPCR!B306</f>
        <v>292</v>
      </c>
      <c r="G309" t="s">
        <v>161</v>
      </c>
      <c r="H309" s="33" t="s">
        <v>162</v>
      </c>
      <c r="I309" t="s">
        <v>155</v>
      </c>
      <c r="J309" s="33" t="s">
        <v>156</v>
      </c>
    </row>
    <row r="310" spans="1:10" x14ac:dyDescent="0.3">
      <c r="A310" s="51" t="str">
        <f>qPCR!A307</f>
        <v>NRCS18S</v>
      </c>
      <c r="B310" s="51">
        <f>qPCR!B307</f>
        <v>293</v>
      </c>
      <c r="G310" t="s">
        <v>165</v>
      </c>
      <c r="H310" s="33" t="s">
        <v>166</v>
      </c>
      <c r="I310" t="s">
        <v>155</v>
      </c>
      <c r="J310" s="33" t="s">
        <v>156</v>
      </c>
    </row>
    <row r="311" spans="1:10" x14ac:dyDescent="0.3">
      <c r="A311" s="51" t="str">
        <f>qPCR!A308</f>
        <v>NRCS18S</v>
      </c>
      <c r="B311" s="51">
        <f>qPCR!B308</f>
        <v>294</v>
      </c>
      <c r="G311" t="s">
        <v>169</v>
      </c>
      <c r="H311" s="33" t="s">
        <v>170</v>
      </c>
      <c r="I311" t="s">
        <v>155</v>
      </c>
      <c r="J311" s="33" t="s">
        <v>156</v>
      </c>
    </row>
    <row r="312" spans="1:10" x14ac:dyDescent="0.3">
      <c r="A312" s="51" t="str">
        <f>qPCR!A309</f>
        <v>NRCS18S</v>
      </c>
      <c r="B312" s="51">
        <f>qPCR!B309</f>
        <v>295</v>
      </c>
      <c r="G312" t="s">
        <v>171</v>
      </c>
      <c r="H312" s="33" t="s">
        <v>172</v>
      </c>
      <c r="I312" t="s">
        <v>155</v>
      </c>
      <c r="J312" s="33" t="s">
        <v>156</v>
      </c>
    </row>
    <row r="313" spans="1:10" x14ac:dyDescent="0.3">
      <c r="A313" s="51" t="str">
        <f>qPCR!A310</f>
        <v>NRCS18S</v>
      </c>
      <c r="B313" s="51">
        <f>qPCR!B310</f>
        <v>296</v>
      </c>
      <c r="G313" t="s">
        <v>173</v>
      </c>
      <c r="H313" s="33" t="s">
        <v>174</v>
      </c>
      <c r="I313" t="s">
        <v>155</v>
      </c>
      <c r="J313" s="33" t="s">
        <v>156</v>
      </c>
    </row>
    <row r="314" spans="1:10" x14ac:dyDescent="0.3">
      <c r="A314" s="51" t="str">
        <f>qPCR!A311</f>
        <v>NRCS18S</v>
      </c>
      <c r="B314" s="51">
        <f>qPCR!B311</f>
        <v>297</v>
      </c>
      <c r="G314" t="s">
        <v>175</v>
      </c>
      <c r="H314" s="33" t="s">
        <v>176</v>
      </c>
      <c r="I314" t="s">
        <v>155</v>
      </c>
      <c r="J314" s="33" t="s">
        <v>156</v>
      </c>
    </row>
    <row r="315" spans="1:10" x14ac:dyDescent="0.3">
      <c r="A315" s="51" t="str">
        <f>qPCR!A312</f>
        <v>NRCS18S</v>
      </c>
      <c r="B315" s="51">
        <f>qPCR!B312</f>
        <v>298</v>
      </c>
      <c r="G315" t="s">
        <v>137</v>
      </c>
      <c r="H315" s="33" t="s">
        <v>138</v>
      </c>
      <c r="I315" t="s">
        <v>159</v>
      </c>
      <c r="J315" s="33" t="s">
        <v>160</v>
      </c>
    </row>
    <row r="316" spans="1:10" x14ac:dyDescent="0.3">
      <c r="A316" s="51" t="str">
        <f>qPCR!A313</f>
        <v>NRCS18S</v>
      </c>
      <c r="B316" s="51">
        <f>qPCR!B313</f>
        <v>299</v>
      </c>
      <c r="G316" t="s">
        <v>141</v>
      </c>
      <c r="H316" s="33" t="s">
        <v>142</v>
      </c>
      <c r="I316" t="s">
        <v>159</v>
      </c>
      <c r="J316" s="33" t="s">
        <v>160</v>
      </c>
    </row>
    <row r="317" spans="1:10" x14ac:dyDescent="0.3">
      <c r="A317" s="51" t="str">
        <f>qPCR!A314</f>
        <v>NRCS18S</v>
      </c>
      <c r="B317" s="51">
        <f>qPCR!B314</f>
        <v>300</v>
      </c>
      <c r="G317" t="s">
        <v>145</v>
      </c>
      <c r="H317" s="33" t="s">
        <v>146</v>
      </c>
      <c r="I317" t="s">
        <v>159</v>
      </c>
      <c r="J317" s="33" t="s">
        <v>160</v>
      </c>
    </row>
    <row r="318" spans="1:10" x14ac:dyDescent="0.3">
      <c r="A318" s="51" t="str">
        <f>qPCR!A315</f>
        <v>NRCS18S</v>
      </c>
      <c r="B318" s="51">
        <f>qPCR!B315</f>
        <v>301</v>
      </c>
      <c r="G318" t="s">
        <v>149</v>
      </c>
      <c r="H318" s="33" t="s">
        <v>150</v>
      </c>
      <c r="I318" t="s">
        <v>159</v>
      </c>
      <c r="J318" s="33" t="s">
        <v>160</v>
      </c>
    </row>
    <row r="319" spans="1:10" x14ac:dyDescent="0.3">
      <c r="A319" s="51" t="str">
        <f>qPCR!A316</f>
        <v>NRCS18S</v>
      </c>
      <c r="B319" s="51">
        <f>qPCR!B316</f>
        <v>302</v>
      </c>
      <c r="G319" t="s">
        <v>153</v>
      </c>
      <c r="H319" s="33" t="s">
        <v>154</v>
      </c>
      <c r="I319" t="s">
        <v>159</v>
      </c>
      <c r="J319" s="33" t="s">
        <v>160</v>
      </c>
    </row>
    <row r="320" spans="1:10" x14ac:dyDescent="0.3">
      <c r="A320" s="51" t="str">
        <f>qPCR!A317</f>
        <v>NRCS18S</v>
      </c>
      <c r="B320" s="51">
        <f>qPCR!B317</f>
        <v>303</v>
      </c>
      <c r="G320" t="s">
        <v>157</v>
      </c>
      <c r="H320" s="33" t="s">
        <v>158</v>
      </c>
      <c r="I320" t="s">
        <v>159</v>
      </c>
      <c r="J320" s="33" t="s">
        <v>160</v>
      </c>
    </row>
    <row r="321" spans="1:10" x14ac:dyDescent="0.3">
      <c r="A321" s="51" t="str">
        <f>qPCR!A318</f>
        <v>NRCS18S</v>
      </c>
      <c r="B321" s="51">
        <f>qPCR!B318</f>
        <v>304</v>
      </c>
      <c r="G321" t="s">
        <v>161</v>
      </c>
      <c r="H321" s="33" t="s">
        <v>162</v>
      </c>
      <c r="I321" t="s">
        <v>159</v>
      </c>
      <c r="J321" s="33" t="s">
        <v>160</v>
      </c>
    </row>
    <row r="322" spans="1:10" x14ac:dyDescent="0.3">
      <c r="A322" s="51" t="str">
        <f>qPCR!A319</f>
        <v>NRCS18S</v>
      </c>
      <c r="B322" s="51">
        <f>qPCR!B319</f>
        <v>305</v>
      </c>
      <c r="G322" t="s">
        <v>165</v>
      </c>
      <c r="H322" s="33" t="s">
        <v>166</v>
      </c>
      <c r="I322" t="s">
        <v>159</v>
      </c>
      <c r="J322" s="33" t="s">
        <v>160</v>
      </c>
    </row>
    <row r="323" spans="1:10" x14ac:dyDescent="0.3">
      <c r="A323" s="51" t="str">
        <f>qPCR!A320</f>
        <v>NRCS18S</v>
      </c>
      <c r="B323" s="51">
        <f>qPCR!B320</f>
        <v>306</v>
      </c>
      <c r="G323" t="s">
        <v>169</v>
      </c>
      <c r="H323" s="33" t="s">
        <v>170</v>
      </c>
      <c r="I323" t="s">
        <v>159</v>
      </c>
      <c r="J323" s="33" t="s">
        <v>160</v>
      </c>
    </row>
    <row r="324" spans="1:10" x14ac:dyDescent="0.3">
      <c r="A324" s="51" t="str">
        <f>qPCR!A321</f>
        <v>NRCS18S</v>
      </c>
      <c r="B324" s="51">
        <f>qPCR!B321</f>
        <v>307</v>
      </c>
      <c r="G324" t="s">
        <v>171</v>
      </c>
      <c r="H324" s="33" t="s">
        <v>172</v>
      </c>
      <c r="I324" t="s">
        <v>159</v>
      </c>
      <c r="J324" s="33" t="s">
        <v>160</v>
      </c>
    </row>
    <row r="325" spans="1:10" x14ac:dyDescent="0.3">
      <c r="A325" s="51" t="str">
        <f>qPCR!A322</f>
        <v>NRCS18S</v>
      </c>
      <c r="B325" s="51">
        <f>qPCR!B322</f>
        <v>308</v>
      </c>
      <c r="G325" t="s">
        <v>173</v>
      </c>
      <c r="H325" s="33" t="s">
        <v>174</v>
      </c>
      <c r="I325" t="s">
        <v>159</v>
      </c>
      <c r="J325" s="33" t="s">
        <v>160</v>
      </c>
    </row>
    <row r="326" spans="1:10" x14ac:dyDescent="0.3">
      <c r="A326" s="51" t="str">
        <f>qPCR!A323</f>
        <v>NRCS18S</v>
      </c>
      <c r="B326" s="51">
        <f>qPCR!B323</f>
        <v>309</v>
      </c>
      <c r="G326" t="s">
        <v>175</v>
      </c>
      <c r="H326" s="33" t="s">
        <v>176</v>
      </c>
      <c r="I326" t="s">
        <v>159</v>
      </c>
      <c r="J326" s="33" t="s">
        <v>160</v>
      </c>
    </row>
    <row r="327" spans="1:10" x14ac:dyDescent="0.3">
      <c r="A327" s="51" t="str">
        <f>qPCR!A324</f>
        <v>NRCS18S</v>
      </c>
      <c r="B327" s="51">
        <f>qPCR!B324</f>
        <v>310</v>
      </c>
      <c r="G327" t="s">
        <v>137</v>
      </c>
      <c r="H327" s="33" t="s">
        <v>138</v>
      </c>
      <c r="I327" t="s">
        <v>163</v>
      </c>
      <c r="J327" s="33" t="s">
        <v>164</v>
      </c>
    </row>
    <row r="328" spans="1:10" x14ac:dyDescent="0.3">
      <c r="A328" s="51" t="str">
        <f>qPCR!A325</f>
        <v>NRCS18S</v>
      </c>
      <c r="B328" s="51">
        <f>qPCR!B325</f>
        <v>311</v>
      </c>
      <c r="G328" t="s">
        <v>141</v>
      </c>
      <c r="H328" s="33" t="s">
        <v>142</v>
      </c>
      <c r="I328" t="s">
        <v>163</v>
      </c>
      <c r="J328" s="33" t="s">
        <v>164</v>
      </c>
    </row>
    <row r="329" spans="1:10" x14ac:dyDescent="0.3">
      <c r="A329" s="51" t="str">
        <f>qPCR!A326</f>
        <v>NRCS18S</v>
      </c>
      <c r="B329" s="51">
        <f>qPCR!B326</f>
        <v>312</v>
      </c>
      <c r="G329" t="s">
        <v>145</v>
      </c>
      <c r="H329" s="33" t="s">
        <v>146</v>
      </c>
      <c r="I329" t="s">
        <v>163</v>
      </c>
      <c r="J329" s="33" t="s">
        <v>164</v>
      </c>
    </row>
    <row r="330" spans="1:10" x14ac:dyDescent="0.3">
      <c r="A330" s="51" t="str">
        <f>qPCR!A327</f>
        <v>NRCS18S</v>
      </c>
      <c r="B330" s="51">
        <f>qPCR!B327</f>
        <v>313</v>
      </c>
      <c r="G330" t="s">
        <v>149</v>
      </c>
      <c r="H330" s="33" t="s">
        <v>150</v>
      </c>
      <c r="I330" t="s">
        <v>163</v>
      </c>
      <c r="J330" s="33" t="s">
        <v>164</v>
      </c>
    </row>
    <row r="331" spans="1:10" x14ac:dyDescent="0.3">
      <c r="A331" s="51" t="str">
        <f>qPCR!A328</f>
        <v>NRCS18S</v>
      </c>
      <c r="B331" s="51">
        <f>qPCR!B328</f>
        <v>314</v>
      </c>
      <c r="G331" t="s">
        <v>153</v>
      </c>
      <c r="H331" s="33" t="s">
        <v>154</v>
      </c>
      <c r="I331" t="s">
        <v>163</v>
      </c>
      <c r="J331" s="33" t="s">
        <v>164</v>
      </c>
    </row>
    <row r="332" spans="1:10" x14ac:dyDescent="0.3">
      <c r="A332" s="51" t="str">
        <f>qPCR!A329</f>
        <v>NRCS18S</v>
      </c>
      <c r="B332" s="51">
        <f>qPCR!B329</f>
        <v>315</v>
      </c>
      <c r="G332" t="s">
        <v>157</v>
      </c>
      <c r="H332" s="33" t="s">
        <v>158</v>
      </c>
      <c r="I332" t="s">
        <v>163</v>
      </c>
      <c r="J332" s="33" t="s">
        <v>164</v>
      </c>
    </row>
    <row r="333" spans="1:10" x14ac:dyDescent="0.3">
      <c r="A333" s="51" t="str">
        <f>qPCR!A330</f>
        <v>NRCS18S</v>
      </c>
      <c r="B333" s="51">
        <f>qPCR!B330</f>
        <v>316</v>
      </c>
      <c r="G333" t="s">
        <v>161</v>
      </c>
      <c r="H333" s="33" t="s">
        <v>162</v>
      </c>
      <c r="I333" t="s">
        <v>163</v>
      </c>
      <c r="J333" s="33" t="s">
        <v>164</v>
      </c>
    </row>
    <row r="334" spans="1:10" x14ac:dyDescent="0.3">
      <c r="A334" s="51" t="str">
        <f>qPCR!A331</f>
        <v>NRCS18S</v>
      </c>
      <c r="B334" s="51" t="s">
        <v>409</v>
      </c>
      <c r="G334" t="s">
        <v>165</v>
      </c>
      <c r="H334" s="33" t="s">
        <v>166</v>
      </c>
      <c r="I334" t="s">
        <v>163</v>
      </c>
      <c r="J334" s="33" t="s">
        <v>164</v>
      </c>
    </row>
    <row r="335" spans="1:10" x14ac:dyDescent="0.3">
      <c r="A335" s="51" t="str">
        <f>qPCR!A331</f>
        <v>NRCS18S</v>
      </c>
      <c r="B335" s="51" t="str">
        <f>qPCR!B331</f>
        <v>PlateD_H2O_1</v>
      </c>
      <c r="G335" t="s">
        <v>169</v>
      </c>
      <c r="H335" s="33" t="s">
        <v>170</v>
      </c>
      <c r="I335" t="s">
        <v>163</v>
      </c>
      <c r="J335" s="33" t="s">
        <v>164</v>
      </c>
    </row>
    <row r="336" spans="1:10" x14ac:dyDescent="0.3">
      <c r="A336" s="51" t="str">
        <f>qPCR!A332</f>
        <v>NRCS18S</v>
      </c>
      <c r="B336" s="51" t="str">
        <f>qPCR!B332</f>
        <v>PlateD_H2O_2</v>
      </c>
      <c r="G336" t="s">
        <v>171</v>
      </c>
      <c r="H336" s="33" t="s">
        <v>172</v>
      </c>
      <c r="I336" t="s">
        <v>163</v>
      </c>
      <c r="J336" s="33" t="s">
        <v>164</v>
      </c>
    </row>
    <row r="337" spans="1:10" x14ac:dyDescent="0.3">
      <c r="A337" s="51" t="str">
        <f>qPCR!A333</f>
        <v>NRCS18S</v>
      </c>
      <c r="B337" s="51" t="str">
        <f>qPCR!B333</f>
        <v>PlateD_Cal</v>
      </c>
      <c r="G337" t="s">
        <v>173</v>
      </c>
      <c r="H337" s="33" t="s">
        <v>174</v>
      </c>
      <c r="I337" t="s">
        <v>163</v>
      </c>
      <c r="J337" s="33" t="s">
        <v>164</v>
      </c>
    </row>
    <row r="338" spans="1:10" x14ac:dyDescent="0.3">
      <c r="A338" s="51" t="str">
        <f>qPCR!A334</f>
        <v>NRCS18S</v>
      </c>
      <c r="B338" s="51" t="str">
        <f>qPCR!B334</f>
        <v>PlateD_Zymo</v>
      </c>
      <c r="G338" t="s">
        <v>175</v>
      </c>
      <c r="H338" s="33" t="s">
        <v>176</v>
      </c>
      <c r="I338" t="s">
        <v>163</v>
      </c>
      <c r="J338" s="33" t="s">
        <v>164</v>
      </c>
    </row>
    <row r="339" spans="1:10" x14ac:dyDescent="0.3">
      <c r="A339" s="51" t="str">
        <f>qPCR!A335</f>
        <v>NRCS18S</v>
      </c>
      <c r="B339" s="51">
        <f>qPCR!B335</f>
        <v>317</v>
      </c>
      <c r="G339" s="36" t="s">
        <v>91</v>
      </c>
      <c r="H339" s="12" t="s">
        <v>92</v>
      </c>
      <c r="I339" t="s">
        <v>93</v>
      </c>
      <c r="J339" s="33" t="s">
        <v>94</v>
      </c>
    </row>
    <row r="340" spans="1:10" x14ac:dyDescent="0.3">
      <c r="A340" s="51" t="str">
        <f>qPCR!A336</f>
        <v>NRCS18S</v>
      </c>
      <c r="B340" s="51">
        <f>qPCR!B336</f>
        <v>318</v>
      </c>
      <c r="G340" t="s">
        <v>100</v>
      </c>
      <c r="H340" s="12" t="s">
        <v>101</v>
      </c>
      <c r="I340" t="s">
        <v>93</v>
      </c>
      <c r="J340" s="33" t="s">
        <v>94</v>
      </c>
    </row>
    <row r="341" spans="1:10" x14ac:dyDescent="0.3">
      <c r="A341" s="51" t="str">
        <f>qPCR!A337</f>
        <v>NRCS18S</v>
      </c>
      <c r="B341" s="51">
        <f>qPCR!B337</f>
        <v>319</v>
      </c>
      <c r="G341" t="s">
        <v>104</v>
      </c>
      <c r="H341" s="12" t="s">
        <v>105</v>
      </c>
      <c r="I341" t="s">
        <v>93</v>
      </c>
      <c r="J341" s="33" t="s">
        <v>94</v>
      </c>
    </row>
    <row r="342" spans="1:10" x14ac:dyDescent="0.3">
      <c r="A342" s="51" t="str">
        <f>qPCR!A338</f>
        <v>NRCS18S</v>
      </c>
      <c r="B342" s="51">
        <f>qPCR!B338</f>
        <v>320</v>
      </c>
      <c r="G342" t="s">
        <v>108</v>
      </c>
      <c r="H342" s="12" t="s">
        <v>109</v>
      </c>
      <c r="I342" t="s">
        <v>93</v>
      </c>
      <c r="J342" s="33" t="s">
        <v>94</v>
      </c>
    </row>
    <row r="343" spans="1:10" x14ac:dyDescent="0.3">
      <c r="A343" s="51" t="str">
        <f>qPCR!A339</f>
        <v>NRCS18S</v>
      </c>
      <c r="B343" s="51">
        <f>qPCR!B339</f>
        <v>321</v>
      </c>
      <c r="G343" t="s">
        <v>112</v>
      </c>
      <c r="H343" s="12" t="s">
        <v>113</v>
      </c>
      <c r="I343" t="s">
        <v>93</v>
      </c>
      <c r="J343" s="33" t="s">
        <v>94</v>
      </c>
    </row>
    <row r="344" spans="1:10" x14ac:dyDescent="0.3">
      <c r="A344" s="51" t="str">
        <f>qPCR!A340</f>
        <v>NRCS18S</v>
      </c>
      <c r="B344" s="51">
        <f>qPCR!B340</f>
        <v>322</v>
      </c>
      <c r="G344" t="s">
        <v>116</v>
      </c>
      <c r="H344" s="12" t="s">
        <v>117</v>
      </c>
      <c r="I344" t="s">
        <v>93</v>
      </c>
      <c r="J344" s="33" t="s">
        <v>94</v>
      </c>
    </row>
    <row r="345" spans="1:10" x14ac:dyDescent="0.3">
      <c r="A345" s="51" t="str">
        <f>qPCR!A341</f>
        <v>NRCS18S</v>
      </c>
      <c r="B345" s="51">
        <f>qPCR!B341</f>
        <v>323</v>
      </c>
      <c r="G345" t="s">
        <v>120</v>
      </c>
      <c r="H345" s="12" t="s">
        <v>121</v>
      </c>
      <c r="I345" t="s">
        <v>93</v>
      </c>
      <c r="J345" s="33" t="s">
        <v>94</v>
      </c>
    </row>
    <row r="346" spans="1:10" x14ac:dyDescent="0.3">
      <c r="A346" s="51" t="str">
        <f>qPCR!A342</f>
        <v>NRCS18S</v>
      </c>
      <c r="B346" s="51">
        <f>qPCR!B342</f>
        <v>324</v>
      </c>
      <c r="G346" t="s">
        <v>124</v>
      </c>
      <c r="H346" s="12" t="s">
        <v>125</v>
      </c>
      <c r="I346" t="s">
        <v>93</v>
      </c>
      <c r="J346" s="33" t="s">
        <v>94</v>
      </c>
    </row>
    <row r="347" spans="1:10" x14ac:dyDescent="0.3">
      <c r="A347" s="51" t="str">
        <f>qPCR!A343</f>
        <v>NRCS18S</v>
      </c>
      <c r="B347" s="51">
        <f>qPCR!B343</f>
        <v>325</v>
      </c>
      <c r="G347" t="s">
        <v>128</v>
      </c>
      <c r="H347" s="12" t="s">
        <v>129</v>
      </c>
      <c r="I347" t="s">
        <v>93</v>
      </c>
      <c r="J347" s="33" t="s">
        <v>94</v>
      </c>
    </row>
    <row r="348" spans="1:10" x14ac:dyDescent="0.3">
      <c r="A348" s="51" t="str">
        <f>qPCR!A344</f>
        <v>NRCS18S</v>
      </c>
      <c r="B348" s="51">
        <f>qPCR!B344</f>
        <v>326</v>
      </c>
      <c r="G348" t="s">
        <v>130</v>
      </c>
      <c r="H348" s="12" t="s">
        <v>131</v>
      </c>
      <c r="I348" t="s">
        <v>93</v>
      </c>
      <c r="J348" s="33" t="s">
        <v>94</v>
      </c>
    </row>
    <row r="349" spans="1:10" x14ac:dyDescent="0.3">
      <c r="A349" s="51" t="str">
        <f>qPCR!A345</f>
        <v>NRCS18S</v>
      </c>
      <c r="B349" s="51">
        <f>qPCR!B345</f>
        <v>327</v>
      </c>
      <c r="G349" t="s">
        <v>132</v>
      </c>
      <c r="H349" s="33" t="s">
        <v>133</v>
      </c>
      <c r="I349" t="s">
        <v>93</v>
      </c>
      <c r="J349" s="33" t="s">
        <v>94</v>
      </c>
    </row>
    <row r="350" spans="1:10" x14ac:dyDescent="0.3">
      <c r="A350" s="51" t="str">
        <f>qPCR!A346</f>
        <v>NRCS18S</v>
      </c>
      <c r="B350" s="51">
        <f>qPCR!B346</f>
        <v>328</v>
      </c>
      <c r="G350" t="s">
        <v>134</v>
      </c>
      <c r="H350" s="33" t="s">
        <v>135</v>
      </c>
      <c r="I350" t="s">
        <v>93</v>
      </c>
      <c r="J350" s="33" t="s">
        <v>94</v>
      </c>
    </row>
    <row r="351" spans="1:10" x14ac:dyDescent="0.3">
      <c r="A351" s="51" t="str">
        <f>qPCR!A347</f>
        <v>NRCS18S</v>
      </c>
      <c r="B351" s="51">
        <f>qPCR!B347</f>
        <v>329</v>
      </c>
      <c r="G351" s="36" t="s">
        <v>91</v>
      </c>
      <c r="H351" s="12" t="s">
        <v>92</v>
      </c>
      <c r="I351" t="s">
        <v>102</v>
      </c>
      <c r="J351" s="33" t="s">
        <v>103</v>
      </c>
    </row>
    <row r="352" spans="1:10" x14ac:dyDescent="0.3">
      <c r="A352" s="51" t="str">
        <f>qPCR!A348</f>
        <v>NRCS18S</v>
      </c>
      <c r="B352" s="51">
        <f>qPCR!B348</f>
        <v>330</v>
      </c>
      <c r="G352" t="s">
        <v>100</v>
      </c>
      <c r="H352" s="12" t="s">
        <v>101</v>
      </c>
      <c r="I352" t="s">
        <v>102</v>
      </c>
      <c r="J352" s="33" t="s">
        <v>103</v>
      </c>
    </row>
    <row r="353" spans="1:10" x14ac:dyDescent="0.3">
      <c r="A353" s="51" t="str">
        <f>qPCR!A349</f>
        <v>NRCS18S</v>
      </c>
      <c r="B353" s="51">
        <f>qPCR!B349</f>
        <v>331</v>
      </c>
      <c r="G353" t="s">
        <v>104</v>
      </c>
      <c r="H353" s="12" t="s">
        <v>105</v>
      </c>
      <c r="I353" t="s">
        <v>102</v>
      </c>
      <c r="J353" s="33" t="s">
        <v>103</v>
      </c>
    </row>
    <row r="354" spans="1:10" x14ac:dyDescent="0.3">
      <c r="A354" s="51" t="str">
        <f>qPCR!A350</f>
        <v>NRCS18S</v>
      </c>
      <c r="B354" s="51">
        <f>qPCR!B350</f>
        <v>332</v>
      </c>
      <c r="G354" t="s">
        <v>108</v>
      </c>
      <c r="H354" s="12" t="s">
        <v>109</v>
      </c>
      <c r="I354" t="s">
        <v>102</v>
      </c>
      <c r="J354" s="33" t="s">
        <v>103</v>
      </c>
    </row>
    <row r="355" spans="1:10" x14ac:dyDescent="0.3">
      <c r="A355" s="51" t="str">
        <f>qPCR!A351</f>
        <v>NRCS18S</v>
      </c>
      <c r="B355" s="51">
        <f>qPCR!B351</f>
        <v>333</v>
      </c>
      <c r="G355" t="s">
        <v>112</v>
      </c>
      <c r="H355" s="12" t="s">
        <v>113</v>
      </c>
      <c r="I355" t="s">
        <v>102</v>
      </c>
      <c r="J355" s="33" t="s">
        <v>103</v>
      </c>
    </row>
    <row r="356" spans="1:10" x14ac:dyDescent="0.3">
      <c r="A356" s="51" t="str">
        <f>qPCR!A352</f>
        <v>NRCS18S</v>
      </c>
      <c r="B356" s="51">
        <f>qPCR!B352</f>
        <v>334</v>
      </c>
      <c r="G356" t="s">
        <v>116</v>
      </c>
      <c r="H356" s="12" t="s">
        <v>117</v>
      </c>
      <c r="I356" t="s">
        <v>102</v>
      </c>
      <c r="J356" s="33" t="s">
        <v>103</v>
      </c>
    </row>
    <row r="357" spans="1:10" x14ac:dyDescent="0.3">
      <c r="A357" s="51" t="str">
        <f>qPCR!A353</f>
        <v>NRCS18S</v>
      </c>
      <c r="B357" s="51">
        <f>qPCR!B353</f>
        <v>335</v>
      </c>
      <c r="G357" t="s">
        <v>120</v>
      </c>
      <c r="H357" s="12" t="s">
        <v>121</v>
      </c>
      <c r="I357" t="s">
        <v>102</v>
      </c>
      <c r="J357" s="33" t="s">
        <v>103</v>
      </c>
    </row>
    <row r="358" spans="1:10" x14ac:dyDescent="0.3">
      <c r="A358" s="51" t="str">
        <f>qPCR!A354</f>
        <v>NRCS18S</v>
      </c>
      <c r="B358" s="51">
        <f>qPCR!B354</f>
        <v>336</v>
      </c>
      <c r="G358" t="s">
        <v>124</v>
      </c>
      <c r="H358" s="12" t="s">
        <v>125</v>
      </c>
      <c r="I358" t="s">
        <v>102</v>
      </c>
      <c r="J358" s="33" t="s">
        <v>103</v>
      </c>
    </row>
    <row r="359" spans="1:10" x14ac:dyDescent="0.3">
      <c r="A359" s="51" t="str">
        <f>qPCR!A355</f>
        <v>NRCS18S</v>
      </c>
      <c r="B359" s="51">
        <f>qPCR!B355</f>
        <v>337</v>
      </c>
      <c r="G359" t="s">
        <v>128</v>
      </c>
      <c r="H359" s="12" t="s">
        <v>129</v>
      </c>
      <c r="I359" t="s">
        <v>102</v>
      </c>
      <c r="J359" s="33" t="s">
        <v>103</v>
      </c>
    </row>
    <row r="360" spans="1:10" x14ac:dyDescent="0.3">
      <c r="A360" s="51" t="str">
        <f>qPCR!A356</f>
        <v>NRCS18S</v>
      </c>
      <c r="B360" s="51">
        <f>qPCR!B356</f>
        <v>338</v>
      </c>
      <c r="G360" t="s">
        <v>130</v>
      </c>
      <c r="H360" s="12" t="s">
        <v>131</v>
      </c>
      <c r="I360" t="s">
        <v>102</v>
      </c>
      <c r="J360" s="33" t="s">
        <v>103</v>
      </c>
    </row>
    <row r="361" spans="1:10" x14ac:dyDescent="0.3">
      <c r="A361" s="51" t="str">
        <f>qPCR!A357</f>
        <v>NRCS18S</v>
      </c>
      <c r="B361" s="51">
        <f>qPCR!B357</f>
        <v>339</v>
      </c>
      <c r="G361" t="s">
        <v>132</v>
      </c>
      <c r="H361" s="33" t="s">
        <v>133</v>
      </c>
      <c r="I361" t="s">
        <v>102</v>
      </c>
      <c r="J361" s="33" t="s">
        <v>103</v>
      </c>
    </row>
    <row r="362" spans="1:10" x14ac:dyDescent="0.3">
      <c r="A362" s="51" t="str">
        <f>qPCR!A358</f>
        <v>NRCS18S</v>
      </c>
      <c r="B362" s="51">
        <f>qPCR!B358</f>
        <v>340</v>
      </c>
      <c r="G362" t="s">
        <v>134</v>
      </c>
      <c r="H362" s="33" t="s">
        <v>135</v>
      </c>
      <c r="I362" t="s">
        <v>102</v>
      </c>
      <c r="J362" s="33" t="s">
        <v>103</v>
      </c>
    </row>
    <row r="363" spans="1:10" x14ac:dyDescent="0.3">
      <c r="A363" s="51" t="str">
        <f>qPCR!A359</f>
        <v>NRCS18S</v>
      </c>
      <c r="B363" s="51">
        <f>qPCR!B359</f>
        <v>341</v>
      </c>
      <c r="G363" s="36" t="s">
        <v>91</v>
      </c>
      <c r="H363" s="12" t="s">
        <v>92</v>
      </c>
      <c r="I363" t="s">
        <v>106</v>
      </c>
      <c r="J363" s="33" t="s">
        <v>107</v>
      </c>
    </row>
    <row r="364" spans="1:10" x14ac:dyDescent="0.3">
      <c r="A364" s="51" t="str">
        <f>qPCR!A360</f>
        <v>NRCS18S</v>
      </c>
      <c r="B364" s="51">
        <f>qPCR!B360</f>
        <v>342</v>
      </c>
      <c r="G364" t="s">
        <v>100</v>
      </c>
      <c r="H364" s="12" t="s">
        <v>101</v>
      </c>
      <c r="I364" t="s">
        <v>106</v>
      </c>
      <c r="J364" s="33" t="s">
        <v>107</v>
      </c>
    </row>
    <row r="365" spans="1:10" x14ac:dyDescent="0.3">
      <c r="A365" s="51" t="str">
        <f>qPCR!A361</f>
        <v>NRCS18S</v>
      </c>
      <c r="B365" s="51">
        <f>qPCR!B361</f>
        <v>343</v>
      </c>
      <c r="G365" t="s">
        <v>104</v>
      </c>
      <c r="H365" s="12" t="s">
        <v>105</v>
      </c>
      <c r="I365" t="s">
        <v>106</v>
      </c>
      <c r="J365" s="33" t="s">
        <v>107</v>
      </c>
    </row>
    <row r="366" spans="1:10" x14ac:dyDescent="0.3">
      <c r="A366" s="51" t="str">
        <f>qPCR!A362</f>
        <v>NRCS18S</v>
      </c>
      <c r="B366" s="51">
        <f>qPCR!B362</f>
        <v>344</v>
      </c>
      <c r="G366" t="s">
        <v>108</v>
      </c>
      <c r="H366" s="12" t="s">
        <v>109</v>
      </c>
      <c r="I366" t="s">
        <v>106</v>
      </c>
      <c r="J366" s="33" t="s">
        <v>107</v>
      </c>
    </row>
    <row r="367" spans="1:10" x14ac:dyDescent="0.3">
      <c r="A367" s="51" t="str">
        <f>qPCR!A363</f>
        <v>NRCS18S</v>
      </c>
      <c r="B367" s="51">
        <f>qPCR!B363</f>
        <v>345</v>
      </c>
      <c r="G367" t="s">
        <v>112</v>
      </c>
      <c r="H367" s="12" t="s">
        <v>113</v>
      </c>
      <c r="I367" t="s">
        <v>106</v>
      </c>
      <c r="J367" s="33" t="s">
        <v>107</v>
      </c>
    </row>
    <row r="368" spans="1:10" x14ac:dyDescent="0.3">
      <c r="A368" s="51" t="str">
        <f>qPCR!A364</f>
        <v>NRCS18S</v>
      </c>
      <c r="B368" s="51">
        <f>qPCR!B364</f>
        <v>346</v>
      </c>
      <c r="G368" t="s">
        <v>116</v>
      </c>
      <c r="H368" s="12" t="s">
        <v>117</v>
      </c>
      <c r="I368" t="s">
        <v>106</v>
      </c>
      <c r="J368" s="33" t="s">
        <v>107</v>
      </c>
    </row>
    <row r="369" spans="1:10" x14ac:dyDescent="0.3">
      <c r="A369" s="51" t="str">
        <f>qPCR!A365</f>
        <v>NRCS18S</v>
      </c>
      <c r="B369" s="51">
        <f>qPCR!B365</f>
        <v>347</v>
      </c>
      <c r="G369" t="s">
        <v>120</v>
      </c>
      <c r="H369" s="12" t="s">
        <v>121</v>
      </c>
      <c r="I369" t="s">
        <v>106</v>
      </c>
      <c r="J369" s="33" t="s">
        <v>107</v>
      </c>
    </row>
    <row r="370" spans="1:10" x14ac:dyDescent="0.3">
      <c r="A370" s="51" t="str">
        <f>qPCR!A366</f>
        <v>NRCS18S</v>
      </c>
      <c r="B370" s="51">
        <f>qPCR!B366</f>
        <v>348</v>
      </c>
      <c r="G370" t="s">
        <v>124</v>
      </c>
      <c r="H370" s="12" t="s">
        <v>125</v>
      </c>
      <c r="I370" t="s">
        <v>106</v>
      </c>
      <c r="J370" s="33" t="s">
        <v>107</v>
      </c>
    </row>
    <row r="371" spans="1:10" x14ac:dyDescent="0.3">
      <c r="A371" s="51" t="str">
        <f>qPCR!A367</f>
        <v>NRCS18S</v>
      </c>
      <c r="B371" s="51">
        <f>qPCR!B367</f>
        <v>349</v>
      </c>
      <c r="G371" t="s">
        <v>128</v>
      </c>
      <c r="H371" s="12" t="s">
        <v>129</v>
      </c>
      <c r="I371" t="s">
        <v>106</v>
      </c>
      <c r="J371" s="33" t="s">
        <v>107</v>
      </c>
    </row>
    <row r="372" spans="1:10" x14ac:dyDescent="0.3">
      <c r="A372" s="51" t="str">
        <f>qPCR!A368</f>
        <v>NRCS18S</v>
      </c>
      <c r="B372" s="51">
        <f>qPCR!B368</f>
        <v>350</v>
      </c>
      <c r="G372" t="s">
        <v>130</v>
      </c>
      <c r="H372" s="12" t="s">
        <v>131</v>
      </c>
      <c r="I372" t="s">
        <v>106</v>
      </c>
      <c r="J372" s="33" t="s">
        <v>107</v>
      </c>
    </row>
    <row r="373" spans="1:10" x14ac:dyDescent="0.3">
      <c r="A373" s="51" t="str">
        <f>qPCR!A369</f>
        <v>NRCS18S</v>
      </c>
      <c r="B373" s="51">
        <f>qPCR!B369</f>
        <v>351</v>
      </c>
      <c r="G373" t="s">
        <v>132</v>
      </c>
      <c r="H373" s="33" t="s">
        <v>133</v>
      </c>
      <c r="I373" t="s">
        <v>106</v>
      </c>
      <c r="J373" s="33" t="s">
        <v>107</v>
      </c>
    </row>
    <row r="374" spans="1:10" x14ac:dyDescent="0.3">
      <c r="A374" s="51" t="str">
        <f>qPCR!A370</f>
        <v>NRCS18S</v>
      </c>
      <c r="B374" s="51">
        <f>qPCR!B370</f>
        <v>352</v>
      </c>
      <c r="G374" t="s">
        <v>134</v>
      </c>
      <c r="H374" s="33" t="s">
        <v>135</v>
      </c>
      <c r="I374" t="s">
        <v>106</v>
      </c>
      <c r="J374" s="33" t="s">
        <v>107</v>
      </c>
    </row>
    <row r="375" spans="1:10" x14ac:dyDescent="0.3">
      <c r="A375" s="51" t="str">
        <f>qPCR!A371</f>
        <v>NRCS18S</v>
      </c>
      <c r="B375" s="51">
        <f>qPCR!B371</f>
        <v>353</v>
      </c>
      <c r="G375" s="36" t="s">
        <v>91</v>
      </c>
      <c r="H375" s="12" t="s">
        <v>92</v>
      </c>
      <c r="I375" t="s">
        <v>110</v>
      </c>
      <c r="J375" s="33" t="s">
        <v>111</v>
      </c>
    </row>
    <row r="376" spans="1:10" x14ac:dyDescent="0.3">
      <c r="A376" s="51" t="str">
        <f>qPCR!A372</f>
        <v>NRCS18S</v>
      </c>
      <c r="B376" s="51">
        <f>qPCR!B372</f>
        <v>354</v>
      </c>
      <c r="G376" t="s">
        <v>100</v>
      </c>
      <c r="H376" s="12" t="s">
        <v>101</v>
      </c>
      <c r="I376" t="s">
        <v>110</v>
      </c>
      <c r="J376" s="33" t="s">
        <v>111</v>
      </c>
    </row>
    <row r="377" spans="1:10" x14ac:dyDescent="0.3">
      <c r="A377" s="51" t="str">
        <f>qPCR!A373</f>
        <v>NRCS18S</v>
      </c>
      <c r="B377" s="51">
        <f>qPCR!B373</f>
        <v>355</v>
      </c>
      <c r="G377" t="s">
        <v>104</v>
      </c>
      <c r="H377" s="12" t="s">
        <v>105</v>
      </c>
      <c r="I377" t="s">
        <v>110</v>
      </c>
      <c r="J377" s="33" t="s">
        <v>111</v>
      </c>
    </row>
    <row r="378" spans="1:10" x14ac:dyDescent="0.3">
      <c r="A378" s="51" t="str">
        <f>qPCR!A374</f>
        <v>NRCS18S</v>
      </c>
      <c r="B378" s="51">
        <f>qPCR!B374</f>
        <v>356</v>
      </c>
      <c r="G378" t="s">
        <v>108</v>
      </c>
      <c r="H378" s="12" t="s">
        <v>109</v>
      </c>
      <c r="I378" t="s">
        <v>110</v>
      </c>
      <c r="J378" s="33" t="s">
        <v>111</v>
      </c>
    </row>
    <row r="379" spans="1:10" x14ac:dyDescent="0.3">
      <c r="A379" s="51" t="str">
        <f>qPCR!A375</f>
        <v>NRCS18S</v>
      </c>
      <c r="B379" s="51">
        <f>qPCR!B375</f>
        <v>357</v>
      </c>
      <c r="G379" t="s">
        <v>112</v>
      </c>
      <c r="H379" s="12" t="s">
        <v>113</v>
      </c>
      <c r="I379" t="s">
        <v>110</v>
      </c>
      <c r="J379" s="33" t="s">
        <v>111</v>
      </c>
    </row>
    <row r="380" spans="1:10" x14ac:dyDescent="0.3">
      <c r="A380" s="51" t="str">
        <f>qPCR!A376</f>
        <v>NRCS18S</v>
      </c>
      <c r="B380" s="51">
        <f>qPCR!B376</f>
        <v>358</v>
      </c>
      <c r="G380" t="s">
        <v>116</v>
      </c>
      <c r="H380" s="12" t="s">
        <v>117</v>
      </c>
      <c r="I380" t="s">
        <v>110</v>
      </c>
      <c r="J380" s="33" t="s">
        <v>111</v>
      </c>
    </row>
    <row r="381" spans="1:10" x14ac:dyDescent="0.3">
      <c r="A381" s="51" t="str">
        <f>qPCR!A377</f>
        <v>NRCS18S</v>
      </c>
      <c r="B381" s="51">
        <f>qPCR!B377</f>
        <v>359</v>
      </c>
      <c r="G381" t="s">
        <v>120</v>
      </c>
      <c r="H381" s="12" t="s">
        <v>121</v>
      </c>
      <c r="I381" t="s">
        <v>110</v>
      </c>
      <c r="J381" s="33" t="s">
        <v>111</v>
      </c>
    </row>
    <row r="382" spans="1:10" x14ac:dyDescent="0.3">
      <c r="A382" s="51" t="str">
        <f>qPCR!A378</f>
        <v>NRCS18S</v>
      </c>
      <c r="B382" s="51">
        <f>qPCR!B378</f>
        <v>360</v>
      </c>
      <c r="G382" t="s">
        <v>124</v>
      </c>
      <c r="H382" s="12" t="s">
        <v>125</v>
      </c>
      <c r="I382" t="s">
        <v>110</v>
      </c>
      <c r="J382" s="33" t="s">
        <v>111</v>
      </c>
    </row>
    <row r="383" spans="1:10" x14ac:dyDescent="0.3">
      <c r="A383" s="51" t="str">
        <f>qPCR!A379</f>
        <v>NRCS18S</v>
      </c>
      <c r="B383" s="51">
        <f>qPCR!B379</f>
        <v>361</v>
      </c>
      <c r="G383" t="s">
        <v>128</v>
      </c>
      <c r="H383" s="12" t="s">
        <v>129</v>
      </c>
      <c r="I383" t="s">
        <v>110</v>
      </c>
      <c r="J383" s="33" t="s">
        <v>111</v>
      </c>
    </row>
    <row r="384" spans="1:10" x14ac:dyDescent="0.3">
      <c r="A384" s="51" t="str">
        <f>qPCR!A380</f>
        <v>NRCS18S</v>
      </c>
      <c r="B384" s="51">
        <f>qPCR!B380</f>
        <v>362</v>
      </c>
      <c r="G384" t="s">
        <v>130</v>
      </c>
      <c r="H384" s="12" t="s">
        <v>131</v>
      </c>
      <c r="I384" t="s">
        <v>110</v>
      </c>
      <c r="J384" s="33" t="s">
        <v>111</v>
      </c>
    </row>
    <row r="385" spans="1:10" x14ac:dyDescent="0.3">
      <c r="A385" s="51" t="str">
        <f>qPCR!A381</f>
        <v>NRCS18S</v>
      </c>
      <c r="B385" s="51">
        <f>qPCR!B381</f>
        <v>363</v>
      </c>
      <c r="G385" t="s">
        <v>132</v>
      </c>
      <c r="H385" s="33" t="s">
        <v>133</v>
      </c>
      <c r="I385" t="s">
        <v>110</v>
      </c>
      <c r="J385" s="33" t="s">
        <v>111</v>
      </c>
    </row>
    <row r="386" spans="1:10" x14ac:dyDescent="0.3">
      <c r="A386" s="51" t="str">
        <f>qPCR!A382</f>
        <v>NRCS18S</v>
      </c>
      <c r="B386" s="51">
        <f>qPCR!B382</f>
        <v>364</v>
      </c>
      <c r="G386" t="s">
        <v>134</v>
      </c>
      <c r="H386" s="33" t="s">
        <v>135</v>
      </c>
      <c r="I386" t="s">
        <v>110</v>
      </c>
      <c r="J386" s="33" t="s">
        <v>111</v>
      </c>
    </row>
    <row r="387" spans="1:10" x14ac:dyDescent="0.3">
      <c r="A387" s="51" t="str">
        <f>qPCR!A383</f>
        <v>NRCS18S</v>
      </c>
      <c r="B387" s="51">
        <f>qPCR!B383</f>
        <v>365</v>
      </c>
      <c r="G387" s="36" t="s">
        <v>91</v>
      </c>
      <c r="H387" s="12" t="s">
        <v>92</v>
      </c>
      <c r="I387" t="s">
        <v>114</v>
      </c>
      <c r="J387" s="33" t="s">
        <v>115</v>
      </c>
    </row>
    <row r="388" spans="1:10" x14ac:dyDescent="0.3">
      <c r="A388" s="51" t="str">
        <f>qPCR!A384</f>
        <v>NRCS18S</v>
      </c>
      <c r="B388" s="51">
        <f>qPCR!B384</f>
        <v>366</v>
      </c>
      <c r="G388" t="s">
        <v>100</v>
      </c>
      <c r="H388" s="12" t="s">
        <v>101</v>
      </c>
      <c r="I388" t="s">
        <v>114</v>
      </c>
      <c r="J388" s="33" t="s">
        <v>115</v>
      </c>
    </row>
    <row r="389" spans="1:10" x14ac:dyDescent="0.3">
      <c r="A389" s="51" t="str">
        <f>qPCR!A385</f>
        <v>NRCS18S</v>
      </c>
      <c r="B389" s="51">
        <f>qPCR!B385</f>
        <v>367</v>
      </c>
      <c r="G389" t="s">
        <v>104</v>
      </c>
      <c r="H389" s="12" t="s">
        <v>105</v>
      </c>
      <c r="I389" t="s">
        <v>114</v>
      </c>
      <c r="J389" s="33" t="s">
        <v>115</v>
      </c>
    </row>
    <row r="390" spans="1:10" x14ac:dyDescent="0.3">
      <c r="A390" s="51" t="str">
        <f>qPCR!A386</f>
        <v>NRCS18S</v>
      </c>
      <c r="B390" s="51">
        <f>qPCR!B386</f>
        <v>368</v>
      </c>
      <c r="G390" t="s">
        <v>108</v>
      </c>
      <c r="H390" s="12" t="s">
        <v>109</v>
      </c>
      <c r="I390" t="s">
        <v>114</v>
      </c>
      <c r="J390" s="33" t="s">
        <v>115</v>
      </c>
    </row>
    <row r="391" spans="1:10" x14ac:dyDescent="0.3">
      <c r="A391" s="51" t="str">
        <f>qPCR!A387</f>
        <v>NRCS18S</v>
      </c>
      <c r="B391" s="51">
        <f>qPCR!B387</f>
        <v>369</v>
      </c>
      <c r="G391" t="s">
        <v>112</v>
      </c>
      <c r="H391" s="12" t="s">
        <v>113</v>
      </c>
      <c r="I391" t="s">
        <v>114</v>
      </c>
      <c r="J391" s="33" t="s">
        <v>115</v>
      </c>
    </row>
    <row r="392" spans="1:10" x14ac:dyDescent="0.3">
      <c r="A392" s="51" t="str">
        <f>qPCR!A388</f>
        <v>NRCS18S</v>
      </c>
      <c r="B392" s="51">
        <f>qPCR!B388</f>
        <v>370</v>
      </c>
      <c r="G392" t="s">
        <v>116</v>
      </c>
      <c r="H392" s="12" t="s">
        <v>117</v>
      </c>
      <c r="I392" t="s">
        <v>114</v>
      </c>
      <c r="J392" s="33" t="s">
        <v>115</v>
      </c>
    </row>
    <row r="393" spans="1:10" x14ac:dyDescent="0.3">
      <c r="A393" s="51" t="str">
        <f>qPCR!A389</f>
        <v>NRCS18S</v>
      </c>
      <c r="B393" s="51">
        <f>qPCR!B389</f>
        <v>371</v>
      </c>
      <c r="G393" t="s">
        <v>120</v>
      </c>
      <c r="H393" s="12" t="s">
        <v>121</v>
      </c>
      <c r="I393" t="s">
        <v>114</v>
      </c>
      <c r="J393" s="33" t="s">
        <v>115</v>
      </c>
    </row>
    <row r="394" spans="1:10" x14ac:dyDescent="0.3">
      <c r="A394" s="51" t="str">
        <f>qPCR!A390</f>
        <v>NRCS18S</v>
      </c>
      <c r="B394" s="51">
        <f>qPCR!B390</f>
        <v>372</v>
      </c>
      <c r="G394" t="s">
        <v>124</v>
      </c>
      <c r="H394" s="12" t="s">
        <v>125</v>
      </c>
      <c r="I394" t="s">
        <v>114</v>
      </c>
      <c r="J394" s="33" t="s">
        <v>115</v>
      </c>
    </row>
    <row r="395" spans="1:10" x14ac:dyDescent="0.3">
      <c r="A395" s="51" t="str">
        <f>qPCR!A391</f>
        <v>NRCS18S</v>
      </c>
      <c r="B395" s="51">
        <f>qPCR!B391</f>
        <v>373</v>
      </c>
      <c r="G395" t="s">
        <v>128</v>
      </c>
      <c r="H395" s="12" t="s">
        <v>129</v>
      </c>
      <c r="I395" t="s">
        <v>114</v>
      </c>
      <c r="J395" s="33" t="s">
        <v>115</v>
      </c>
    </row>
    <row r="396" spans="1:10" x14ac:dyDescent="0.3">
      <c r="A396" s="51" t="str">
        <f>qPCR!A392</f>
        <v>NRCS18S</v>
      </c>
      <c r="B396" s="51">
        <f>qPCR!B392</f>
        <v>374</v>
      </c>
      <c r="G396" t="s">
        <v>130</v>
      </c>
      <c r="H396" s="12" t="s">
        <v>131</v>
      </c>
      <c r="I396" t="s">
        <v>114</v>
      </c>
      <c r="J396" s="33" t="s">
        <v>115</v>
      </c>
    </row>
    <row r="397" spans="1:10" x14ac:dyDescent="0.3">
      <c r="A397" s="51" t="str">
        <f>qPCR!A393</f>
        <v>NRCS18S</v>
      </c>
      <c r="B397" s="51">
        <f>qPCR!B393</f>
        <v>375</v>
      </c>
      <c r="G397" t="s">
        <v>132</v>
      </c>
      <c r="H397" s="33" t="s">
        <v>133</v>
      </c>
      <c r="I397" t="s">
        <v>114</v>
      </c>
      <c r="J397" s="33" t="s">
        <v>115</v>
      </c>
    </row>
    <row r="398" spans="1:10" x14ac:dyDescent="0.3">
      <c r="A398" s="51" t="str">
        <f>qPCR!A394</f>
        <v>NRCS18S</v>
      </c>
      <c r="B398" s="51">
        <f>qPCR!B394</f>
        <v>376</v>
      </c>
      <c r="G398" t="s">
        <v>134</v>
      </c>
      <c r="H398" s="33" t="s">
        <v>135</v>
      </c>
      <c r="I398" t="s">
        <v>114</v>
      </c>
      <c r="J398" s="33" t="s">
        <v>115</v>
      </c>
    </row>
    <row r="399" spans="1:10" x14ac:dyDescent="0.3">
      <c r="A399" s="51" t="str">
        <f>qPCR!A395</f>
        <v>NRCS18S</v>
      </c>
      <c r="B399" s="51">
        <f>qPCR!B395</f>
        <v>377</v>
      </c>
      <c r="G399" s="36" t="s">
        <v>91</v>
      </c>
      <c r="H399" s="12" t="s">
        <v>92</v>
      </c>
      <c r="I399" t="s">
        <v>118</v>
      </c>
      <c r="J399" s="33" t="s">
        <v>119</v>
      </c>
    </row>
    <row r="400" spans="1:10" x14ac:dyDescent="0.3">
      <c r="A400" s="51" t="str">
        <f>qPCR!A396</f>
        <v>NRCS18S</v>
      </c>
      <c r="B400" s="51">
        <f>qPCR!B396</f>
        <v>378</v>
      </c>
      <c r="G400" t="s">
        <v>100</v>
      </c>
      <c r="H400" s="12" t="s">
        <v>101</v>
      </c>
      <c r="I400" t="s">
        <v>118</v>
      </c>
      <c r="J400" s="33" t="s">
        <v>119</v>
      </c>
    </row>
    <row r="401" spans="1:10" x14ac:dyDescent="0.3">
      <c r="A401" s="51" t="str">
        <f>qPCR!A397</f>
        <v>NRCS18S</v>
      </c>
      <c r="B401" s="51">
        <f>qPCR!B397</f>
        <v>379</v>
      </c>
      <c r="G401" t="s">
        <v>104</v>
      </c>
      <c r="H401" s="12" t="s">
        <v>105</v>
      </c>
      <c r="I401" t="s">
        <v>118</v>
      </c>
      <c r="J401" s="33" t="s">
        <v>119</v>
      </c>
    </row>
    <row r="402" spans="1:10" x14ac:dyDescent="0.3">
      <c r="A402" s="51" t="str">
        <f>qPCR!A398</f>
        <v>NRCS18S</v>
      </c>
      <c r="B402" s="51">
        <f>qPCR!B398</f>
        <v>380</v>
      </c>
      <c r="G402" t="s">
        <v>108</v>
      </c>
      <c r="H402" s="12" t="s">
        <v>109</v>
      </c>
      <c r="I402" t="s">
        <v>118</v>
      </c>
      <c r="J402" s="33" t="s">
        <v>119</v>
      </c>
    </row>
    <row r="403" spans="1:10" x14ac:dyDescent="0.3">
      <c r="A403" s="51" t="str">
        <f>qPCR!A399</f>
        <v>NRCS18S</v>
      </c>
      <c r="B403" s="51">
        <f>qPCR!B399</f>
        <v>381</v>
      </c>
      <c r="G403" t="s">
        <v>112</v>
      </c>
      <c r="H403" s="12" t="s">
        <v>113</v>
      </c>
      <c r="I403" t="s">
        <v>118</v>
      </c>
      <c r="J403" s="33" t="s">
        <v>119</v>
      </c>
    </row>
    <row r="404" spans="1:10" x14ac:dyDescent="0.3">
      <c r="A404" s="51" t="str">
        <f>qPCR!A400</f>
        <v>NRCS18S</v>
      </c>
      <c r="B404" s="51">
        <f>qPCR!B400</f>
        <v>382</v>
      </c>
      <c r="G404" t="s">
        <v>116</v>
      </c>
      <c r="H404" s="12" t="s">
        <v>117</v>
      </c>
      <c r="I404" t="s">
        <v>118</v>
      </c>
      <c r="J404" s="33" t="s">
        <v>119</v>
      </c>
    </row>
    <row r="405" spans="1:10" x14ac:dyDescent="0.3">
      <c r="A405" s="51" t="str">
        <f>qPCR!A401</f>
        <v>NRCS18S</v>
      </c>
      <c r="B405" s="51">
        <f>qPCR!B401</f>
        <v>383</v>
      </c>
      <c r="G405" t="s">
        <v>120</v>
      </c>
      <c r="H405" s="12" t="s">
        <v>121</v>
      </c>
      <c r="I405" t="s">
        <v>118</v>
      </c>
      <c r="J405" s="33" t="s">
        <v>119</v>
      </c>
    </row>
    <row r="406" spans="1:10" x14ac:dyDescent="0.3">
      <c r="A406" s="51" t="str">
        <f>qPCR!A402</f>
        <v>NRCS18S</v>
      </c>
      <c r="B406" s="51">
        <f>qPCR!B402</f>
        <v>384</v>
      </c>
      <c r="G406" t="s">
        <v>124</v>
      </c>
      <c r="H406" s="12" t="s">
        <v>125</v>
      </c>
      <c r="I406" t="s">
        <v>118</v>
      </c>
      <c r="J406" s="33" t="s">
        <v>119</v>
      </c>
    </row>
    <row r="407" spans="1:10" x14ac:dyDescent="0.3">
      <c r="A407" s="51" t="str">
        <f>qPCR!A403</f>
        <v>NRCS18S</v>
      </c>
      <c r="B407" s="51">
        <f>qPCR!B403</f>
        <v>385</v>
      </c>
      <c r="G407" t="s">
        <v>128</v>
      </c>
      <c r="H407" s="12" t="s">
        <v>129</v>
      </c>
      <c r="I407" t="s">
        <v>118</v>
      </c>
      <c r="J407" s="33" t="s">
        <v>119</v>
      </c>
    </row>
    <row r="408" spans="1:10" x14ac:dyDescent="0.3">
      <c r="A408" s="51" t="str">
        <f>qPCR!A404</f>
        <v>NRCS18S</v>
      </c>
      <c r="B408" s="51">
        <f>qPCR!B404</f>
        <v>386</v>
      </c>
      <c r="G408" t="s">
        <v>130</v>
      </c>
      <c r="H408" s="12" t="s">
        <v>131</v>
      </c>
      <c r="I408" t="s">
        <v>118</v>
      </c>
      <c r="J408" s="33" t="s">
        <v>119</v>
      </c>
    </row>
    <row r="409" spans="1:10" x14ac:dyDescent="0.3">
      <c r="A409" s="51" t="str">
        <f>qPCR!A405</f>
        <v>NRCS18S</v>
      </c>
      <c r="B409" s="51">
        <f>qPCR!B405</f>
        <v>387</v>
      </c>
      <c r="G409" t="s">
        <v>132</v>
      </c>
      <c r="H409" s="33" t="s">
        <v>133</v>
      </c>
      <c r="I409" t="s">
        <v>118</v>
      </c>
      <c r="J409" s="33" t="s">
        <v>119</v>
      </c>
    </row>
    <row r="410" spans="1:10" x14ac:dyDescent="0.3">
      <c r="A410" s="51" t="str">
        <f>qPCR!A406</f>
        <v>NRCS18S</v>
      </c>
      <c r="B410" s="51">
        <f>qPCR!B406</f>
        <v>388</v>
      </c>
      <c r="G410" t="s">
        <v>134</v>
      </c>
      <c r="H410" s="33" t="s">
        <v>135</v>
      </c>
      <c r="I410" t="s">
        <v>118</v>
      </c>
      <c r="J410" s="33" t="s">
        <v>119</v>
      </c>
    </row>
    <row r="411" spans="1:10" x14ac:dyDescent="0.3">
      <c r="A411" s="51" t="str">
        <f>qPCR!A407</f>
        <v>NRCS18S</v>
      </c>
      <c r="B411" s="51">
        <f>qPCR!B407</f>
        <v>389</v>
      </c>
      <c r="G411" s="36" t="s">
        <v>91</v>
      </c>
      <c r="H411" s="12" t="s">
        <v>92</v>
      </c>
      <c r="I411" t="s">
        <v>122</v>
      </c>
      <c r="J411" s="33" t="s">
        <v>123</v>
      </c>
    </row>
    <row r="412" spans="1:10" x14ac:dyDescent="0.3">
      <c r="A412" s="51" t="str">
        <f>qPCR!A408</f>
        <v>NRCS18S</v>
      </c>
      <c r="B412" s="51">
        <f>qPCR!B408</f>
        <v>390</v>
      </c>
      <c r="G412" t="s">
        <v>100</v>
      </c>
      <c r="H412" s="12" t="s">
        <v>101</v>
      </c>
      <c r="I412" t="s">
        <v>122</v>
      </c>
      <c r="J412" s="33" t="s">
        <v>123</v>
      </c>
    </row>
    <row r="413" spans="1:10" x14ac:dyDescent="0.3">
      <c r="A413" s="51" t="str">
        <f>qPCR!A409</f>
        <v>NRCS18S</v>
      </c>
      <c r="B413" s="51">
        <f>qPCR!B409</f>
        <v>391</v>
      </c>
      <c r="G413" t="s">
        <v>104</v>
      </c>
      <c r="H413" s="12" t="s">
        <v>105</v>
      </c>
      <c r="I413" t="s">
        <v>122</v>
      </c>
      <c r="J413" s="33" t="s">
        <v>123</v>
      </c>
    </row>
    <row r="414" spans="1:10" x14ac:dyDescent="0.3">
      <c r="A414" s="51" t="str">
        <f>qPCR!A410</f>
        <v>NRCS18S</v>
      </c>
      <c r="B414" s="51">
        <f>qPCR!B410</f>
        <v>392</v>
      </c>
      <c r="G414" t="s">
        <v>108</v>
      </c>
      <c r="H414" s="12" t="s">
        <v>109</v>
      </c>
      <c r="I414" t="s">
        <v>122</v>
      </c>
      <c r="J414" s="33" t="s">
        <v>123</v>
      </c>
    </row>
    <row r="415" spans="1:10" x14ac:dyDescent="0.3">
      <c r="A415" s="51" t="str">
        <f>qPCR!A411</f>
        <v>NRCS18S</v>
      </c>
      <c r="B415" s="51">
        <f>qPCR!B411</f>
        <v>393</v>
      </c>
      <c r="G415" t="s">
        <v>112</v>
      </c>
      <c r="H415" s="12" t="s">
        <v>113</v>
      </c>
      <c r="I415" t="s">
        <v>122</v>
      </c>
      <c r="J415" s="33" t="s">
        <v>123</v>
      </c>
    </row>
    <row r="416" spans="1:10" x14ac:dyDescent="0.3">
      <c r="A416" s="51" t="str">
        <f>qPCR!A412</f>
        <v>NRCS18S</v>
      </c>
      <c r="B416" s="51">
        <f>qPCR!B412</f>
        <v>394</v>
      </c>
      <c r="G416" t="s">
        <v>116</v>
      </c>
      <c r="H416" s="12" t="s">
        <v>117</v>
      </c>
      <c r="I416" t="s">
        <v>122</v>
      </c>
      <c r="J416" s="33" t="s">
        <v>123</v>
      </c>
    </row>
    <row r="417" spans="1:10" x14ac:dyDescent="0.3">
      <c r="A417" s="51" t="str">
        <f>qPCR!A413</f>
        <v>NRCS18S</v>
      </c>
      <c r="B417" s="51">
        <f>qPCR!B413</f>
        <v>395</v>
      </c>
      <c r="G417" t="s">
        <v>120</v>
      </c>
      <c r="H417" s="12" t="s">
        <v>121</v>
      </c>
      <c r="I417" t="s">
        <v>122</v>
      </c>
      <c r="J417" s="33" t="s">
        <v>123</v>
      </c>
    </row>
    <row r="418" spans="1:10" x14ac:dyDescent="0.3">
      <c r="A418" s="51" t="str">
        <f>qPCR!A414</f>
        <v>NRCS18S</v>
      </c>
      <c r="B418" s="51" t="s">
        <v>410</v>
      </c>
      <c r="G418" t="s">
        <v>124</v>
      </c>
      <c r="H418" s="12" t="s">
        <v>125</v>
      </c>
      <c r="I418" t="s">
        <v>122</v>
      </c>
      <c r="J418" s="33" t="s">
        <v>123</v>
      </c>
    </row>
    <row r="419" spans="1:10" x14ac:dyDescent="0.3">
      <c r="A419" s="51" t="str">
        <f>qPCR!A414</f>
        <v>NRCS18S</v>
      </c>
      <c r="B419" s="51" t="str">
        <f>qPCR!B414</f>
        <v>PlateE_H2O_1</v>
      </c>
      <c r="G419" t="s">
        <v>128</v>
      </c>
      <c r="H419" s="12" t="s">
        <v>129</v>
      </c>
      <c r="I419" t="s">
        <v>122</v>
      </c>
      <c r="J419" s="33" t="s">
        <v>123</v>
      </c>
    </row>
    <row r="420" spans="1:10" x14ac:dyDescent="0.3">
      <c r="A420" s="51" t="str">
        <f>qPCR!A415</f>
        <v>NRCS18S</v>
      </c>
      <c r="B420" s="51" t="str">
        <f>qPCR!B415</f>
        <v>PlateE_H2O_2</v>
      </c>
      <c r="G420" t="s">
        <v>130</v>
      </c>
      <c r="H420" s="12" t="s">
        <v>131</v>
      </c>
      <c r="I420" t="s">
        <v>122</v>
      </c>
      <c r="J420" s="33" t="s">
        <v>123</v>
      </c>
    </row>
    <row r="421" spans="1:10" x14ac:dyDescent="0.3">
      <c r="A421" s="51" t="str">
        <f>qPCR!A416</f>
        <v>NRCS18S</v>
      </c>
      <c r="B421" s="51" t="str">
        <f>qPCR!B416</f>
        <v>PlateE_Cal</v>
      </c>
      <c r="G421" t="s">
        <v>132</v>
      </c>
      <c r="H421" s="33" t="s">
        <v>133</v>
      </c>
      <c r="I421" t="s">
        <v>122</v>
      </c>
      <c r="J421" s="33" t="s">
        <v>123</v>
      </c>
    </row>
    <row r="422" spans="1:10" x14ac:dyDescent="0.3">
      <c r="A422" s="51" t="str">
        <f>qPCR!A417</f>
        <v>NRCS18S</v>
      </c>
      <c r="B422" s="51" t="str">
        <f>qPCR!B417</f>
        <v>PlateE_Zymo</v>
      </c>
      <c r="G422" t="s">
        <v>134</v>
      </c>
      <c r="H422" s="33" t="s">
        <v>135</v>
      </c>
      <c r="I422" t="s">
        <v>122</v>
      </c>
      <c r="J422" s="33" t="s">
        <v>123</v>
      </c>
    </row>
    <row r="423" spans="1:10" x14ac:dyDescent="0.3">
      <c r="A423" s="51" t="str">
        <f>qPCR!A418</f>
        <v>NRCS18S</v>
      </c>
      <c r="B423" s="51">
        <f>qPCR!B418</f>
        <v>396</v>
      </c>
      <c r="G423" t="s">
        <v>137</v>
      </c>
      <c r="H423" s="33" t="s">
        <v>138</v>
      </c>
      <c r="I423" t="s">
        <v>139</v>
      </c>
      <c r="J423" s="33" t="s">
        <v>140</v>
      </c>
    </row>
    <row r="424" spans="1:10" x14ac:dyDescent="0.3">
      <c r="A424" s="51" t="str">
        <f>qPCR!A419</f>
        <v>NRCS18S</v>
      </c>
      <c r="B424" s="51">
        <f>qPCR!B419</f>
        <v>397</v>
      </c>
      <c r="G424" t="s">
        <v>141</v>
      </c>
      <c r="H424" s="33" t="s">
        <v>142</v>
      </c>
      <c r="I424" t="s">
        <v>139</v>
      </c>
      <c r="J424" s="33" t="s">
        <v>140</v>
      </c>
    </row>
    <row r="425" spans="1:10" x14ac:dyDescent="0.3">
      <c r="A425" s="51" t="str">
        <f>qPCR!A420</f>
        <v>NRCS18S</v>
      </c>
      <c r="B425" s="51">
        <f>qPCR!B420</f>
        <v>398</v>
      </c>
      <c r="G425" t="s">
        <v>145</v>
      </c>
      <c r="H425" s="33" t="s">
        <v>146</v>
      </c>
      <c r="I425" t="s">
        <v>139</v>
      </c>
      <c r="J425" s="33" t="s">
        <v>140</v>
      </c>
    </row>
    <row r="426" spans="1:10" x14ac:dyDescent="0.3">
      <c r="A426" s="51" t="str">
        <f>qPCR!A421</f>
        <v>NRCS18S</v>
      </c>
      <c r="B426" s="51">
        <f>qPCR!B421</f>
        <v>399</v>
      </c>
      <c r="G426" t="s">
        <v>149</v>
      </c>
      <c r="H426" s="33" t="s">
        <v>150</v>
      </c>
      <c r="I426" t="s">
        <v>139</v>
      </c>
      <c r="J426" s="33" t="s">
        <v>140</v>
      </c>
    </row>
    <row r="427" spans="1:10" x14ac:dyDescent="0.3">
      <c r="A427" s="51" t="str">
        <f>qPCR!A422</f>
        <v>NRCS18S</v>
      </c>
      <c r="B427" s="51">
        <f>qPCR!B422</f>
        <v>400</v>
      </c>
      <c r="G427" t="s">
        <v>153</v>
      </c>
      <c r="H427" s="33" t="s">
        <v>154</v>
      </c>
      <c r="I427" t="s">
        <v>139</v>
      </c>
      <c r="J427" s="33" t="s">
        <v>140</v>
      </c>
    </row>
    <row r="428" spans="1:10" x14ac:dyDescent="0.3">
      <c r="A428" s="51" t="str">
        <f>qPCR!A423</f>
        <v>NRCS18S</v>
      </c>
      <c r="B428" s="51">
        <f>qPCR!B423</f>
        <v>401</v>
      </c>
      <c r="G428" t="s">
        <v>157</v>
      </c>
      <c r="H428" s="33" t="s">
        <v>158</v>
      </c>
      <c r="I428" t="s">
        <v>139</v>
      </c>
      <c r="J428" s="33" t="s">
        <v>140</v>
      </c>
    </row>
    <row r="429" spans="1:10" x14ac:dyDescent="0.3">
      <c r="A429" s="51" t="str">
        <f>qPCR!A424</f>
        <v>NRCS18S</v>
      </c>
      <c r="B429" s="51">
        <f>qPCR!B424</f>
        <v>402</v>
      </c>
      <c r="G429" t="s">
        <v>161</v>
      </c>
      <c r="H429" s="33" t="s">
        <v>162</v>
      </c>
      <c r="I429" t="s">
        <v>139</v>
      </c>
      <c r="J429" s="33" t="s">
        <v>140</v>
      </c>
    </row>
    <row r="430" spans="1:10" x14ac:dyDescent="0.3">
      <c r="A430" s="51" t="str">
        <f>qPCR!A425</f>
        <v>NRCS18S</v>
      </c>
      <c r="B430" s="51">
        <f>qPCR!B425</f>
        <v>403</v>
      </c>
      <c r="G430" t="s">
        <v>165</v>
      </c>
      <c r="H430" s="33" t="s">
        <v>166</v>
      </c>
      <c r="I430" t="s">
        <v>139</v>
      </c>
      <c r="J430" s="33" t="s">
        <v>140</v>
      </c>
    </row>
    <row r="431" spans="1:10" x14ac:dyDescent="0.3">
      <c r="A431" s="51" t="str">
        <f>qPCR!A426</f>
        <v>NRCS18S</v>
      </c>
      <c r="B431" s="51">
        <f>qPCR!B426</f>
        <v>404</v>
      </c>
      <c r="G431" t="s">
        <v>169</v>
      </c>
      <c r="H431" s="33" t="s">
        <v>170</v>
      </c>
      <c r="I431" t="s">
        <v>139</v>
      </c>
      <c r="J431" s="33" t="s">
        <v>140</v>
      </c>
    </row>
    <row r="432" spans="1:10" x14ac:dyDescent="0.3">
      <c r="A432" s="51" t="str">
        <f>qPCR!A427</f>
        <v>NRCS18S</v>
      </c>
      <c r="B432" s="51">
        <f>qPCR!B427</f>
        <v>405</v>
      </c>
      <c r="G432" t="s">
        <v>171</v>
      </c>
      <c r="H432" s="33" t="s">
        <v>172</v>
      </c>
      <c r="I432" t="s">
        <v>139</v>
      </c>
      <c r="J432" s="33" t="s">
        <v>140</v>
      </c>
    </row>
    <row r="433" spans="1:10" x14ac:dyDescent="0.3">
      <c r="A433" s="51" t="str">
        <f>qPCR!A428</f>
        <v>NRCS18S</v>
      </c>
      <c r="B433" s="51">
        <f>qPCR!B428</f>
        <v>406</v>
      </c>
      <c r="G433" t="s">
        <v>173</v>
      </c>
      <c r="H433" s="33" t="s">
        <v>174</v>
      </c>
      <c r="I433" t="s">
        <v>139</v>
      </c>
      <c r="J433" s="33" t="s">
        <v>140</v>
      </c>
    </row>
    <row r="434" spans="1:10" x14ac:dyDescent="0.3">
      <c r="A434" s="51" t="str">
        <f>qPCR!A429</f>
        <v>NRCS18S</v>
      </c>
      <c r="B434" s="51">
        <f>qPCR!B429</f>
        <v>407</v>
      </c>
      <c r="G434" t="s">
        <v>175</v>
      </c>
      <c r="H434" s="33" t="s">
        <v>176</v>
      </c>
      <c r="I434" t="s">
        <v>139</v>
      </c>
      <c r="J434" s="33" t="s">
        <v>140</v>
      </c>
    </row>
    <row r="435" spans="1:10" x14ac:dyDescent="0.3">
      <c r="A435" s="51" t="str">
        <f>qPCR!A430</f>
        <v>NRCS18S</v>
      </c>
      <c r="B435" s="51">
        <f>qPCR!B430</f>
        <v>408</v>
      </c>
      <c r="G435" t="s">
        <v>137</v>
      </c>
      <c r="H435" s="33" t="s">
        <v>138</v>
      </c>
      <c r="I435" t="s">
        <v>143</v>
      </c>
      <c r="J435" s="33" t="s">
        <v>144</v>
      </c>
    </row>
    <row r="436" spans="1:10" x14ac:dyDescent="0.3">
      <c r="A436" s="51" t="str">
        <f>qPCR!A431</f>
        <v>NRCS18S</v>
      </c>
      <c r="B436" s="51">
        <f>qPCR!B431</f>
        <v>409</v>
      </c>
      <c r="G436" t="s">
        <v>141</v>
      </c>
      <c r="H436" s="33" t="s">
        <v>142</v>
      </c>
      <c r="I436" t="s">
        <v>143</v>
      </c>
      <c r="J436" s="33" t="s">
        <v>144</v>
      </c>
    </row>
    <row r="437" spans="1:10" x14ac:dyDescent="0.3">
      <c r="A437" s="51" t="str">
        <f>qPCR!A432</f>
        <v>NRCS18S</v>
      </c>
      <c r="B437" s="51">
        <f>qPCR!B432</f>
        <v>410</v>
      </c>
      <c r="G437" t="s">
        <v>145</v>
      </c>
      <c r="H437" s="33" t="s">
        <v>146</v>
      </c>
      <c r="I437" t="s">
        <v>143</v>
      </c>
      <c r="J437" s="33" t="s">
        <v>144</v>
      </c>
    </row>
    <row r="438" spans="1:10" x14ac:dyDescent="0.3">
      <c r="A438" s="51" t="str">
        <f>qPCR!A433</f>
        <v>NRCS18S</v>
      </c>
      <c r="B438" s="51">
        <f>qPCR!B433</f>
        <v>411</v>
      </c>
      <c r="G438" t="s">
        <v>149</v>
      </c>
      <c r="H438" s="33" t="s">
        <v>150</v>
      </c>
      <c r="I438" t="s">
        <v>143</v>
      </c>
      <c r="J438" s="33" t="s">
        <v>144</v>
      </c>
    </row>
    <row r="439" spans="1:10" x14ac:dyDescent="0.3">
      <c r="A439" s="51" t="str">
        <f>qPCR!A434</f>
        <v>NRCS18S</v>
      </c>
      <c r="B439" s="51">
        <f>qPCR!B434</f>
        <v>412</v>
      </c>
      <c r="G439" t="s">
        <v>153</v>
      </c>
      <c r="H439" s="33" t="s">
        <v>154</v>
      </c>
      <c r="I439" t="s">
        <v>143</v>
      </c>
      <c r="J439" s="33" t="s">
        <v>144</v>
      </c>
    </row>
    <row r="440" spans="1:10" x14ac:dyDescent="0.3">
      <c r="A440" s="51" t="str">
        <f>qPCR!A435</f>
        <v>NRCS18S</v>
      </c>
      <c r="B440" s="51">
        <f>qPCR!B435</f>
        <v>413</v>
      </c>
      <c r="G440" t="s">
        <v>157</v>
      </c>
      <c r="H440" s="33" t="s">
        <v>158</v>
      </c>
      <c r="I440" t="s">
        <v>143</v>
      </c>
      <c r="J440" s="33" t="s">
        <v>144</v>
      </c>
    </row>
    <row r="441" spans="1:10" x14ac:dyDescent="0.3">
      <c r="A441" s="51" t="str">
        <f>qPCR!A436</f>
        <v>NRCS18S</v>
      </c>
      <c r="B441" s="51">
        <f>qPCR!B436</f>
        <v>414</v>
      </c>
      <c r="G441" t="s">
        <v>161</v>
      </c>
      <c r="H441" s="33" t="s">
        <v>162</v>
      </c>
      <c r="I441" t="s">
        <v>143</v>
      </c>
      <c r="J441" s="33" t="s">
        <v>144</v>
      </c>
    </row>
    <row r="442" spans="1:10" x14ac:dyDescent="0.3">
      <c r="A442" s="51" t="str">
        <f>qPCR!A437</f>
        <v>NRCS18S</v>
      </c>
      <c r="B442" s="51">
        <f>qPCR!B437</f>
        <v>415</v>
      </c>
      <c r="G442" t="s">
        <v>165</v>
      </c>
      <c r="H442" s="33" t="s">
        <v>166</v>
      </c>
      <c r="I442" t="s">
        <v>143</v>
      </c>
      <c r="J442" s="33" t="s">
        <v>144</v>
      </c>
    </row>
    <row r="443" spans="1:10" x14ac:dyDescent="0.3">
      <c r="A443" s="51" t="str">
        <f>qPCR!A438</f>
        <v>NRCS18S</v>
      </c>
      <c r="B443" s="51">
        <f>qPCR!B438</f>
        <v>416</v>
      </c>
      <c r="G443" t="s">
        <v>169</v>
      </c>
      <c r="H443" s="33" t="s">
        <v>170</v>
      </c>
      <c r="I443" t="s">
        <v>143</v>
      </c>
      <c r="J443" s="33" t="s">
        <v>144</v>
      </c>
    </row>
    <row r="444" spans="1:10" x14ac:dyDescent="0.3">
      <c r="A444" s="51" t="str">
        <f>qPCR!A439</f>
        <v>NRCS18S</v>
      </c>
      <c r="B444" s="51">
        <f>qPCR!B439</f>
        <v>417</v>
      </c>
      <c r="G444" t="s">
        <v>171</v>
      </c>
      <c r="H444" s="33" t="s">
        <v>172</v>
      </c>
      <c r="I444" t="s">
        <v>143</v>
      </c>
      <c r="J444" s="33" t="s">
        <v>144</v>
      </c>
    </row>
    <row r="445" spans="1:10" x14ac:dyDescent="0.3">
      <c r="A445" s="51" t="str">
        <f>qPCR!A440</f>
        <v>NRCS18S</v>
      </c>
      <c r="B445" s="51">
        <f>qPCR!B440</f>
        <v>418</v>
      </c>
      <c r="G445" t="s">
        <v>173</v>
      </c>
      <c r="H445" s="33" t="s">
        <v>174</v>
      </c>
      <c r="I445" t="s">
        <v>143</v>
      </c>
      <c r="J445" s="33" t="s">
        <v>144</v>
      </c>
    </row>
    <row r="446" spans="1:10" x14ac:dyDescent="0.3">
      <c r="A446" s="51" t="str">
        <f>qPCR!A441</f>
        <v>NRCS18S</v>
      </c>
      <c r="B446" s="51">
        <f>qPCR!B441</f>
        <v>419</v>
      </c>
      <c r="G446" t="s">
        <v>175</v>
      </c>
      <c r="H446" s="33" t="s">
        <v>176</v>
      </c>
      <c r="I446" t="s">
        <v>143</v>
      </c>
      <c r="J446" s="33" t="s">
        <v>144</v>
      </c>
    </row>
    <row r="447" spans="1:10" x14ac:dyDescent="0.3">
      <c r="A447" s="51" t="str">
        <f>qPCR!A442</f>
        <v>NRCS18S</v>
      </c>
      <c r="B447" s="51">
        <f>qPCR!B442</f>
        <v>420</v>
      </c>
      <c r="G447" t="s">
        <v>137</v>
      </c>
      <c r="H447" s="33" t="s">
        <v>138</v>
      </c>
      <c r="I447" t="s">
        <v>147</v>
      </c>
      <c r="J447" s="33" t="s">
        <v>148</v>
      </c>
    </row>
    <row r="448" spans="1:10" x14ac:dyDescent="0.3">
      <c r="A448" s="51" t="str">
        <f>qPCR!A443</f>
        <v>NRCS18S</v>
      </c>
      <c r="B448" s="51">
        <f>qPCR!B443</f>
        <v>421</v>
      </c>
      <c r="G448" t="s">
        <v>141</v>
      </c>
      <c r="H448" s="33" t="s">
        <v>142</v>
      </c>
      <c r="I448" t="s">
        <v>147</v>
      </c>
      <c r="J448" s="33" t="s">
        <v>148</v>
      </c>
    </row>
    <row r="449" spans="1:10" x14ac:dyDescent="0.3">
      <c r="A449" s="51" t="str">
        <f>qPCR!A444</f>
        <v>NRCS18S</v>
      </c>
      <c r="B449" s="51">
        <f>qPCR!B444</f>
        <v>422</v>
      </c>
      <c r="G449" t="s">
        <v>145</v>
      </c>
      <c r="H449" s="33" t="s">
        <v>146</v>
      </c>
      <c r="I449" t="s">
        <v>147</v>
      </c>
      <c r="J449" s="33" t="s">
        <v>148</v>
      </c>
    </row>
    <row r="450" spans="1:10" x14ac:dyDescent="0.3">
      <c r="A450" s="51" t="str">
        <f>qPCR!A445</f>
        <v>NRCS18S</v>
      </c>
      <c r="B450" s="51">
        <f>qPCR!B445</f>
        <v>423</v>
      </c>
      <c r="G450" t="s">
        <v>149</v>
      </c>
      <c r="H450" s="33" t="s">
        <v>150</v>
      </c>
      <c r="I450" t="s">
        <v>147</v>
      </c>
      <c r="J450" s="33" t="s">
        <v>148</v>
      </c>
    </row>
    <row r="451" spans="1:10" x14ac:dyDescent="0.3">
      <c r="A451" s="51" t="str">
        <f>qPCR!A446</f>
        <v>NRCS18S</v>
      </c>
      <c r="B451" s="51">
        <f>qPCR!B446</f>
        <v>424</v>
      </c>
      <c r="G451" t="s">
        <v>153</v>
      </c>
      <c r="H451" s="33" t="s">
        <v>154</v>
      </c>
      <c r="I451" t="s">
        <v>147</v>
      </c>
      <c r="J451" s="33" t="s">
        <v>148</v>
      </c>
    </row>
    <row r="452" spans="1:10" x14ac:dyDescent="0.3">
      <c r="A452" s="51" t="str">
        <f>qPCR!A447</f>
        <v>NRCS18S</v>
      </c>
      <c r="B452" s="51">
        <f>qPCR!B447</f>
        <v>425</v>
      </c>
      <c r="G452" t="s">
        <v>157</v>
      </c>
      <c r="H452" s="33" t="s">
        <v>158</v>
      </c>
      <c r="I452" t="s">
        <v>147</v>
      </c>
      <c r="J452" s="33" t="s">
        <v>148</v>
      </c>
    </row>
    <row r="453" spans="1:10" x14ac:dyDescent="0.3">
      <c r="A453" s="51" t="str">
        <f>qPCR!A452</f>
        <v>NRCS18S</v>
      </c>
      <c r="B453" s="51">
        <f>qPCR!B452</f>
        <v>430</v>
      </c>
      <c r="G453" t="s">
        <v>161</v>
      </c>
      <c r="H453" s="33" t="s">
        <v>162</v>
      </c>
      <c r="I453" t="s">
        <v>147</v>
      </c>
      <c r="J453" s="33" t="s">
        <v>148</v>
      </c>
    </row>
    <row r="454" spans="1:10" x14ac:dyDescent="0.3">
      <c r="A454" s="51" t="str">
        <f>qPCR!A453</f>
        <v>NRCS18S</v>
      </c>
      <c r="B454" s="51">
        <f>qPCR!B453</f>
        <v>431</v>
      </c>
      <c r="G454" t="s">
        <v>165</v>
      </c>
      <c r="H454" s="33" t="s">
        <v>166</v>
      </c>
      <c r="I454" t="s">
        <v>147</v>
      </c>
      <c r="J454" s="33" t="s">
        <v>148</v>
      </c>
    </row>
    <row r="455" spans="1:10" x14ac:dyDescent="0.3">
      <c r="A455" s="51" t="str">
        <f>qPCR!A454</f>
        <v>NRCS18S</v>
      </c>
      <c r="B455" s="51">
        <f>qPCR!B454</f>
        <v>432</v>
      </c>
      <c r="G455" t="s">
        <v>169</v>
      </c>
      <c r="H455" s="33" t="s">
        <v>170</v>
      </c>
      <c r="I455" t="s">
        <v>147</v>
      </c>
      <c r="J455" s="33" t="s">
        <v>148</v>
      </c>
    </row>
    <row r="456" spans="1:10" x14ac:dyDescent="0.3">
      <c r="A456" s="51" t="str">
        <f>qPCR!A455</f>
        <v>NRCS18S</v>
      </c>
      <c r="B456" s="51">
        <f>qPCR!B455</f>
        <v>433</v>
      </c>
      <c r="G456" t="s">
        <v>171</v>
      </c>
      <c r="H456" s="33" t="s">
        <v>172</v>
      </c>
      <c r="I456" t="s">
        <v>147</v>
      </c>
      <c r="J456" s="33" t="s">
        <v>148</v>
      </c>
    </row>
    <row r="457" spans="1:10" x14ac:dyDescent="0.3">
      <c r="A457" s="51" t="str">
        <f>qPCR!A456</f>
        <v>NRCS18S</v>
      </c>
      <c r="B457" s="51">
        <f>qPCR!B456</f>
        <v>434</v>
      </c>
      <c r="G457" t="s">
        <v>173</v>
      </c>
      <c r="H457" s="33" t="s">
        <v>174</v>
      </c>
      <c r="I457" t="s">
        <v>147</v>
      </c>
      <c r="J457" s="33" t="s">
        <v>148</v>
      </c>
    </row>
    <row r="458" spans="1:10" x14ac:dyDescent="0.3">
      <c r="A458" s="51" t="str">
        <f>qPCR!A457</f>
        <v>NRCS18S</v>
      </c>
      <c r="B458" s="51">
        <f>qPCR!B457</f>
        <v>435</v>
      </c>
      <c r="G458" t="s">
        <v>175</v>
      </c>
      <c r="H458" s="33" t="s">
        <v>176</v>
      </c>
      <c r="I458" t="s">
        <v>147</v>
      </c>
      <c r="J458" s="33" t="s">
        <v>148</v>
      </c>
    </row>
    <row r="459" spans="1:10" x14ac:dyDescent="0.3">
      <c r="A459" s="51" t="str">
        <f>qPCR!A458</f>
        <v>NRCS18S</v>
      </c>
      <c r="B459" s="51">
        <f>qPCR!B458</f>
        <v>436</v>
      </c>
      <c r="G459" t="s">
        <v>137</v>
      </c>
      <c r="H459" s="33" t="s">
        <v>138</v>
      </c>
      <c r="I459" t="s">
        <v>151</v>
      </c>
      <c r="J459" s="33" t="s">
        <v>152</v>
      </c>
    </row>
    <row r="460" spans="1:10" x14ac:dyDescent="0.3">
      <c r="A460" s="51" t="str">
        <f>qPCR!A459</f>
        <v>NRCS18S</v>
      </c>
      <c r="B460" s="51">
        <f>qPCR!B459</f>
        <v>437</v>
      </c>
      <c r="G460" t="s">
        <v>141</v>
      </c>
      <c r="H460" s="33" t="s">
        <v>142</v>
      </c>
      <c r="I460" t="s">
        <v>151</v>
      </c>
      <c r="J460" s="33" t="s">
        <v>152</v>
      </c>
    </row>
    <row r="461" spans="1:10" x14ac:dyDescent="0.3">
      <c r="A461" s="51" t="str">
        <f>qPCR!A460</f>
        <v>NRCS18S</v>
      </c>
      <c r="B461" s="51">
        <f>qPCR!B460</f>
        <v>438</v>
      </c>
      <c r="G461" t="s">
        <v>145</v>
      </c>
      <c r="H461" s="33" t="s">
        <v>146</v>
      </c>
      <c r="I461" t="s">
        <v>151</v>
      </c>
      <c r="J461" s="33" t="s">
        <v>152</v>
      </c>
    </row>
    <row r="462" spans="1:10" x14ac:dyDescent="0.3">
      <c r="A462" s="51" t="str">
        <f>qPCR!A461</f>
        <v>NRCS18S</v>
      </c>
      <c r="B462" s="51">
        <f>qPCR!B461</f>
        <v>439</v>
      </c>
      <c r="G462" t="s">
        <v>149</v>
      </c>
      <c r="H462" s="33" t="s">
        <v>150</v>
      </c>
      <c r="I462" t="s">
        <v>151</v>
      </c>
      <c r="J462" s="33" t="s">
        <v>152</v>
      </c>
    </row>
    <row r="463" spans="1:10" x14ac:dyDescent="0.3">
      <c r="A463" s="51" t="str">
        <f>qPCR!A462</f>
        <v>NRCS18S</v>
      </c>
      <c r="B463" s="51">
        <f>qPCR!B462</f>
        <v>440</v>
      </c>
      <c r="G463" t="s">
        <v>153</v>
      </c>
      <c r="H463" s="33" t="s">
        <v>154</v>
      </c>
      <c r="I463" t="s">
        <v>151</v>
      </c>
      <c r="J463" s="33" t="s">
        <v>152</v>
      </c>
    </row>
    <row r="464" spans="1:10" x14ac:dyDescent="0.3">
      <c r="A464" s="51" t="str">
        <f>qPCR!A463</f>
        <v>NRCS18S</v>
      </c>
      <c r="B464" s="51">
        <f>qPCR!B463</f>
        <v>441</v>
      </c>
      <c r="G464" t="s">
        <v>157</v>
      </c>
      <c r="H464" s="33" t="s">
        <v>158</v>
      </c>
      <c r="I464" t="s">
        <v>151</v>
      </c>
      <c r="J464" s="33" t="s">
        <v>152</v>
      </c>
    </row>
    <row r="465" spans="1:10" x14ac:dyDescent="0.3">
      <c r="A465" s="51" t="str">
        <f>qPCR!A464</f>
        <v>NRCS18S</v>
      </c>
      <c r="B465" s="51">
        <f>qPCR!B464</f>
        <v>442</v>
      </c>
      <c r="G465" t="s">
        <v>161</v>
      </c>
      <c r="H465" s="33" t="s">
        <v>162</v>
      </c>
      <c r="I465" t="s">
        <v>151</v>
      </c>
      <c r="J465" s="33" t="s">
        <v>152</v>
      </c>
    </row>
    <row r="466" spans="1:10" x14ac:dyDescent="0.3">
      <c r="A466" s="51" t="str">
        <f>qPCR!A465</f>
        <v>NRCS18S</v>
      </c>
      <c r="B466" s="51">
        <f>qPCR!B465</f>
        <v>443</v>
      </c>
      <c r="G466" t="s">
        <v>165</v>
      </c>
      <c r="H466" s="33" t="s">
        <v>166</v>
      </c>
      <c r="I466" t="s">
        <v>151</v>
      </c>
      <c r="J466" s="33" t="s">
        <v>152</v>
      </c>
    </row>
    <row r="467" spans="1:10" x14ac:dyDescent="0.3">
      <c r="A467" s="51" t="str">
        <f>qPCR!A466</f>
        <v>NRCS18S</v>
      </c>
      <c r="B467" s="51">
        <f>qPCR!B466</f>
        <v>444</v>
      </c>
      <c r="G467" t="s">
        <v>169</v>
      </c>
      <c r="H467" s="33" t="s">
        <v>170</v>
      </c>
      <c r="I467" t="s">
        <v>151</v>
      </c>
      <c r="J467" s="33" t="s">
        <v>152</v>
      </c>
    </row>
    <row r="468" spans="1:10" x14ac:dyDescent="0.3">
      <c r="A468" s="51" t="str">
        <f>qPCR!A467</f>
        <v>NRCS18S</v>
      </c>
      <c r="B468" s="51">
        <f>qPCR!B467</f>
        <v>445</v>
      </c>
      <c r="G468" t="s">
        <v>171</v>
      </c>
      <c r="H468" s="33" t="s">
        <v>172</v>
      </c>
      <c r="I468" t="s">
        <v>151</v>
      </c>
      <c r="J468" s="33" t="s">
        <v>152</v>
      </c>
    </row>
    <row r="469" spans="1:10" x14ac:dyDescent="0.3">
      <c r="A469" s="51" t="str">
        <f>qPCR!A468</f>
        <v>NRCS18S</v>
      </c>
      <c r="B469" s="51">
        <f>qPCR!B468</f>
        <v>446</v>
      </c>
      <c r="G469" t="s">
        <v>173</v>
      </c>
      <c r="H469" s="33" t="s">
        <v>174</v>
      </c>
      <c r="I469" t="s">
        <v>151</v>
      </c>
      <c r="J469" s="33" t="s">
        <v>152</v>
      </c>
    </row>
    <row r="470" spans="1:10" x14ac:dyDescent="0.3">
      <c r="A470" s="51" t="str">
        <f>qPCR!A469</f>
        <v>NRCS18S</v>
      </c>
      <c r="B470" s="51">
        <f>qPCR!B469</f>
        <v>447</v>
      </c>
      <c r="G470" t="s">
        <v>175</v>
      </c>
      <c r="H470" s="33" t="s">
        <v>176</v>
      </c>
      <c r="I470" t="s">
        <v>151</v>
      </c>
      <c r="J470" s="33" t="s">
        <v>152</v>
      </c>
    </row>
    <row r="471" spans="1:10" x14ac:dyDescent="0.3">
      <c r="A471" s="51" t="str">
        <f>qPCR!A470</f>
        <v>NRCS18S</v>
      </c>
      <c r="B471" s="51">
        <f>qPCR!B470</f>
        <v>448</v>
      </c>
      <c r="G471" t="s">
        <v>137</v>
      </c>
      <c r="H471" s="33" t="s">
        <v>138</v>
      </c>
      <c r="I471" t="s">
        <v>155</v>
      </c>
      <c r="J471" s="33" t="s">
        <v>156</v>
      </c>
    </row>
    <row r="472" spans="1:10" x14ac:dyDescent="0.3">
      <c r="A472" s="51" t="str">
        <f>qPCR!A471</f>
        <v>NRCS18S</v>
      </c>
      <c r="B472" s="51">
        <f>qPCR!B471</f>
        <v>449</v>
      </c>
      <c r="G472" t="s">
        <v>141</v>
      </c>
      <c r="H472" s="33" t="s">
        <v>142</v>
      </c>
      <c r="I472" t="s">
        <v>155</v>
      </c>
      <c r="J472" s="33" t="s">
        <v>156</v>
      </c>
    </row>
    <row r="473" spans="1:10" x14ac:dyDescent="0.3">
      <c r="A473" s="51" t="str">
        <f>qPCR!A472</f>
        <v>NRCS18S</v>
      </c>
      <c r="B473" s="51">
        <f>qPCR!B472</f>
        <v>450</v>
      </c>
      <c r="G473" t="s">
        <v>145</v>
      </c>
      <c r="H473" s="33" t="s">
        <v>146</v>
      </c>
      <c r="I473" t="s">
        <v>155</v>
      </c>
      <c r="J473" s="33" t="s">
        <v>156</v>
      </c>
    </row>
    <row r="474" spans="1:10" x14ac:dyDescent="0.3">
      <c r="A474" s="51" t="str">
        <f>qPCR!A473</f>
        <v>NRCS18S</v>
      </c>
      <c r="B474" s="51">
        <f>qPCR!B473</f>
        <v>451</v>
      </c>
      <c r="G474" t="s">
        <v>149</v>
      </c>
      <c r="H474" s="33" t="s">
        <v>150</v>
      </c>
      <c r="I474" t="s">
        <v>155</v>
      </c>
      <c r="J474" s="33" t="s">
        <v>156</v>
      </c>
    </row>
    <row r="475" spans="1:10" x14ac:dyDescent="0.3">
      <c r="A475" s="51" t="str">
        <f>qPCR!A474</f>
        <v>NRCS18S</v>
      </c>
      <c r="B475" s="51">
        <f>qPCR!B474</f>
        <v>452</v>
      </c>
      <c r="G475" t="s">
        <v>153</v>
      </c>
      <c r="H475" s="33" t="s">
        <v>154</v>
      </c>
      <c r="I475" t="s">
        <v>155</v>
      </c>
      <c r="J475" s="33" t="s">
        <v>156</v>
      </c>
    </row>
    <row r="476" spans="1:10" x14ac:dyDescent="0.3">
      <c r="A476" s="51" t="str">
        <f>qPCR!A475</f>
        <v>NRCS18S</v>
      </c>
      <c r="B476" s="51">
        <f>qPCR!B475</f>
        <v>453</v>
      </c>
      <c r="G476" t="s">
        <v>157</v>
      </c>
      <c r="H476" s="33" t="s">
        <v>158</v>
      </c>
      <c r="I476" t="s">
        <v>155</v>
      </c>
      <c r="J476" s="33" t="s">
        <v>156</v>
      </c>
    </row>
    <row r="477" spans="1:10" x14ac:dyDescent="0.3">
      <c r="A477" s="51" t="str">
        <f>qPCR!A476</f>
        <v>NRCS18S</v>
      </c>
      <c r="B477" s="51">
        <f>qPCR!B476</f>
        <v>454</v>
      </c>
      <c r="G477" t="s">
        <v>161</v>
      </c>
      <c r="H477" s="33" t="s">
        <v>162</v>
      </c>
      <c r="I477" t="s">
        <v>155</v>
      </c>
      <c r="J477" s="33" t="s">
        <v>156</v>
      </c>
    </row>
    <row r="478" spans="1:10" x14ac:dyDescent="0.3">
      <c r="A478" s="51" t="str">
        <f>qPCR!A477</f>
        <v>NRCS18S</v>
      </c>
      <c r="B478" s="51">
        <f>qPCR!B477</f>
        <v>455</v>
      </c>
      <c r="G478" t="s">
        <v>165</v>
      </c>
      <c r="H478" s="33" t="s">
        <v>166</v>
      </c>
      <c r="I478" t="s">
        <v>155</v>
      </c>
      <c r="J478" s="33" t="s">
        <v>156</v>
      </c>
    </row>
    <row r="479" spans="1:10" x14ac:dyDescent="0.3">
      <c r="A479" s="51" t="str">
        <f>qPCR!A478</f>
        <v>NRCS18S</v>
      </c>
      <c r="B479" s="51">
        <f>qPCR!B478</f>
        <v>456</v>
      </c>
      <c r="G479" t="s">
        <v>169</v>
      </c>
      <c r="H479" s="33" t="s">
        <v>170</v>
      </c>
      <c r="I479" t="s">
        <v>155</v>
      </c>
      <c r="J479" s="33" t="s">
        <v>156</v>
      </c>
    </row>
    <row r="480" spans="1:10" x14ac:dyDescent="0.3">
      <c r="A480" s="51" t="str">
        <f>qPCR!A479</f>
        <v>NRCS18S</v>
      </c>
      <c r="B480" s="51">
        <f>qPCR!B479</f>
        <v>457</v>
      </c>
      <c r="G480" t="s">
        <v>171</v>
      </c>
      <c r="H480" s="33" t="s">
        <v>172</v>
      </c>
      <c r="I480" t="s">
        <v>155</v>
      </c>
      <c r="J480" s="33" t="s">
        <v>156</v>
      </c>
    </row>
    <row r="481" spans="1:10" x14ac:dyDescent="0.3">
      <c r="A481" s="51" t="str">
        <f>qPCR!A480</f>
        <v>NRCS18S</v>
      </c>
      <c r="B481" s="51">
        <f>qPCR!B480</f>
        <v>458</v>
      </c>
      <c r="G481" t="s">
        <v>173</v>
      </c>
      <c r="H481" s="33" t="s">
        <v>174</v>
      </c>
      <c r="I481" t="s">
        <v>155</v>
      </c>
      <c r="J481" s="33" t="s">
        <v>156</v>
      </c>
    </row>
    <row r="482" spans="1:10" x14ac:dyDescent="0.3">
      <c r="A482" s="51" t="str">
        <f>qPCR!A481</f>
        <v>NRCS18S</v>
      </c>
      <c r="B482" s="51">
        <f>qPCR!B481</f>
        <v>459</v>
      </c>
      <c r="G482" t="s">
        <v>175</v>
      </c>
      <c r="H482" s="33" t="s">
        <v>176</v>
      </c>
      <c r="I482" t="s">
        <v>155</v>
      </c>
      <c r="J482" s="33" t="s">
        <v>156</v>
      </c>
    </row>
    <row r="483" spans="1:10" x14ac:dyDescent="0.3">
      <c r="A483" s="51" t="str">
        <f>qPCR!A482</f>
        <v>NRCS18S</v>
      </c>
      <c r="B483" s="51">
        <f>qPCR!B482</f>
        <v>460</v>
      </c>
      <c r="G483" t="s">
        <v>137</v>
      </c>
      <c r="H483" s="33" t="s">
        <v>138</v>
      </c>
      <c r="I483" t="s">
        <v>159</v>
      </c>
      <c r="J483" s="33" t="s">
        <v>160</v>
      </c>
    </row>
    <row r="484" spans="1:10" x14ac:dyDescent="0.3">
      <c r="A484" s="51" t="str">
        <f>qPCR!A483</f>
        <v>NRCS18S</v>
      </c>
      <c r="B484" s="51">
        <f>qPCR!B483</f>
        <v>461</v>
      </c>
      <c r="G484" t="s">
        <v>141</v>
      </c>
      <c r="H484" s="33" t="s">
        <v>142</v>
      </c>
      <c r="I484" t="s">
        <v>159</v>
      </c>
      <c r="J484" s="33" t="s">
        <v>160</v>
      </c>
    </row>
    <row r="485" spans="1:10" x14ac:dyDescent="0.3">
      <c r="A485" s="51" t="str">
        <f>qPCR!A484</f>
        <v>NRCS18S</v>
      </c>
      <c r="B485" s="51">
        <f>qPCR!B484</f>
        <v>462</v>
      </c>
      <c r="G485" t="s">
        <v>145</v>
      </c>
      <c r="H485" s="33" t="s">
        <v>146</v>
      </c>
      <c r="I485" t="s">
        <v>159</v>
      </c>
      <c r="J485" s="33" t="s">
        <v>160</v>
      </c>
    </row>
    <row r="486" spans="1:10" x14ac:dyDescent="0.3">
      <c r="A486" s="51" t="str">
        <f>qPCR!A485</f>
        <v>NRCS18S</v>
      </c>
      <c r="B486" s="51">
        <f>qPCR!B485</f>
        <v>463</v>
      </c>
      <c r="G486" t="s">
        <v>149</v>
      </c>
      <c r="H486" s="33" t="s">
        <v>150</v>
      </c>
      <c r="I486" t="s">
        <v>159</v>
      </c>
      <c r="J486" s="33" t="s">
        <v>160</v>
      </c>
    </row>
    <row r="487" spans="1:10" x14ac:dyDescent="0.3">
      <c r="A487" s="51" t="str">
        <f>qPCR!A486</f>
        <v>NRCS18S</v>
      </c>
      <c r="B487" s="51">
        <f>qPCR!B486</f>
        <v>464</v>
      </c>
      <c r="G487" t="s">
        <v>153</v>
      </c>
      <c r="H487" s="33" t="s">
        <v>154</v>
      </c>
      <c r="I487" t="s">
        <v>159</v>
      </c>
      <c r="J487" s="33" t="s">
        <v>160</v>
      </c>
    </row>
    <row r="488" spans="1:10" x14ac:dyDescent="0.3">
      <c r="A488" s="51" t="str">
        <f>qPCR!A487</f>
        <v>NRCS18S</v>
      </c>
      <c r="B488" s="51">
        <f>qPCR!B487</f>
        <v>465</v>
      </c>
      <c r="G488" t="s">
        <v>157</v>
      </c>
      <c r="H488" s="33" t="s">
        <v>158</v>
      </c>
      <c r="I488" t="s">
        <v>159</v>
      </c>
      <c r="J488" s="33" t="s">
        <v>160</v>
      </c>
    </row>
    <row r="489" spans="1:10" x14ac:dyDescent="0.3">
      <c r="A489" s="51" t="str">
        <f>qPCR!A488</f>
        <v>NRCS18S</v>
      </c>
      <c r="B489" s="51">
        <f>qPCR!B488</f>
        <v>466</v>
      </c>
      <c r="G489" t="s">
        <v>161</v>
      </c>
      <c r="H489" s="33" t="s">
        <v>162</v>
      </c>
      <c r="I489" t="s">
        <v>159</v>
      </c>
      <c r="J489" s="33" t="s">
        <v>160</v>
      </c>
    </row>
    <row r="490" spans="1:10" x14ac:dyDescent="0.3">
      <c r="A490" s="51" t="str">
        <f>qPCR!A489</f>
        <v>NRCS18S</v>
      </c>
      <c r="B490" s="51">
        <f>qPCR!B489</f>
        <v>467</v>
      </c>
      <c r="G490" t="s">
        <v>165</v>
      </c>
      <c r="H490" s="33" t="s">
        <v>166</v>
      </c>
      <c r="I490" t="s">
        <v>159</v>
      </c>
      <c r="J490" s="33" t="s">
        <v>160</v>
      </c>
    </row>
    <row r="491" spans="1:10" x14ac:dyDescent="0.3">
      <c r="A491" s="51" t="str">
        <f>qPCR!A490</f>
        <v>NRCS18S</v>
      </c>
      <c r="B491" s="51">
        <f>qPCR!B490</f>
        <v>468</v>
      </c>
      <c r="G491" t="s">
        <v>169</v>
      </c>
      <c r="H491" s="33" t="s">
        <v>170</v>
      </c>
      <c r="I491" t="s">
        <v>159</v>
      </c>
      <c r="J491" s="33" t="s">
        <v>160</v>
      </c>
    </row>
    <row r="492" spans="1:10" x14ac:dyDescent="0.3">
      <c r="A492" s="51" t="str">
        <f>qPCR!A491</f>
        <v>NRCS18S</v>
      </c>
      <c r="B492" s="51">
        <f>qPCR!B491</f>
        <v>469</v>
      </c>
      <c r="G492" t="s">
        <v>171</v>
      </c>
      <c r="H492" s="33" t="s">
        <v>172</v>
      </c>
      <c r="I492" t="s">
        <v>159</v>
      </c>
      <c r="J492" s="33" t="s">
        <v>160</v>
      </c>
    </row>
    <row r="493" spans="1:10" x14ac:dyDescent="0.3">
      <c r="A493" s="51" t="str">
        <f>qPCR!A492</f>
        <v>NRCS18S</v>
      </c>
      <c r="B493" s="51">
        <f>qPCR!B492</f>
        <v>470</v>
      </c>
      <c r="G493" t="s">
        <v>173</v>
      </c>
      <c r="H493" s="33" t="s">
        <v>174</v>
      </c>
      <c r="I493" t="s">
        <v>159</v>
      </c>
      <c r="J493" s="33" t="s">
        <v>160</v>
      </c>
    </row>
    <row r="494" spans="1:10" x14ac:dyDescent="0.3">
      <c r="A494" s="51" t="str">
        <f>qPCR!A493</f>
        <v>NRCS18S</v>
      </c>
      <c r="B494" s="51">
        <f>qPCR!B493</f>
        <v>471</v>
      </c>
      <c r="G494" t="s">
        <v>175</v>
      </c>
      <c r="H494" s="33" t="s">
        <v>176</v>
      </c>
      <c r="I494" t="s">
        <v>159</v>
      </c>
      <c r="J494" s="33" t="s">
        <v>160</v>
      </c>
    </row>
    <row r="495" spans="1:10" x14ac:dyDescent="0.3">
      <c r="A495" s="51" t="str">
        <f>qPCR!A494</f>
        <v>NRCS18S</v>
      </c>
      <c r="B495" s="51">
        <f>qPCR!B494</f>
        <v>472</v>
      </c>
      <c r="G495" t="s">
        <v>137</v>
      </c>
      <c r="H495" s="33" t="s">
        <v>138</v>
      </c>
      <c r="I495" t="s">
        <v>163</v>
      </c>
      <c r="J495" s="33" t="s">
        <v>164</v>
      </c>
    </row>
    <row r="496" spans="1:10" x14ac:dyDescent="0.3">
      <c r="A496" s="51" t="str">
        <f>qPCR!A495</f>
        <v>NRCS18S</v>
      </c>
      <c r="B496" s="51">
        <f>qPCR!B495</f>
        <v>473</v>
      </c>
      <c r="G496" t="s">
        <v>141</v>
      </c>
      <c r="H496" s="33" t="s">
        <v>142</v>
      </c>
      <c r="I496" t="s">
        <v>163</v>
      </c>
      <c r="J496" s="33" t="s">
        <v>164</v>
      </c>
    </row>
    <row r="497" spans="1:10" x14ac:dyDescent="0.3">
      <c r="A497" s="51" t="str">
        <f>qPCR!A496</f>
        <v>NRCS18S</v>
      </c>
      <c r="B497" s="51">
        <f>qPCR!B496</f>
        <v>474</v>
      </c>
      <c r="G497" t="s">
        <v>145</v>
      </c>
      <c r="H497" s="33" t="s">
        <v>146</v>
      </c>
      <c r="I497" t="s">
        <v>163</v>
      </c>
      <c r="J497" s="33" t="s">
        <v>164</v>
      </c>
    </row>
    <row r="498" spans="1:10" x14ac:dyDescent="0.3">
      <c r="A498" s="51" t="str">
        <f>qPCR!A497</f>
        <v>NRCS18S</v>
      </c>
      <c r="B498" s="51">
        <f>qPCR!B497</f>
        <v>475</v>
      </c>
      <c r="G498" t="s">
        <v>149</v>
      </c>
      <c r="H498" s="33" t="s">
        <v>150</v>
      </c>
      <c r="I498" t="s">
        <v>163</v>
      </c>
      <c r="J498" s="33" t="s">
        <v>164</v>
      </c>
    </row>
    <row r="499" spans="1:10" x14ac:dyDescent="0.3">
      <c r="A499" s="51" t="str">
        <f>qPCR!A498</f>
        <v>NRCS18S</v>
      </c>
      <c r="B499" s="51">
        <f>qPCR!B498</f>
        <v>476</v>
      </c>
      <c r="G499" t="s">
        <v>153</v>
      </c>
      <c r="H499" s="33" t="s">
        <v>154</v>
      </c>
      <c r="I499" t="s">
        <v>163</v>
      </c>
      <c r="J499" s="33" t="s">
        <v>164</v>
      </c>
    </row>
    <row r="500" spans="1:10" x14ac:dyDescent="0.3">
      <c r="A500" s="51" t="str">
        <f>qPCR!A499</f>
        <v>NRCS18S</v>
      </c>
      <c r="B500" s="51">
        <f>qPCR!B499</f>
        <v>477</v>
      </c>
      <c r="G500" t="s">
        <v>157</v>
      </c>
      <c r="H500" s="33" t="s">
        <v>158</v>
      </c>
      <c r="I500" t="s">
        <v>163</v>
      </c>
      <c r="J500" s="33" t="s">
        <v>164</v>
      </c>
    </row>
    <row r="501" spans="1:10" x14ac:dyDescent="0.3">
      <c r="A501" s="51" t="str">
        <f>qPCR!A500</f>
        <v>JimHops</v>
      </c>
      <c r="B501" s="51" t="str">
        <f>qPCR!B500</f>
        <v>4CNt11c</v>
      </c>
      <c r="G501" t="s">
        <v>161</v>
      </c>
      <c r="H501" s="33" t="s">
        <v>162</v>
      </c>
      <c r="I501" t="s">
        <v>163</v>
      </c>
      <c r="J501" s="33" t="s">
        <v>164</v>
      </c>
    </row>
    <row r="502" spans="1:10" x14ac:dyDescent="0.3">
      <c r="A502" s="51" t="str">
        <f>qPCR!A501</f>
        <v>JimHops</v>
      </c>
      <c r="B502" s="51" t="str">
        <f>qPCR!B501</f>
        <v>4CNt9c</v>
      </c>
      <c r="G502" t="s">
        <v>165</v>
      </c>
      <c r="H502" s="33" t="s">
        <v>166</v>
      </c>
      <c r="I502" t="s">
        <v>163</v>
      </c>
      <c r="J502" s="33" t="s">
        <v>164</v>
      </c>
    </row>
    <row r="503" spans="1:10" x14ac:dyDescent="0.3">
      <c r="A503" s="51" t="str">
        <f>qPCR!A502</f>
        <v>JimHops</v>
      </c>
      <c r="B503" s="51" t="str">
        <f>qPCR!B502</f>
        <v>4ZEt11c</v>
      </c>
      <c r="G503" t="s">
        <v>169</v>
      </c>
      <c r="H503" s="33" t="s">
        <v>170</v>
      </c>
      <c r="I503" t="s">
        <v>163</v>
      </c>
      <c r="J503" s="33" t="s">
        <v>164</v>
      </c>
    </row>
    <row r="504" spans="1:10" x14ac:dyDescent="0.3">
      <c r="A504" s="51" t="str">
        <f>qPCR!A503</f>
        <v>KilnedHops</v>
      </c>
      <c r="B504" s="51" t="str">
        <f>qPCR!B503</f>
        <v>OR5StratK1</v>
      </c>
      <c r="G504" t="s">
        <v>171</v>
      </c>
      <c r="H504" s="33" t="s">
        <v>172</v>
      </c>
      <c r="I504" t="s">
        <v>163</v>
      </c>
      <c r="J504" s="33" t="s">
        <v>164</v>
      </c>
    </row>
    <row r="505" spans="1:10" x14ac:dyDescent="0.3">
      <c r="A505" s="51" t="str">
        <f>qPCR!A504</f>
        <v>KilnedHops</v>
      </c>
      <c r="B505" s="51" t="str">
        <f>qPCR!B504</f>
        <v>OR1Cent2aK2</v>
      </c>
      <c r="G505" t="s">
        <v>173</v>
      </c>
      <c r="H505" s="33" t="s">
        <v>174</v>
      </c>
      <c r="I505" t="s">
        <v>163</v>
      </c>
      <c r="J505" s="33" t="s">
        <v>164</v>
      </c>
    </row>
    <row r="506" spans="1:10" x14ac:dyDescent="0.3">
      <c r="A506" s="51" t="str">
        <f>qPCR!A505</f>
        <v>KilnedHops</v>
      </c>
      <c r="B506" s="51" t="str">
        <f>qPCR!B505</f>
        <v>OR4StratK1</v>
      </c>
      <c r="G506" t="s">
        <v>175</v>
      </c>
      <c r="H506" s="33" t="s">
        <v>176</v>
      </c>
      <c r="I506" t="s">
        <v>163</v>
      </c>
      <c r="J506" s="33" t="s">
        <v>164</v>
      </c>
    </row>
    <row r="507" spans="1:10" x14ac:dyDescent="0.3">
      <c r="A507" s="51"/>
      <c r="B507" s="51"/>
    </row>
    <row r="508" spans="1:10" x14ac:dyDescent="0.3">
      <c r="A508" s="51"/>
      <c r="B508" s="51"/>
    </row>
    <row r="509" spans="1:10" x14ac:dyDescent="0.3">
      <c r="A509" s="51"/>
      <c r="B509" s="51"/>
    </row>
    <row r="510" spans="1:10" x14ac:dyDescent="0.3">
      <c r="A510" s="51"/>
      <c r="B510" s="51"/>
    </row>
    <row r="511" spans="1:10" x14ac:dyDescent="0.3">
      <c r="A511" s="51"/>
      <c r="B511" s="5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7"/>
  <sheetViews>
    <sheetView workbookViewId="0">
      <selection activeCell="D23" sqref="D23:E23"/>
    </sheetView>
  </sheetViews>
  <sheetFormatPr defaultRowHeight="14.4" x14ac:dyDescent="0.3"/>
  <cols>
    <col min="2" max="2" width="11.6640625" customWidth="1"/>
    <col min="3" max="3" width="12.109375" customWidth="1"/>
    <col min="4" max="4" width="11.88671875" customWidth="1"/>
    <col min="5" max="5" width="14" customWidth="1"/>
  </cols>
  <sheetData>
    <row r="1" spans="1:5" ht="42" x14ac:dyDescent="0.3">
      <c r="B1" s="34" t="s">
        <v>95</v>
      </c>
      <c r="C1" s="34" t="s">
        <v>96</v>
      </c>
      <c r="D1" s="34" t="s">
        <v>97</v>
      </c>
      <c r="E1" s="34" t="s">
        <v>98</v>
      </c>
    </row>
    <row r="3" spans="1:5" x14ac:dyDescent="0.3">
      <c r="A3" s="35" t="s">
        <v>99</v>
      </c>
      <c r="B3" s="36" t="s">
        <v>91</v>
      </c>
      <c r="C3" s="12" t="s">
        <v>92</v>
      </c>
      <c r="D3" t="s">
        <v>93</v>
      </c>
      <c r="E3" s="33" t="s">
        <v>94</v>
      </c>
    </row>
    <row r="4" spans="1:5" x14ac:dyDescent="0.3">
      <c r="B4" t="s">
        <v>100</v>
      </c>
      <c r="C4" s="12" t="s">
        <v>101</v>
      </c>
      <c r="D4" t="s">
        <v>102</v>
      </c>
      <c r="E4" s="33" t="s">
        <v>103</v>
      </c>
    </row>
    <row r="5" spans="1:5" x14ac:dyDescent="0.3">
      <c r="B5" t="s">
        <v>104</v>
      </c>
      <c r="C5" s="12" t="s">
        <v>105</v>
      </c>
      <c r="D5" t="s">
        <v>106</v>
      </c>
      <c r="E5" s="33" t="s">
        <v>107</v>
      </c>
    </row>
    <row r="6" spans="1:5" x14ac:dyDescent="0.3">
      <c r="B6" t="s">
        <v>108</v>
      </c>
      <c r="C6" s="12" t="s">
        <v>109</v>
      </c>
      <c r="D6" t="s">
        <v>110</v>
      </c>
      <c r="E6" s="33" t="s">
        <v>111</v>
      </c>
    </row>
    <row r="7" spans="1:5" x14ac:dyDescent="0.3">
      <c r="B7" t="s">
        <v>112</v>
      </c>
      <c r="C7" s="12" t="s">
        <v>113</v>
      </c>
      <c r="D7" t="s">
        <v>114</v>
      </c>
      <c r="E7" s="33" t="s">
        <v>115</v>
      </c>
    </row>
    <row r="8" spans="1:5" x14ac:dyDescent="0.3">
      <c r="B8" t="s">
        <v>116</v>
      </c>
      <c r="C8" s="12" t="s">
        <v>117</v>
      </c>
      <c r="D8" t="s">
        <v>118</v>
      </c>
      <c r="E8" s="33" t="s">
        <v>119</v>
      </c>
    </row>
    <row r="9" spans="1:5" x14ac:dyDescent="0.3">
      <c r="B9" t="s">
        <v>120</v>
      </c>
      <c r="C9" s="12" t="s">
        <v>121</v>
      </c>
      <c r="D9" t="s">
        <v>122</v>
      </c>
      <c r="E9" s="33" t="s">
        <v>123</v>
      </c>
    </row>
    <row r="10" spans="1:5" x14ac:dyDescent="0.3">
      <c r="B10" t="s">
        <v>124</v>
      </c>
      <c r="C10" s="12" t="s">
        <v>125</v>
      </c>
      <c r="D10" t="s">
        <v>126</v>
      </c>
      <c r="E10" s="33" t="s">
        <v>127</v>
      </c>
    </row>
    <row r="11" spans="1:5" x14ac:dyDescent="0.3">
      <c r="B11" t="s">
        <v>128</v>
      </c>
      <c r="C11" s="12" t="s">
        <v>129</v>
      </c>
      <c r="E11" s="12"/>
    </row>
    <row r="12" spans="1:5" x14ac:dyDescent="0.3">
      <c r="B12" t="s">
        <v>130</v>
      </c>
      <c r="C12" s="12" t="s">
        <v>131</v>
      </c>
      <c r="E12" s="12"/>
    </row>
    <row r="13" spans="1:5" x14ac:dyDescent="0.3">
      <c r="B13" t="s">
        <v>132</v>
      </c>
      <c r="C13" s="33" t="s">
        <v>133</v>
      </c>
      <c r="E13" s="12"/>
    </row>
    <row r="14" spans="1:5" x14ac:dyDescent="0.3">
      <c r="B14" t="s">
        <v>134</v>
      </c>
      <c r="C14" s="33" t="s">
        <v>135</v>
      </c>
      <c r="E14" s="12"/>
    </row>
    <row r="15" spans="1:5" x14ac:dyDescent="0.3">
      <c r="C15" s="12"/>
      <c r="E15" s="12"/>
    </row>
    <row r="16" spans="1:5" x14ac:dyDescent="0.3">
      <c r="A16" s="35" t="s">
        <v>136</v>
      </c>
      <c r="B16" t="s">
        <v>137</v>
      </c>
      <c r="C16" s="33" t="s">
        <v>138</v>
      </c>
      <c r="D16" t="s">
        <v>139</v>
      </c>
      <c r="E16" s="33" t="s">
        <v>140</v>
      </c>
    </row>
    <row r="17" spans="2:5" x14ac:dyDescent="0.3">
      <c r="B17" t="s">
        <v>141</v>
      </c>
      <c r="C17" s="33" t="s">
        <v>142</v>
      </c>
      <c r="D17" t="s">
        <v>143</v>
      </c>
      <c r="E17" s="33" t="s">
        <v>144</v>
      </c>
    </row>
    <row r="18" spans="2:5" x14ac:dyDescent="0.3">
      <c r="B18" t="s">
        <v>145</v>
      </c>
      <c r="C18" s="33" t="s">
        <v>146</v>
      </c>
      <c r="D18" t="s">
        <v>147</v>
      </c>
      <c r="E18" s="33" t="s">
        <v>148</v>
      </c>
    </row>
    <row r="19" spans="2:5" x14ac:dyDescent="0.3">
      <c r="B19" t="s">
        <v>149</v>
      </c>
      <c r="C19" s="33" t="s">
        <v>150</v>
      </c>
      <c r="D19" t="s">
        <v>151</v>
      </c>
      <c r="E19" s="33" t="s">
        <v>152</v>
      </c>
    </row>
    <row r="20" spans="2:5" x14ac:dyDescent="0.3">
      <c r="B20" t="s">
        <v>153</v>
      </c>
      <c r="C20" s="33" t="s">
        <v>154</v>
      </c>
      <c r="D20" t="s">
        <v>155</v>
      </c>
      <c r="E20" s="33" t="s">
        <v>156</v>
      </c>
    </row>
    <row r="21" spans="2:5" x14ac:dyDescent="0.3">
      <c r="B21" t="s">
        <v>157</v>
      </c>
      <c r="C21" s="33" t="s">
        <v>158</v>
      </c>
      <c r="D21" t="s">
        <v>159</v>
      </c>
      <c r="E21" s="33" t="s">
        <v>160</v>
      </c>
    </row>
    <row r="22" spans="2:5" x14ac:dyDescent="0.3">
      <c r="B22" t="s">
        <v>161</v>
      </c>
      <c r="C22" s="33" t="s">
        <v>162</v>
      </c>
      <c r="D22" t="s">
        <v>163</v>
      </c>
      <c r="E22" s="33" t="s">
        <v>164</v>
      </c>
    </row>
    <row r="23" spans="2:5" x14ac:dyDescent="0.3">
      <c r="B23" t="s">
        <v>165</v>
      </c>
      <c r="C23" s="33" t="s">
        <v>166</v>
      </c>
      <c r="D23" t="s">
        <v>167</v>
      </c>
      <c r="E23" s="33" t="s">
        <v>168</v>
      </c>
    </row>
    <row r="24" spans="2:5" x14ac:dyDescent="0.3">
      <c r="B24" t="s">
        <v>169</v>
      </c>
      <c r="C24" s="33" t="s">
        <v>170</v>
      </c>
    </row>
    <row r="25" spans="2:5" x14ac:dyDescent="0.3">
      <c r="B25" t="s">
        <v>171</v>
      </c>
      <c r="C25" s="33" t="s">
        <v>172</v>
      </c>
    </row>
    <row r="26" spans="2:5" x14ac:dyDescent="0.3">
      <c r="B26" t="s">
        <v>173</v>
      </c>
      <c r="C26" s="33" t="s">
        <v>174</v>
      </c>
    </row>
    <row r="27" spans="2:5" x14ac:dyDescent="0.3">
      <c r="B27" t="s">
        <v>175</v>
      </c>
      <c r="C27" s="33" t="s">
        <v>176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6650F-650A-4E8F-AB6F-E5CBBBE6A8CD}">
  <dimension ref="A1:S78"/>
  <sheetViews>
    <sheetView workbookViewId="0">
      <selection activeCell="A68" sqref="A59:B68"/>
    </sheetView>
  </sheetViews>
  <sheetFormatPr defaultRowHeight="14.4" x14ac:dyDescent="0.3"/>
  <cols>
    <col min="1" max="1" width="11.88671875" bestFit="1" customWidth="1"/>
  </cols>
  <sheetData>
    <row r="1" spans="1:19" ht="15" thickBot="1" x14ac:dyDescent="0.35"/>
    <row r="2" spans="1:19" ht="15" thickTop="1" x14ac:dyDescent="0.3">
      <c r="A2" s="80"/>
      <c r="B2" s="81" t="s">
        <v>272</v>
      </c>
      <c r="C2" s="81" t="s">
        <v>273</v>
      </c>
      <c r="D2" s="82" t="s">
        <v>274</v>
      </c>
      <c r="E2" s="81" t="s">
        <v>272</v>
      </c>
      <c r="F2" s="81" t="s">
        <v>273</v>
      </c>
      <c r="G2" s="82" t="s">
        <v>274</v>
      </c>
      <c r="H2" s="81" t="s">
        <v>272</v>
      </c>
      <c r="I2" s="81" t="s">
        <v>273</v>
      </c>
      <c r="J2" s="82" t="s">
        <v>274</v>
      </c>
      <c r="K2" s="81" t="s">
        <v>272</v>
      </c>
      <c r="L2" s="81" t="s">
        <v>273</v>
      </c>
      <c r="M2" s="82" t="s">
        <v>274</v>
      </c>
      <c r="N2" s="81" t="s">
        <v>272</v>
      </c>
      <c r="O2" s="81" t="s">
        <v>273</v>
      </c>
      <c r="P2" s="82" t="s">
        <v>274</v>
      </c>
      <c r="Q2" s="81" t="s">
        <v>272</v>
      </c>
      <c r="R2" s="81" t="s">
        <v>273</v>
      </c>
      <c r="S2" s="82" t="s">
        <v>274</v>
      </c>
    </row>
    <row r="3" spans="1:19" x14ac:dyDescent="0.3">
      <c r="A3" s="83" t="s">
        <v>359</v>
      </c>
      <c r="B3" s="65">
        <v>11.08</v>
      </c>
      <c r="C3" s="65">
        <v>10.61</v>
      </c>
      <c r="D3" s="84">
        <v>11.48</v>
      </c>
      <c r="E3" s="65">
        <v>11.89</v>
      </c>
      <c r="F3" s="65">
        <v>11.97</v>
      </c>
      <c r="G3" s="84">
        <v>12.01</v>
      </c>
      <c r="H3" s="65">
        <v>12.06</v>
      </c>
      <c r="I3" s="97">
        <v>11.87</v>
      </c>
      <c r="J3" s="99">
        <v>11.79</v>
      </c>
      <c r="K3" s="97">
        <v>11.76</v>
      </c>
      <c r="L3" s="97">
        <v>11.53</v>
      </c>
      <c r="M3" s="99">
        <v>12.21</v>
      </c>
      <c r="N3" s="97">
        <v>12.03</v>
      </c>
      <c r="O3" s="97">
        <v>11.78</v>
      </c>
      <c r="P3" s="99">
        <v>11.55</v>
      </c>
      <c r="Q3" s="97">
        <v>11.89</v>
      </c>
      <c r="R3" s="97">
        <v>11.73</v>
      </c>
      <c r="S3" s="99">
        <v>11.73</v>
      </c>
    </row>
    <row r="4" spans="1:19" x14ac:dyDescent="0.3">
      <c r="A4" s="83" t="s">
        <v>359</v>
      </c>
      <c r="B4" s="65">
        <v>11</v>
      </c>
      <c r="C4" s="65">
        <v>10.36</v>
      </c>
      <c r="D4" s="84">
        <v>11.57</v>
      </c>
      <c r="E4" s="65">
        <v>11.91</v>
      </c>
      <c r="F4" s="65">
        <v>12.17</v>
      </c>
      <c r="G4" s="84">
        <v>12.19</v>
      </c>
      <c r="H4" s="65">
        <v>12.1</v>
      </c>
      <c r="I4" s="97">
        <v>12.06</v>
      </c>
      <c r="J4" s="99">
        <v>11.63</v>
      </c>
      <c r="K4" s="97">
        <v>11.75</v>
      </c>
      <c r="L4" s="97">
        <v>11.57</v>
      </c>
      <c r="M4" s="99">
        <v>11.81</v>
      </c>
      <c r="N4" s="97">
        <v>11.99</v>
      </c>
      <c r="O4" s="97">
        <v>11.91</v>
      </c>
      <c r="P4" s="99">
        <v>11.92</v>
      </c>
      <c r="Q4" s="97">
        <v>12.08</v>
      </c>
      <c r="R4" s="97">
        <v>11.48</v>
      </c>
      <c r="S4" s="99">
        <v>11.38</v>
      </c>
    </row>
    <row r="5" spans="1:19" x14ac:dyDescent="0.3">
      <c r="A5" s="83" t="s">
        <v>360</v>
      </c>
      <c r="B5" s="65">
        <v>14.35</v>
      </c>
      <c r="C5" s="65">
        <v>13.93</v>
      </c>
      <c r="D5" s="84">
        <v>14.93</v>
      </c>
      <c r="E5" s="65">
        <v>15.09</v>
      </c>
      <c r="F5" s="65">
        <v>15.48</v>
      </c>
      <c r="G5" s="84">
        <v>15.59</v>
      </c>
      <c r="H5" s="65">
        <v>15.63</v>
      </c>
      <c r="I5" s="97">
        <v>15.27</v>
      </c>
      <c r="J5" s="99">
        <v>15.22</v>
      </c>
      <c r="K5" s="97">
        <v>14.93</v>
      </c>
      <c r="L5" s="97">
        <v>14.79</v>
      </c>
      <c r="M5" s="99">
        <v>15.39</v>
      </c>
      <c r="N5" s="97">
        <v>18.399999999999999</v>
      </c>
      <c r="O5" s="97">
        <v>15.05</v>
      </c>
      <c r="P5" s="99">
        <v>15.42</v>
      </c>
      <c r="Q5" s="97">
        <v>15.36</v>
      </c>
      <c r="R5" s="97">
        <v>15.2</v>
      </c>
      <c r="S5" s="99">
        <v>15.24</v>
      </c>
    </row>
    <row r="6" spans="1:19" x14ac:dyDescent="0.3">
      <c r="A6" s="83" t="s">
        <v>360</v>
      </c>
      <c r="B6" s="65">
        <v>14.38</v>
      </c>
      <c r="C6" s="65">
        <v>13.94</v>
      </c>
      <c r="D6" s="84">
        <v>15.14</v>
      </c>
      <c r="E6" s="65">
        <v>15.31</v>
      </c>
      <c r="F6" s="65">
        <v>15.34</v>
      </c>
      <c r="G6" s="84">
        <v>15.68</v>
      </c>
      <c r="H6" s="65">
        <v>15.57</v>
      </c>
      <c r="I6" s="97">
        <v>15.21</v>
      </c>
      <c r="J6" s="99">
        <v>15.04</v>
      </c>
      <c r="K6" s="97">
        <v>15.07</v>
      </c>
      <c r="L6" s="97">
        <v>15.09</v>
      </c>
      <c r="M6" s="99">
        <v>15.29</v>
      </c>
      <c r="N6" s="97">
        <v>18.989999999999998</v>
      </c>
      <c r="O6" s="97">
        <v>15.17</v>
      </c>
      <c r="P6" s="99">
        <v>15.12</v>
      </c>
      <c r="Q6" s="97">
        <v>15.21</v>
      </c>
      <c r="R6" s="97">
        <v>15.17</v>
      </c>
      <c r="S6" s="99">
        <v>15.04</v>
      </c>
    </row>
    <row r="7" spans="1:19" x14ac:dyDescent="0.3">
      <c r="A7" s="83" t="s">
        <v>361</v>
      </c>
      <c r="B7" s="64">
        <v>17.77</v>
      </c>
      <c r="C7" s="65">
        <v>17.62</v>
      </c>
      <c r="D7" s="84">
        <v>18.579999999999998</v>
      </c>
      <c r="E7" s="64">
        <v>18.7</v>
      </c>
      <c r="F7" s="65">
        <v>19.04</v>
      </c>
      <c r="G7" s="84">
        <v>18.739999999999998</v>
      </c>
      <c r="H7" s="65">
        <v>19.04</v>
      </c>
      <c r="I7" s="97">
        <v>18.8</v>
      </c>
      <c r="J7" s="99">
        <v>18.78</v>
      </c>
      <c r="K7" s="97">
        <v>18.09</v>
      </c>
      <c r="L7" s="97">
        <v>18.39</v>
      </c>
      <c r="M7" s="99">
        <v>18.84</v>
      </c>
      <c r="N7" s="97">
        <v>24.53</v>
      </c>
      <c r="O7" s="97">
        <v>18.57</v>
      </c>
      <c r="P7" s="99">
        <v>18.66</v>
      </c>
      <c r="Q7" s="97">
        <v>19.34</v>
      </c>
      <c r="R7" s="97">
        <v>18.829999999999998</v>
      </c>
      <c r="S7" s="99">
        <v>18.39</v>
      </c>
    </row>
    <row r="8" spans="1:19" x14ac:dyDescent="0.3">
      <c r="A8" s="83" t="s">
        <v>361</v>
      </c>
      <c r="B8" s="65">
        <v>17.59</v>
      </c>
      <c r="C8" s="65">
        <v>17.579999999999998</v>
      </c>
      <c r="D8" s="84">
        <v>18.72</v>
      </c>
      <c r="E8" s="65">
        <v>18.690000000000001</v>
      </c>
      <c r="F8" s="65">
        <v>18.940000000000001</v>
      </c>
      <c r="G8" s="84">
        <v>18.64</v>
      </c>
      <c r="H8" s="65">
        <v>18.97</v>
      </c>
      <c r="I8" s="97">
        <v>18.93</v>
      </c>
      <c r="J8" s="99">
        <v>18.66</v>
      </c>
      <c r="K8" s="97">
        <v>18.14</v>
      </c>
      <c r="L8" s="97">
        <v>18.43</v>
      </c>
      <c r="M8" s="99">
        <v>18.86</v>
      </c>
      <c r="N8" s="97">
        <v>24.42</v>
      </c>
      <c r="O8" s="97">
        <v>18.82</v>
      </c>
      <c r="P8" s="99">
        <v>18.63</v>
      </c>
      <c r="Q8" s="97">
        <v>19.5</v>
      </c>
      <c r="R8" s="97">
        <v>18.71</v>
      </c>
      <c r="S8" s="99">
        <v>18.690000000000001</v>
      </c>
    </row>
    <row r="9" spans="1:19" x14ac:dyDescent="0.3">
      <c r="A9" s="83" t="s">
        <v>362</v>
      </c>
      <c r="B9" s="65">
        <v>21.12</v>
      </c>
      <c r="C9" s="65">
        <v>20.88</v>
      </c>
      <c r="D9" s="84">
        <v>23.53</v>
      </c>
      <c r="E9" s="65">
        <v>22.28</v>
      </c>
      <c r="F9" s="65">
        <v>22.26</v>
      </c>
      <c r="G9" s="84">
        <v>22.11</v>
      </c>
      <c r="H9" s="65">
        <v>22.07</v>
      </c>
      <c r="I9" s="97">
        <v>22.49</v>
      </c>
      <c r="J9" s="99">
        <v>22.36</v>
      </c>
      <c r="K9" s="97">
        <v>21.81</v>
      </c>
      <c r="L9" s="97">
        <v>21.88</v>
      </c>
      <c r="M9" s="99">
        <v>22.38</v>
      </c>
      <c r="N9" s="97">
        <v>28.2</v>
      </c>
      <c r="O9" s="97">
        <v>22.33</v>
      </c>
      <c r="P9" s="99">
        <v>21.93</v>
      </c>
      <c r="Q9" s="97">
        <v>22.89</v>
      </c>
      <c r="R9" s="97">
        <v>22.42</v>
      </c>
      <c r="S9" s="99">
        <v>22.01</v>
      </c>
    </row>
    <row r="10" spans="1:19" x14ac:dyDescent="0.3">
      <c r="A10" s="83" t="s">
        <v>362</v>
      </c>
      <c r="B10" s="65">
        <v>21.06</v>
      </c>
      <c r="C10" s="65">
        <v>20.98</v>
      </c>
      <c r="D10" s="84">
        <v>23.63</v>
      </c>
      <c r="E10" s="65">
        <v>22.2</v>
      </c>
      <c r="F10" s="65">
        <v>22.45</v>
      </c>
      <c r="G10" s="84">
        <v>21.94</v>
      </c>
      <c r="H10" s="65">
        <v>22.26</v>
      </c>
      <c r="I10" s="97">
        <v>22.22</v>
      </c>
      <c r="J10" s="99">
        <v>22.12</v>
      </c>
      <c r="K10" s="97">
        <v>21.77</v>
      </c>
      <c r="L10" s="97">
        <v>21.83</v>
      </c>
      <c r="M10" s="99">
        <v>22.47</v>
      </c>
      <c r="N10" s="97">
        <v>28.18</v>
      </c>
      <c r="O10" s="97">
        <v>22.2</v>
      </c>
      <c r="P10" s="99">
        <v>22</v>
      </c>
      <c r="Q10" s="97">
        <v>22.59</v>
      </c>
      <c r="R10" s="97">
        <v>22.38</v>
      </c>
      <c r="S10" s="99">
        <v>21.95</v>
      </c>
    </row>
    <row r="11" spans="1:19" x14ac:dyDescent="0.3">
      <c r="A11" s="83" t="s">
        <v>363</v>
      </c>
      <c r="B11" s="65"/>
      <c r="C11" s="65"/>
      <c r="D11" s="84">
        <v>26.01</v>
      </c>
      <c r="E11" s="65">
        <v>26.2</v>
      </c>
      <c r="F11" s="65">
        <v>25.8</v>
      </c>
      <c r="G11" s="84">
        <v>26.18</v>
      </c>
      <c r="H11" s="65">
        <v>25.53</v>
      </c>
      <c r="I11" s="97">
        <v>26.01</v>
      </c>
      <c r="J11" s="99">
        <v>25.78</v>
      </c>
      <c r="K11" s="97">
        <v>25.21</v>
      </c>
      <c r="L11" s="97">
        <v>25.28</v>
      </c>
      <c r="M11" s="99">
        <v>25.8</v>
      </c>
      <c r="N11" s="97">
        <v>29.87</v>
      </c>
      <c r="O11" s="97">
        <v>27.29</v>
      </c>
      <c r="P11" s="99">
        <v>25.94</v>
      </c>
      <c r="Q11" s="97">
        <v>26.24</v>
      </c>
      <c r="R11" s="97">
        <v>25.65</v>
      </c>
      <c r="S11" s="99">
        <v>25.49</v>
      </c>
    </row>
    <row r="12" spans="1:19" x14ac:dyDescent="0.3">
      <c r="A12" s="83" t="s">
        <v>363</v>
      </c>
      <c r="B12" s="65"/>
      <c r="C12" s="65"/>
      <c r="D12" s="84">
        <v>25.98</v>
      </c>
      <c r="E12" s="65">
        <v>25.42</v>
      </c>
      <c r="F12" s="65">
        <v>26.01</v>
      </c>
      <c r="G12" s="84">
        <v>25.36</v>
      </c>
      <c r="H12" s="65">
        <v>25.66</v>
      </c>
      <c r="I12" s="97">
        <v>25.67</v>
      </c>
      <c r="J12" s="99">
        <v>25.92</v>
      </c>
      <c r="K12" s="97">
        <v>25.48</v>
      </c>
      <c r="L12" s="97">
        <v>24.97</v>
      </c>
      <c r="M12" s="99">
        <v>25.85</v>
      </c>
      <c r="N12" s="97">
        <v>30.47</v>
      </c>
      <c r="O12" s="97">
        <v>26.61</v>
      </c>
      <c r="P12" s="99">
        <v>25.97</v>
      </c>
      <c r="Q12" s="97">
        <v>26.11</v>
      </c>
      <c r="R12" s="97">
        <v>25.72</v>
      </c>
      <c r="S12" s="99">
        <v>25.6</v>
      </c>
    </row>
    <row r="13" spans="1:19" x14ac:dyDescent="0.3">
      <c r="A13" s="83" t="s">
        <v>364</v>
      </c>
      <c r="B13" s="65"/>
      <c r="C13" s="65"/>
      <c r="D13" s="84"/>
      <c r="E13" s="65"/>
      <c r="F13" s="65"/>
      <c r="G13" s="84"/>
      <c r="H13" s="65"/>
      <c r="I13" s="97"/>
      <c r="J13" s="99"/>
      <c r="K13" s="97"/>
      <c r="L13" s="97"/>
      <c r="M13" s="99"/>
      <c r="N13" s="97"/>
      <c r="O13" s="97"/>
      <c r="P13" s="99"/>
      <c r="Q13" s="97"/>
      <c r="R13" s="97"/>
      <c r="S13" s="99"/>
    </row>
    <row r="14" spans="1:19" ht="15" thickBot="1" x14ac:dyDescent="0.35">
      <c r="A14" s="85" t="s">
        <v>364</v>
      </c>
      <c r="B14" s="71"/>
      <c r="C14" s="71"/>
      <c r="D14" s="86"/>
      <c r="E14" s="71"/>
      <c r="F14" s="71"/>
      <c r="G14" s="86"/>
      <c r="H14" s="71"/>
      <c r="I14" s="98"/>
      <c r="J14" s="100"/>
      <c r="K14" s="98"/>
      <c r="L14" s="98"/>
      <c r="M14" s="100"/>
      <c r="N14" s="98"/>
      <c r="O14" s="98"/>
      <c r="P14" s="100"/>
      <c r="Q14" s="98"/>
      <c r="R14" s="98"/>
      <c r="S14" s="100"/>
    </row>
    <row r="15" spans="1:19" ht="15" thickTop="1" x14ac:dyDescent="0.3"/>
    <row r="18" spans="1:8" x14ac:dyDescent="0.3">
      <c r="A18" t="s">
        <v>420</v>
      </c>
      <c r="B18" t="s">
        <v>419</v>
      </c>
    </row>
    <row r="19" spans="1:8" x14ac:dyDescent="0.3">
      <c r="A19" s="64">
        <f t="shared" ref="A19:A28" si="0">AVERAGE(B3:D3)</f>
        <v>11.056666666666667</v>
      </c>
      <c r="B19">
        <v>3</v>
      </c>
      <c r="D19" s="64"/>
      <c r="E19" s="64"/>
      <c r="F19" s="64"/>
      <c r="G19" s="64"/>
      <c r="H19" s="64"/>
    </row>
    <row r="20" spans="1:8" x14ac:dyDescent="0.3">
      <c r="A20" s="64">
        <f t="shared" si="0"/>
        <v>10.976666666666667</v>
      </c>
      <c r="B20">
        <v>3</v>
      </c>
      <c r="D20" s="64"/>
      <c r="E20" s="64"/>
      <c r="F20" s="64"/>
      <c r="G20" s="64"/>
      <c r="H20" s="64"/>
    </row>
    <row r="21" spans="1:8" x14ac:dyDescent="0.3">
      <c r="A21" s="64">
        <f t="shared" si="0"/>
        <v>14.403333333333334</v>
      </c>
      <c r="B21">
        <v>2</v>
      </c>
      <c r="D21" s="64"/>
      <c r="E21" s="64"/>
      <c r="F21" s="64"/>
      <c r="G21" s="64"/>
      <c r="H21" s="64"/>
    </row>
    <row r="22" spans="1:8" x14ac:dyDescent="0.3">
      <c r="A22" s="64">
        <f t="shared" si="0"/>
        <v>14.486666666666666</v>
      </c>
      <c r="B22">
        <v>2</v>
      </c>
      <c r="D22" s="64"/>
      <c r="E22" s="64"/>
      <c r="F22" s="64"/>
      <c r="G22" s="64"/>
      <c r="H22" s="64"/>
    </row>
    <row r="23" spans="1:8" x14ac:dyDescent="0.3">
      <c r="A23" s="64">
        <f t="shared" si="0"/>
        <v>17.989999999999998</v>
      </c>
      <c r="B23">
        <v>1</v>
      </c>
      <c r="D23" s="64"/>
      <c r="E23" s="64"/>
      <c r="F23" s="64"/>
      <c r="G23" s="64"/>
      <c r="H23" s="64"/>
    </row>
    <row r="24" spans="1:8" x14ac:dyDescent="0.3">
      <c r="A24" s="64">
        <f t="shared" si="0"/>
        <v>17.963333333333335</v>
      </c>
      <c r="B24">
        <v>1</v>
      </c>
      <c r="D24" s="64"/>
      <c r="E24" s="64"/>
      <c r="F24" s="64"/>
      <c r="G24" s="64"/>
      <c r="H24" s="64"/>
    </row>
    <row r="25" spans="1:8" x14ac:dyDescent="0.3">
      <c r="A25" s="64">
        <f t="shared" si="0"/>
        <v>21.843333333333334</v>
      </c>
      <c r="B25">
        <v>0</v>
      </c>
      <c r="D25" s="64"/>
      <c r="E25" s="64"/>
      <c r="F25" s="64"/>
      <c r="G25" s="64"/>
      <c r="H25" s="64"/>
    </row>
    <row r="26" spans="1:8" x14ac:dyDescent="0.3">
      <c r="A26" s="64">
        <f t="shared" si="0"/>
        <v>21.89</v>
      </c>
      <c r="B26">
        <v>0</v>
      </c>
      <c r="D26" s="64"/>
      <c r="E26" s="64"/>
      <c r="F26" s="64"/>
      <c r="G26" s="64"/>
      <c r="H26" s="64"/>
    </row>
    <row r="27" spans="1:8" x14ac:dyDescent="0.3">
      <c r="A27" s="64">
        <f t="shared" si="0"/>
        <v>26.01</v>
      </c>
      <c r="B27">
        <v>-1</v>
      </c>
      <c r="D27" s="64"/>
      <c r="E27" s="64"/>
      <c r="F27" s="64"/>
      <c r="G27" s="64"/>
      <c r="H27" s="64"/>
    </row>
    <row r="28" spans="1:8" x14ac:dyDescent="0.3">
      <c r="A28" s="64">
        <f t="shared" si="0"/>
        <v>25.98</v>
      </c>
      <c r="B28">
        <v>-1</v>
      </c>
      <c r="D28" s="64"/>
      <c r="E28" s="64"/>
      <c r="F28" s="64"/>
      <c r="G28" s="64"/>
      <c r="H28" s="64"/>
    </row>
    <row r="29" spans="1:8" x14ac:dyDescent="0.3">
      <c r="A29" s="64">
        <f>AVERAGE(E3:G3)</f>
        <v>11.956666666666665</v>
      </c>
      <c r="B29">
        <v>3</v>
      </c>
      <c r="H29" s="64"/>
    </row>
    <row r="30" spans="1:8" x14ac:dyDescent="0.3">
      <c r="A30" s="64">
        <f t="shared" ref="A30:A38" si="1">AVERAGE(E4:G4)</f>
        <v>12.089999999999998</v>
      </c>
      <c r="B30">
        <v>3</v>
      </c>
      <c r="H30" s="64"/>
    </row>
    <row r="31" spans="1:8" x14ac:dyDescent="0.3">
      <c r="A31" s="64">
        <f t="shared" si="1"/>
        <v>15.386666666666665</v>
      </c>
      <c r="B31">
        <v>2</v>
      </c>
    </row>
    <row r="32" spans="1:8" x14ac:dyDescent="0.3">
      <c r="A32" s="64">
        <f t="shared" si="1"/>
        <v>15.443333333333333</v>
      </c>
      <c r="B32">
        <v>2</v>
      </c>
    </row>
    <row r="33" spans="1:2" x14ac:dyDescent="0.3">
      <c r="A33" s="64">
        <f t="shared" si="1"/>
        <v>18.826666666666664</v>
      </c>
      <c r="B33">
        <v>1</v>
      </c>
    </row>
    <row r="34" spans="1:2" x14ac:dyDescent="0.3">
      <c r="A34" s="64">
        <f t="shared" si="1"/>
        <v>18.756666666666668</v>
      </c>
      <c r="B34">
        <v>1</v>
      </c>
    </row>
    <row r="35" spans="1:2" x14ac:dyDescent="0.3">
      <c r="A35" s="64">
        <f t="shared" si="1"/>
        <v>22.216666666666669</v>
      </c>
      <c r="B35">
        <v>0</v>
      </c>
    </row>
    <row r="36" spans="1:2" x14ac:dyDescent="0.3">
      <c r="A36" s="64">
        <f t="shared" si="1"/>
        <v>22.196666666666669</v>
      </c>
      <c r="B36">
        <v>0</v>
      </c>
    </row>
    <row r="37" spans="1:2" x14ac:dyDescent="0.3">
      <c r="A37" s="64">
        <f t="shared" si="1"/>
        <v>26.060000000000002</v>
      </c>
      <c r="B37">
        <v>-1</v>
      </c>
    </row>
    <row r="38" spans="1:2" x14ac:dyDescent="0.3">
      <c r="A38" s="64">
        <f t="shared" si="1"/>
        <v>25.596666666666668</v>
      </c>
      <c r="B38">
        <v>-1</v>
      </c>
    </row>
    <row r="39" spans="1:2" x14ac:dyDescent="0.3">
      <c r="A39" s="64">
        <f>AVERAGE(H3:J3)</f>
        <v>11.906666666666666</v>
      </c>
      <c r="B39">
        <v>3</v>
      </c>
    </row>
    <row r="40" spans="1:2" x14ac:dyDescent="0.3">
      <c r="A40" s="64">
        <f t="shared" ref="A40:A48" si="2">AVERAGE(H4:J4)</f>
        <v>11.93</v>
      </c>
      <c r="B40">
        <v>3</v>
      </c>
    </row>
    <row r="41" spans="1:2" x14ac:dyDescent="0.3">
      <c r="A41" s="64">
        <f t="shared" si="2"/>
        <v>15.373333333333333</v>
      </c>
      <c r="B41">
        <v>2</v>
      </c>
    </row>
    <row r="42" spans="1:2" x14ac:dyDescent="0.3">
      <c r="A42" s="64">
        <f t="shared" si="2"/>
        <v>15.273333333333333</v>
      </c>
      <c r="B42">
        <v>2</v>
      </c>
    </row>
    <row r="43" spans="1:2" x14ac:dyDescent="0.3">
      <c r="A43" s="64">
        <f t="shared" si="2"/>
        <v>18.873333333333335</v>
      </c>
      <c r="B43">
        <v>1</v>
      </c>
    </row>
    <row r="44" spans="1:2" x14ac:dyDescent="0.3">
      <c r="A44" s="64">
        <f t="shared" si="2"/>
        <v>18.853333333333335</v>
      </c>
      <c r="B44">
        <v>1</v>
      </c>
    </row>
    <row r="45" spans="1:2" x14ac:dyDescent="0.3">
      <c r="A45" s="64">
        <f t="shared" si="2"/>
        <v>22.306666666666668</v>
      </c>
      <c r="B45">
        <v>0</v>
      </c>
    </row>
    <row r="46" spans="1:2" x14ac:dyDescent="0.3">
      <c r="A46" s="64">
        <f t="shared" si="2"/>
        <v>22.200000000000003</v>
      </c>
      <c r="B46">
        <v>0</v>
      </c>
    </row>
    <row r="47" spans="1:2" x14ac:dyDescent="0.3">
      <c r="A47" s="64">
        <f t="shared" si="2"/>
        <v>25.773333333333337</v>
      </c>
      <c r="B47">
        <v>-1</v>
      </c>
    </row>
    <row r="48" spans="1:2" x14ac:dyDescent="0.3">
      <c r="A48" s="64">
        <f t="shared" si="2"/>
        <v>25.75</v>
      </c>
      <c r="B48">
        <v>-1</v>
      </c>
    </row>
    <row r="49" spans="1:2" x14ac:dyDescent="0.3">
      <c r="A49" s="64">
        <f>AVERAGE(K3:M3)</f>
        <v>11.833333333333334</v>
      </c>
      <c r="B49">
        <v>3</v>
      </c>
    </row>
    <row r="50" spans="1:2" x14ac:dyDescent="0.3">
      <c r="A50" s="64">
        <f t="shared" ref="A50:A58" si="3">AVERAGE(K4:M4)</f>
        <v>11.71</v>
      </c>
      <c r="B50">
        <v>3</v>
      </c>
    </row>
    <row r="51" spans="1:2" x14ac:dyDescent="0.3">
      <c r="A51" s="64">
        <f t="shared" si="3"/>
        <v>15.036666666666667</v>
      </c>
      <c r="B51">
        <v>2</v>
      </c>
    </row>
    <row r="52" spans="1:2" x14ac:dyDescent="0.3">
      <c r="A52" s="64">
        <f t="shared" si="3"/>
        <v>15.15</v>
      </c>
      <c r="B52">
        <v>2</v>
      </c>
    </row>
    <row r="53" spans="1:2" x14ac:dyDescent="0.3">
      <c r="A53" s="64">
        <f t="shared" si="3"/>
        <v>18.440000000000001</v>
      </c>
      <c r="B53">
        <v>1</v>
      </c>
    </row>
    <row r="54" spans="1:2" x14ac:dyDescent="0.3">
      <c r="A54" s="64">
        <f t="shared" si="3"/>
        <v>18.476666666666667</v>
      </c>
      <c r="B54">
        <v>1</v>
      </c>
    </row>
    <row r="55" spans="1:2" x14ac:dyDescent="0.3">
      <c r="A55" s="64">
        <f t="shared" si="3"/>
        <v>22.02333333333333</v>
      </c>
      <c r="B55">
        <v>0</v>
      </c>
    </row>
    <row r="56" spans="1:2" x14ac:dyDescent="0.3">
      <c r="A56" s="64">
        <f t="shared" si="3"/>
        <v>22.02333333333333</v>
      </c>
      <c r="B56">
        <v>0</v>
      </c>
    </row>
    <row r="57" spans="1:2" x14ac:dyDescent="0.3">
      <c r="A57" s="64">
        <f t="shared" si="3"/>
        <v>25.430000000000003</v>
      </c>
      <c r="B57">
        <v>-1</v>
      </c>
    </row>
    <row r="58" spans="1:2" x14ac:dyDescent="0.3">
      <c r="A58" s="64">
        <f t="shared" si="3"/>
        <v>25.433333333333337</v>
      </c>
      <c r="B58">
        <v>-1</v>
      </c>
    </row>
    <row r="59" spans="1:2" x14ac:dyDescent="0.3">
      <c r="A59" s="64">
        <f>AVERAGE(N3:P3)</f>
        <v>11.786666666666667</v>
      </c>
      <c r="B59">
        <v>3</v>
      </c>
    </row>
    <row r="60" spans="1:2" x14ac:dyDescent="0.3">
      <c r="A60" s="64">
        <f t="shared" ref="A60:A68" si="4">AVERAGE(N4:P4)</f>
        <v>11.94</v>
      </c>
      <c r="B60">
        <v>3</v>
      </c>
    </row>
    <row r="61" spans="1:2" x14ac:dyDescent="0.3">
      <c r="A61" s="64">
        <f t="shared" si="4"/>
        <v>16.290000000000003</v>
      </c>
      <c r="B61">
        <v>2</v>
      </c>
    </row>
    <row r="62" spans="1:2" x14ac:dyDescent="0.3">
      <c r="A62" s="64">
        <f t="shared" si="4"/>
        <v>16.426666666666666</v>
      </c>
      <c r="B62">
        <v>2</v>
      </c>
    </row>
    <row r="63" spans="1:2" x14ac:dyDescent="0.3">
      <c r="A63" s="64">
        <f t="shared" si="4"/>
        <v>20.58666666666667</v>
      </c>
      <c r="B63">
        <v>1</v>
      </c>
    </row>
    <row r="64" spans="1:2" x14ac:dyDescent="0.3">
      <c r="A64" s="64">
        <f t="shared" si="4"/>
        <v>20.623333333333335</v>
      </c>
      <c r="B64">
        <v>1</v>
      </c>
    </row>
    <row r="65" spans="1:2" x14ac:dyDescent="0.3">
      <c r="A65" s="64">
        <f t="shared" si="4"/>
        <v>24.153333333333336</v>
      </c>
      <c r="B65">
        <v>0</v>
      </c>
    </row>
    <row r="66" spans="1:2" x14ac:dyDescent="0.3">
      <c r="A66" s="64">
        <f t="shared" si="4"/>
        <v>24.126666666666665</v>
      </c>
      <c r="B66">
        <v>0</v>
      </c>
    </row>
    <row r="67" spans="1:2" x14ac:dyDescent="0.3">
      <c r="A67" s="64">
        <f t="shared" si="4"/>
        <v>27.7</v>
      </c>
      <c r="B67">
        <v>-1</v>
      </c>
    </row>
    <row r="68" spans="1:2" x14ac:dyDescent="0.3">
      <c r="A68" s="64">
        <f t="shared" si="4"/>
        <v>27.683333333333334</v>
      </c>
      <c r="B68">
        <v>-1</v>
      </c>
    </row>
    <row r="69" spans="1:2" x14ac:dyDescent="0.3">
      <c r="A69" s="64">
        <f>AVERAGE(Q3:S3)</f>
        <v>11.783333333333333</v>
      </c>
      <c r="B69">
        <v>3</v>
      </c>
    </row>
    <row r="70" spans="1:2" x14ac:dyDescent="0.3">
      <c r="A70" s="64">
        <f t="shared" ref="A70:A78" si="5">AVERAGE(Q4:S4)</f>
        <v>11.646666666666668</v>
      </c>
      <c r="B70">
        <v>3</v>
      </c>
    </row>
    <row r="71" spans="1:2" x14ac:dyDescent="0.3">
      <c r="A71" s="64">
        <f t="shared" si="5"/>
        <v>15.266666666666666</v>
      </c>
      <c r="B71">
        <v>2</v>
      </c>
    </row>
    <row r="72" spans="1:2" x14ac:dyDescent="0.3">
      <c r="A72" s="64">
        <f t="shared" si="5"/>
        <v>15.14</v>
      </c>
      <c r="B72">
        <v>2</v>
      </c>
    </row>
    <row r="73" spans="1:2" x14ac:dyDescent="0.3">
      <c r="A73" s="64">
        <f t="shared" si="5"/>
        <v>18.853333333333335</v>
      </c>
      <c r="B73">
        <v>1</v>
      </c>
    </row>
    <row r="74" spans="1:2" x14ac:dyDescent="0.3">
      <c r="A74" s="64">
        <f t="shared" si="5"/>
        <v>18.966666666666669</v>
      </c>
      <c r="B74">
        <v>1</v>
      </c>
    </row>
    <row r="75" spans="1:2" x14ac:dyDescent="0.3">
      <c r="A75" s="64">
        <f t="shared" si="5"/>
        <v>22.44</v>
      </c>
      <c r="B75">
        <v>0</v>
      </c>
    </row>
    <row r="76" spans="1:2" x14ac:dyDescent="0.3">
      <c r="A76" s="64">
        <f t="shared" si="5"/>
        <v>22.306666666666668</v>
      </c>
      <c r="B76">
        <v>0</v>
      </c>
    </row>
    <row r="77" spans="1:2" x14ac:dyDescent="0.3">
      <c r="A77" s="64">
        <f t="shared" si="5"/>
        <v>25.793333333333333</v>
      </c>
      <c r="B77">
        <v>-1</v>
      </c>
    </row>
    <row r="78" spans="1:2" x14ac:dyDescent="0.3">
      <c r="A78" s="64">
        <f t="shared" si="5"/>
        <v>25.810000000000002</v>
      </c>
      <c r="B78">
        <v>-1</v>
      </c>
    </row>
  </sheetData>
  <phoneticPr fontId="3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5"/>
  <sheetViews>
    <sheetView topLeftCell="B1" workbookViewId="0">
      <selection activeCell="L23" sqref="L23"/>
    </sheetView>
  </sheetViews>
  <sheetFormatPr defaultRowHeight="14.4" x14ac:dyDescent="0.3"/>
  <cols>
    <col min="1" max="1" width="11.44140625" customWidth="1"/>
    <col min="3" max="3" width="12.5546875" bestFit="1" customWidth="1"/>
    <col min="4" max="4" width="9.5546875" customWidth="1"/>
    <col min="5" max="5" width="16.44140625" customWidth="1"/>
    <col min="6" max="6" width="17.33203125" customWidth="1"/>
    <col min="7" max="7" width="14.5546875" customWidth="1"/>
    <col min="8" max="8" width="15.88671875" customWidth="1"/>
    <col min="9" max="9" width="10.88671875" customWidth="1"/>
    <col min="10" max="10" width="14.6640625" customWidth="1"/>
    <col min="11" max="11" width="11.44140625" customWidth="1"/>
  </cols>
  <sheetData>
    <row r="1" spans="1:14" ht="15" thickTop="1" x14ac:dyDescent="0.3">
      <c r="A1" s="66"/>
      <c r="B1" s="67" t="s">
        <v>358</v>
      </c>
      <c r="C1" s="68" t="s">
        <v>365</v>
      </c>
      <c r="D1" s="72"/>
      <c r="E1" s="80"/>
      <c r="F1" s="81" t="s">
        <v>272</v>
      </c>
      <c r="G1" s="81" t="s">
        <v>273</v>
      </c>
      <c r="H1" s="82" t="s">
        <v>274</v>
      </c>
      <c r="J1" s="73" t="s">
        <v>367</v>
      </c>
      <c r="K1" s="74" t="s">
        <v>368</v>
      </c>
      <c r="M1" s="66" t="s">
        <v>369</v>
      </c>
      <c r="N1" s="75">
        <f>SLOPE(J2:J19,K2:K19)</f>
        <v>-0.26836866564231543</v>
      </c>
    </row>
    <row r="2" spans="1:14" ht="15" thickBot="1" x14ac:dyDescent="0.35">
      <c r="A2" s="69" t="s">
        <v>275</v>
      </c>
      <c r="B2" s="65">
        <f>qPCR!V3</f>
        <v>22.75333333333333</v>
      </c>
      <c r="C2" s="78">
        <f>10^(($N$1*B2)+$N$2)*L$23</f>
        <v>0.80698337305689605</v>
      </c>
      <c r="D2" s="72"/>
      <c r="E2" s="83" t="s">
        <v>359</v>
      </c>
      <c r="F2" s="65">
        <v>11.08</v>
      </c>
      <c r="G2" s="65">
        <v>10.61</v>
      </c>
      <c r="H2" s="84">
        <v>11.48</v>
      </c>
      <c r="J2" s="69">
        <v>3</v>
      </c>
      <c r="K2" s="78">
        <f>IFERROR(AVERAGE(F2:F3),"")</f>
        <v>11.04</v>
      </c>
      <c r="M2" s="76" t="s">
        <v>370</v>
      </c>
      <c r="N2" s="77">
        <f>INTERCEPT(J2:J19,K2:K19)</f>
        <v>5.8832787463952876</v>
      </c>
    </row>
    <row r="3" spans="1:14" ht="15" thickTop="1" x14ac:dyDescent="0.3">
      <c r="A3" s="69" t="s">
        <v>276</v>
      </c>
      <c r="B3" s="65">
        <f>qPCR!V4</f>
        <v>22.343333333333334</v>
      </c>
      <c r="C3" s="78">
        <f t="shared" ref="C3:C66" si="0">10^(($N$1*B3)+$N$2)*L$23</f>
        <v>1.039670543780209</v>
      </c>
      <c r="D3" s="72"/>
      <c r="E3" s="83" t="s">
        <v>359</v>
      </c>
      <c r="F3" s="65">
        <v>11</v>
      </c>
      <c r="G3" s="65">
        <v>10.36</v>
      </c>
      <c r="H3" s="84">
        <v>11.57</v>
      </c>
      <c r="J3" s="69">
        <v>2</v>
      </c>
      <c r="K3" s="78">
        <f>IFERROR(AVERAGE(F4:F5),"")</f>
        <v>14.365</v>
      </c>
    </row>
    <row r="4" spans="1:14" x14ac:dyDescent="0.3">
      <c r="A4" s="69" t="s">
        <v>277</v>
      </c>
      <c r="B4" s="65">
        <f>qPCR!V5</f>
        <v>23.066666666666666</v>
      </c>
      <c r="C4" s="78">
        <f t="shared" si="0"/>
        <v>0.66492970975919208</v>
      </c>
      <c r="D4" s="72"/>
      <c r="E4" s="83" t="s">
        <v>360</v>
      </c>
      <c r="F4" s="65">
        <v>14.35</v>
      </c>
      <c r="G4" s="65">
        <v>13.93</v>
      </c>
      <c r="H4" s="84">
        <v>14.93</v>
      </c>
      <c r="J4" s="69">
        <v>1</v>
      </c>
      <c r="K4" s="78">
        <f>IFERROR(AVERAGE(F6:F7),"")</f>
        <v>17.68</v>
      </c>
    </row>
    <row r="5" spans="1:14" x14ac:dyDescent="0.3">
      <c r="A5" s="69" t="s">
        <v>278</v>
      </c>
      <c r="B5" s="65">
        <f>qPCR!V6</f>
        <v>24.3</v>
      </c>
      <c r="C5" s="78">
        <f t="shared" si="0"/>
        <v>0.31030424523875344</v>
      </c>
      <c r="D5" s="72"/>
      <c r="E5" s="83" t="s">
        <v>360</v>
      </c>
      <c r="F5" s="65">
        <v>14.38</v>
      </c>
      <c r="G5" s="65">
        <v>13.94</v>
      </c>
      <c r="H5" s="84">
        <v>15.14</v>
      </c>
      <c r="J5" s="69">
        <v>0</v>
      </c>
      <c r="K5" s="78">
        <f>IFERROR(AVERAGE(F8:F9),"")</f>
        <v>21.09</v>
      </c>
    </row>
    <row r="6" spans="1:14" x14ac:dyDescent="0.3">
      <c r="A6" s="69" t="s">
        <v>279</v>
      </c>
      <c r="B6" s="65">
        <f>qPCR!V7</f>
        <v>24.120000000000005</v>
      </c>
      <c r="C6" s="78">
        <f t="shared" si="0"/>
        <v>0.34681196880909143</v>
      </c>
      <c r="D6" s="72"/>
      <c r="E6" s="83" t="s">
        <v>361</v>
      </c>
      <c r="F6" s="64">
        <v>17.77</v>
      </c>
      <c r="G6" s="65">
        <v>17.62</v>
      </c>
      <c r="H6" s="84">
        <v>18.579999999999998</v>
      </c>
      <c r="J6" s="69"/>
      <c r="K6" s="78" t="str">
        <f>IFERROR(AVERAGE(F10:F11),"")</f>
        <v/>
      </c>
    </row>
    <row r="7" spans="1:14" x14ac:dyDescent="0.3">
      <c r="A7" s="69" t="s">
        <v>280</v>
      </c>
      <c r="B7" s="65">
        <f>qPCR!V8</f>
        <v>22.753333333333334</v>
      </c>
      <c r="C7" s="78">
        <f t="shared" si="0"/>
        <v>0.80698337305689438</v>
      </c>
      <c r="D7" s="72"/>
      <c r="E7" s="83" t="s">
        <v>361</v>
      </c>
      <c r="F7" s="65">
        <v>17.59</v>
      </c>
      <c r="G7" s="65">
        <v>17.579999999999998</v>
      </c>
      <c r="H7" s="84">
        <v>18.72</v>
      </c>
      <c r="J7" s="69"/>
      <c r="K7" s="78" t="str">
        <f>IFERROR(AVERAGE(F12:F13),"")</f>
        <v/>
      </c>
    </row>
    <row r="8" spans="1:14" x14ac:dyDescent="0.3">
      <c r="A8" s="69" t="s">
        <v>281</v>
      </c>
      <c r="B8" s="65">
        <f>qPCR!V9</f>
        <v>23.126666666666665</v>
      </c>
      <c r="C8" s="78">
        <f t="shared" si="0"/>
        <v>0.64072787456607305</v>
      </c>
      <c r="D8" s="72"/>
      <c r="E8" s="83" t="s">
        <v>362</v>
      </c>
      <c r="F8" s="65">
        <v>21.12</v>
      </c>
      <c r="G8" s="65">
        <v>20.88</v>
      </c>
      <c r="H8" s="84">
        <v>23.53</v>
      </c>
      <c r="J8" s="69">
        <v>3</v>
      </c>
      <c r="K8" s="78">
        <f>IFERROR(AVERAGE(G2:G3),"")</f>
        <v>10.484999999999999</v>
      </c>
    </row>
    <row r="9" spans="1:14" x14ac:dyDescent="0.3">
      <c r="A9" s="69" t="s">
        <v>282</v>
      </c>
      <c r="B9" s="65">
        <f>qPCR!V10</f>
        <v>23.77333333333333</v>
      </c>
      <c r="C9" s="78">
        <f t="shared" si="0"/>
        <v>0.42966358496835166</v>
      </c>
      <c r="D9" s="72"/>
      <c r="E9" s="83" t="s">
        <v>362</v>
      </c>
      <c r="F9" s="65">
        <v>21.06</v>
      </c>
      <c r="G9" s="65">
        <v>20.98</v>
      </c>
      <c r="H9" s="84">
        <v>23.63</v>
      </c>
      <c r="J9" s="69">
        <v>2</v>
      </c>
      <c r="K9" s="78">
        <f>IFERROR(AVERAGE(G4:G5),"")</f>
        <v>13.934999999999999</v>
      </c>
    </row>
    <row r="10" spans="1:14" x14ac:dyDescent="0.3">
      <c r="A10" s="69" t="s">
        <v>283</v>
      </c>
      <c r="B10" s="65">
        <f>qPCR!V11</f>
        <v>22.193333333333332</v>
      </c>
      <c r="C10" s="78">
        <f t="shared" si="0"/>
        <v>1.1406464139424579</v>
      </c>
      <c r="D10" s="72"/>
      <c r="E10" s="83" t="s">
        <v>363</v>
      </c>
      <c r="F10" s="65" t="s">
        <v>366</v>
      </c>
      <c r="G10" s="65" t="s">
        <v>366</v>
      </c>
      <c r="H10" s="84">
        <v>26.01</v>
      </c>
      <c r="J10" s="69">
        <v>1</v>
      </c>
      <c r="K10" s="78">
        <f>IFERROR(AVERAGE(G6:G7),"")</f>
        <v>17.600000000000001</v>
      </c>
    </row>
    <row r="11" spans="1:14" x14ac:dyDescent="0.3">
      <c r="A11" s="69" t="s">
        <v>284</v>
      </c>
      <c r="B11" s="65">
        <f>qPCR!V12</f>
        <v>23.01</v>
      </c>
      <c r="C11" s="78">
        <f t="shared" si="0"/>
        <v>0.68862580939131912</v>
      </c>
      <c r="D11" s="72"/>
      <c r="E11" s="83" t="s">
        <v>363</v>
      </c>
      <c r="F11" s="65" t="s">
        <v>366</v>
      </c>
      <c r="G11" s="65" t="s">
        <v>366</v>
      </c>
      <c r="H11" s="84">
        <v>25.98</v>
      </c>
      <c r="J11" s="69">
        <v>0</v>
      </c>
      <c r="K11" s="78">
        <f>IFERROR(AVERAGE(G8:G9),"")</f>
        <v>20.93</v>
      </c>
    </row>
    <row r="12" spans="1:14" x14ac:dyDescent="0.3">
      <c r="A12" s="69" t="s">
        <v>285</v>
      </c>
      <c r="B12" s="65">
        <f>qPCR!V13</f>
        <v>22.716666666666669</v>
      </c>
      <c r="C12" s="78">
        <f t="shared" si="0"/>
        <v>0.82547660832446967</v>
      </c>
      <c r="D12" s="72"/>
      <c r="E12" s="83" t="s">
        <v>364</v>
      </c>
      <c r="F12" s="65" t="s">
        <v>366</v>
      </c>
      <c r="G12" s="65" t="s">
        <v>366</v>
      </c>
      <c r="H12" s="84">
        <v>29.08</v>
      </c>
      <c r="J12" s="69"/>
      <c r="K12" s="78" t="str">
        <f>IFERROR(AVERAGE(G10:G11),"")</f>
        <v/>
      </c>
    </row>
    <row r="13" spans="1:14" ht="15" thickBot="1" x14ac:dyDescent="0.35">
      <c r="A13" s="69" t="s">
        <v>286</v>
      </c>
      <c r="B13" s="65">
        <f>qPCR!V14</f>
        <v>22.543333333333333</v>
      </c>
      <c r="C13" s="78">
        <f t="shared" si="0"/>
        <v>0.91880215782261776</v>
      </c>
      <c r="D13" s="72"/>
      <c r="E13" s="85" t="s">
        <v>364</v>
      </c>
      <c r="F13" s="71" t="s">
        <v>366</v>
      </c>
      <c r="G13" s="71" t="s">
        <v>366</v>
      </c>
      <c r="H13" s="86">
        <v>29.14</v>
      </c>
      <c r="J13" s="69"/>
      <c r="K13" s="78" t="str">
        <f>IFERROR(AVERAGE(G12:G13),"")</f>
        <v/>
      </c>
    </row>
    <row r="14" spans="1:14" ht="15" thickTop="1" x14ac:dyDescent="0.3">
      <c r="A14" s="69" t="s">
        <v>287</v>
      </c>
      <c r="B14" s="65">
        <f>qPCR!V15</f>
        <v>22.703333333333333</v>
      </c>
      <c r="C14" s="78">
        <f t="shared" si="0"/>
        <v>0.83230598954635426</v>
      </c>
      <c r="J14" s="69">
        <v>3</v>
      </c>
      <c r="K14" s="78">
        <f>IFERROR(AVERAGE(H2:H3),"")</f>
        <v>11.525</v>
      </c>
    </row>
    <row r="15" spans="1:14" x14ac:dyDescent="0.3">
      <c r="A15" s="69" t="s">
        <v>288</v>
      </c>
      <c r="B15" s="65">
        <f>qPCR!V16</f>
        <v>23.616666666666664</v>
      </c>
      <c r="C15" s="78">
        <f t="shared" si="0"/>
        <v>0.4733397444958144</v>
      </c>
      <c r="J15" s="69">
        <v>2</v>
      </c>
      <c r="K15" s="78">
        <f>IFERROR(AVERAGE(H4:H5),"")</f>
        <v>15.035</v>
      </c>
    </row>
    <row r="16" spans="1:14" x14ac:dyDescent="0.3">
      <c r="A16" s="69" t="s">
        <v>289</v>
      </c>
      <c r="B16" s="65">
        <f>qPCR!V17</f>
        <v>20.716666666666665</v>
      </c>
      <c r="C16" s="78">
        <f t="shared" si="0"/>
        <v>2.8408094395017227</v>
      </c>
      <c r="J16" s="69">
        <v>1</v>
      </c>
      <c r="K16" s="78">
        <f>IFERROR(AVERAGE(H6:H7),"")</f>
        <v>18.649999999999999</v>
      </c>
    </row>
    <row r="17" spans="1:12" x14ac:dyDescent="0.3">
      <c r="A17" s="69" t="s">
        <v>290</v>
      </c>
      <c r="B17" s="65">
        <f>qPCR!V18</f>
        <v>22.553333333333331</v>
      </c>
      <c r="C17" s="78">
        <f t="shared" si="0"/>
        <v>0.91314200249149169</v>
      </c>
      <c r="J17" s="69">
        <v>0</v>
      </c>
      <c r="K17" s="78">
        <f>IFERROR(AVERAGE(H8:H9),"")</f>
        <v>23.58</v>
      </c>
    </row>
    <row r="18" spans="1:12" x14ac:dyDescent="0.3">
      <c r="A18" s="69" t="s">
        <v>291</v>
      </c>
      <c r="B18" s="65">
        <f>qPCR!V19</f>
        <v>24.3</v>
      </c>
      <c r="C18" s="78">
        <f t="shared" si="0"/>
        <v>0.31030424523875344</v>
      </c>
      <c r="J18" s="69">
        <v>-1</v>
      </c>
      <c r="K18" s="78">
        <f>IFERROR(AVERAGE(H10:H11),"")</f>
        <v>25.995000000000001</v>
      </c>
    </row>
    <row r="19" spans="1:12" ht="15" thickBot="1" x14ac:dyDescent="0.35">
      <c r="A19" s="69" t="s">
        <v>292</v>
      </c>
      <c r="B19" s="65">
        <f>qPCR!V20</f>
        <v>24.47</v>
      </c>
      <c r="C19" s="78">
        <f t="shared" si="0"/>
        <v>0.27936052873662953</v>
      </c>
      <c r="J19" s="70">
        <v>-2</v>
      </c>
      <c r="K19" s="79">
        <f>IFERROR(AVERAGE(H12:H13),"")</f>
        <v>29.11</v>
      </c>
    </row>
    <row r="20" spans="1:12" ht="15" thickTop="1" x14ac:dyDescent="0.3">
      <c r="A20" s="69" t="s">
        <v>293</v>
      </c>
      <c r="B20" s="65">
        <f>qPCR!V21</f>
        <v>24.406666666666666</v>
      </c>
      <c r="C20" s="78">
        <f t="shared" si="0"/>
        <v>0.2905104279735784</v>
      </c>
    </row>
    <row r="21" spans="1:12" ht="15" thickBot="1" x14ac:dyDescent="0.35">
      <c r="A21" s="69" t="s">
        <v>294</v>
      </c>
      <c r="B21" s="65">
        <f>qPCR!V22</f>
        <v>24.083333333333332</v>
      </c>
      <c r="C21" s="78">
        <f t="shared" si="0"/>
        <v>0.3547596856356518</v>
      </c>
    </row>
    <row r="22" spans="1:12" x14ac:dyDescent="0.3">
      <c r="A22" s="69" t="s">
        <v>295</v>
      </c>
      <c r="B22" s="65">
        <f>qPCR!V23</f>
        <v>24.593333333333334</v>
      </c>
      <c r="C22" s="78">
        <f t="shared" si="0"/>
        <v>0.25886077192281498</v>
      </c>
      <c r="E22" s="127"/>
      <c r="F22" s="128" t="s">
        <v>272</v>
      </c>
      <c r="G22" s="128" t="s">
        <v>273</v>
      </c>
      <c r="H22" s="128" t="s">
        <v>274</v>
      </c>
      <c r="I22" s="129" t="s">
        <v>421</v>
      </c>
      <c r="J22" s="129" t="s">
        <v>423</v>
      </c>
      <c r="K22" s="129" t="s">
        <v>424</v>
      </c>
      <c r="L22" s="130" t="s">
        <v>422</v>
      </c>
    </row>
    <row r="23" spans="1:12" ht="15" thickBot="1" x14ac:dyDescent="0.35">
      <c r="A23" s="69" t="s">
        <v>296</v>
      </c>
      <c r="B23" s="65">
        <f>qPCR!V24</f>
        <v>24.626666666666665</v>
      </c>
      <c r="C23" s="78">
        <f t="shared" si="0"/>
        <v>0.253583282771844</v>
      </c>
      <c r="E23" s="131" t="s">
        <v>357</v>
      </c>
      <c r="F23" s="132">
        <v>16.54</v>
      </c>
      <c r="G23" s="132">
        <v>16.45</v>
      </c>
      <c r="H23" s="132">
        <v>16.32</v>
      </c>
      <c r="I23" s="133">
        <f>AVERAGE(F23:H23)</f>
        <v>16.436666666666664</v>
      </c>
      <c r="J23" s="134">
        <f>10^(($N$1*I23)+$N$2)</f>
        <v>29.661454627677763</v>
      </c>
      <c r="K23" s="134">
        <v>40</v>
      </c>
      <c r="L23" s="135">
        <f>K23/J23</f>
        <v>1.3485515293196413</v>
      </c>
    </row>
    <row r="24" spans="1:12" x14ac:dyDescent="0.3">
      <c r="A24" s="69" t="s">
        <v>297</v>
      </c>
      <c r="B24" s="65">
        <f>qPCR!V25</f>
        <v>24.363333333333333</v>
      </c>
      <c r="C24" s="78">
        <f t="shared" si="0"/>
        <v>0.29839465186772224</v>
      </c>
    </row>
    <row r="25" spans="1:12" x14ac:dyDescent="0.3">
      <c r="A25" s="69" t="s">
        <v>298</v>
      </c>
      <c r="B25" s="65">
        <f>qPCR!V26</f>
        <v>24.863333333333333</v>
      </c>
      <c r="C25" s="78">
        <f t="shared" si="0"/>
        <v>0.21908200263933034</v>
      </c>
    </row>
    <row r="26" spans="1:12" x14ac:dyDescent="0.3">
      <c r="A26" s="69" t="s">
        <v>299</v>
      </c>
      <c r="B26" s="65">
        <f>qPCR!V27</f>
        <v>24.88</v>
      </c>
      <c r="C26" s="78">
        <f t="shared" si="0"/>
        <v>0.21683725015345068</v>
      </c>
    </row>
    <row r="27" spans="1:12" x14ac:dyDescent="0.3">
      <c r="A27" s="69" t="s">
        <v>300</v>
      </c>
      <c r="B27" s="65">
        <f>qPCR!V28</f>
        <v>25.47</v>
      </c>
      <c r="C27" s="78">
        <f t="shared" si="0"/>
        <v>0.15059008497603807</v>
      </c>
    </row>
    <row r="28" spans="1:12" x14ac:dyDescent="0.3">
      <c r="A28" s="69" t="s">
        <v>301</v>
      </c>
      <c r="B28" s="65">
        <f>qPCR!V29</f>
        <v>26.076666666666668</v>
      </c>
      <c r="C28" s="78">
        <f t="shared" si="0"/>
        <v>0.10351089281589036</v>
      </c>
    </row>
    <row r="29" spans="1:12" x14ac:dyDescent="0.3">
      <c r="A29" s="69" t="s">
        <v>302</v>
      </c>
      <c r="B29" s="65">
        <f>qPCR!V30</f>
        <v>24.52333333333333</v>
      </c>
      <c r="C29" s="78">
        <f t="shared" si="0"/>
        <v>0.27030373610207831</v>
      </c>
    </row>
    <row r="30" spans="1:12" x14ac:dyDescent="0.3">
      <c r="A30" s="69" t="s">
        <v>303</v>
      </c>
      <c r="B30" s="65">
        <f>qPCR!V31</f>
        <v>23.570000000000004</v>
      </c>
      <c r="C30" s="78">
        <f t="shared" si="0"/>
        <v>0.48718829222100685</v>
      </c>
    </row>
    <row r="31" spans="1:12" x14ac:dyDescent="0.3">
      <c r="A31" s="69" t="s">
        <v>304</v>
      </c>
      <c r="B31" s="65">
        <f>qPCR!V32</f>
        <v>24.006666666666664</v>
      </c>
      <c r="C31" s="78">
        <f t="shared" si="0"/>
        <v>0.37197109433755166</v>
      </c>
    </row>
    <row r="32" spans="1:12" x14ac:dyDescent="0.3">
      <c r="A32" s="69" t="s">
        <v>305</v>
      </c>
      <c r="B32" s="65">
        <f>qPCR!V33</f>
        <v>26.106666666666666</v>
      </c>
      <c r="C32" s="78">
        <f t="shared" si="0"/>
        <v>0.10160965915996173</v>
      </c>
    </row>
    <row r="33" spans="1:3" x14ac:dyDescent="0.3">
      <c r="A33" s="69" t="s">
        <v>306</v>
      </c>
      <c r="B33" s="65">
        <f>qPCR!V34</f>
        <v>24.896666666666665</v>
      </c>
      <c r="C33" s="78">
        <f t="shared" si="0"/>
        <v>0.21461549779383449</v>
      </c>
    </row>
    <row r="34" spans="1:3" x14ac:dyDescent="0.3">
      <c r="A34" s="69" t="s">
        <v>307</v>
      </c>
      <c r="B34" s="65">
        <f>qPCR!V35</f>
        <v>24.03</v>
      </c>
      <c r="C34" s="78">
        <f t="shared" si="0"/>
        <v>0.36664625795697309</v>
      </c>
    </row>
    <row r="35" spans="1:3" x14ac:dyDescent="0.3">
      <c r="A35" s="69" t="s">
        <v>308</v>
      </c>
      <c r="B35" s="65">
        <f>qPCR!V36</f>
        <v>24.626666666666665</v>
      </c>
      <c r="C35" s="78">
        <f t="shared" si="0"/>
        <v>0.253583282771844</v>
      </c>
    </row>
    <row r="36" spans="1:3" x14ac:dyDescent="0.3">
      <c r="A36" s="69" t="s">
        <v>309</v>
      </c>
      <c r="B36" s="65">
        <f>qPCR!V37</f>
        <v>24.453333333333333</v>
      </c>
      <c r="C36" s="78">
        <f t="shared" si="0"/>
        <v>0.28225253756304003</v>
      </c>
    </row>
    <row r="37" spans="1:3" x14ac:dyDescent="0.3">
      <c r="A37" s="69" t="s">
        <v>310</v>
      </c>
      <c r="B37" s="65">
        <f>qPCR!V38</f>
        <v>24.656666666666666</v>
      </c>
      <c r="C37" s="78">
        <f t="shared" si="0"/>
        <v>0.24892559836133196</v>
      </c>
    </row>
    <row r="38" spans="1:3" x14ac:dyDescent="0.3">
      <c r="A38" s="69" t="s">
        <v>311</v>
      </c>
      <c r="B38" s="65">
        <f>qPCR!V39</f>
        <v>24.599999999999998</v>
      </c>
      <c r="C38" s="78">
        <f t="shared" si="0"/>
        <v>0.25779655974745141</v>
      </c>
    </row>
    <row r="39" spans="1:3" x14ac:dyDescent="0.3">
      <c r="A39" s="69" t="s">
        <v>312</v>
      </c>
      <c r="B39" s="65">
        <f>qPCR!V40</f>
        <v>24.646666666666665</v>
      </c>
      <c r="C39" s="78">
        <f t="shared" si="0"/>
        <v>0.25046857584870502</v>
      </c>
    </row>
    <row r="40" spans="1:3" x14ac:dyDescent="0.3">
      <c r="A40" s="69" t="s">
        <v>313</v>
      </c>
      <c r="B40" s="65">
        <f>qPCR!V41</f>
        <v>24.956666666666667</v>
      </c>
      <c r="C40" s="78">
        <f t="shared" si="0"/>
        <v>0.20680401211157104</v>
      </c>
    </row>
    <row r="41" spans="1:3" x14ac:dyDescent="0.3">
      <c r="A41" s="69" t="s">
        <v>314</v>
      </c>
      <c r="B41" s="65">
        <f>qPCR!V42</f>
        <v>24.456666666666667</v>
      </c>
      <c r="C41" s="78">
        <f t="shared" si="0"/>
        <v>0.2816717505566666</v>
      </c>
    </row>
    <row r="42" spans="1:3" x14ac:dyDescent="0.3">
      <c r="A42" s="69" t="s">
        <v>315</v>
      </c>
      <c r="B42" s="65">
        <f>qPCR!V43</f>
        <v>24.156666666666666</v>
      </c>
      <c r="C42" s="78">
        <f t="shared" si="0"/>
        <v>0.33904230547990916</v>
      </c>
    </row>
    <row r="43" spans="1:3" x14ac:dyDescent="0.3">
      <c r="A43" s="69" t="s">
        <v>316</v>
      </c>
      <c r="B43" s="65">
        <f>qPCR!V44</f>
        <v>24.77333333333333</v>
      </c>
      <c r="C43" s="78">
        <f t="shared" si="0"/>
        <v>0.23161137353263256</v>
      </c>
    </row>
    <row r="44" spans="1:3" x14ac:dyDescent="0.3">
      <c r="A44" s="69" t="s">
        <v>317</v>
      </c>
      <c r="B44" s="65">
        <f>qPCR!V45</f>
        <v>23.746666666666666</v>
      </c>
      <c r="C44" s="78">
        <f t="shared" si="0"/>
        <v>0.436802429729789</v>
      </c>
    </row>
    <row r="45" spans="1:3" x14ac:dyDescent="0.3">
      <c r="A45" s="69" t="s">
        <v>318</v>
      </c>
      <c r="B45" s="65">
        <f>qPCR!V46</f>
        <v>24.156666666666666</v>
      </c>
      <c r="C45" s="78">
        <f t="shared" si="0"/>
        <v>0.33904230547990916</v>
      </c>
    </row>
    <row r="46" spans="1:3" x14ac:dyDescent="0.3">
      <c r="A46" s="69" t="s">
        <v>319</v>
      </c>
      <c r="B46" s="65">
        <f>qPCR!V47</f>
        <v>24.583333333333332</v>
      </c>
      <c r="C46" s="78">
        <f t="shared" si="0"/>
        <v>0.2604653330690781</v>
      </c>
    </row>
    <row r="47" spans="1:3" x14ac:dyDescent="0.3">
      <c r="A47" s="69" t="s">
        <v>320</v>
      </c>
      <c r="B47" s="65">
        <f>qPCR!V48</f>
        <v>22.823333333333334</v>
      </c>
      <c r="C47" s="78">
        <f t="shared" si="0"/>
        <v>0.77282076041855663</v>
      </c>
    </row>
    <row r="48" spans="1:3" x14ac:dyDescent="0.3">
      <c r="A48" s="69" t="s">
        <v>321</v>
      </c>
      <c r="B48" s="65">
        <f>qPCR!V49</f>
        <v>25.423333333333332</v>
      </c>
      <c r="C48" s="78">
        <f t="shared" si="0"/>
        <v>0.15499591398782531</v>
      </c>
    </row>
    <row r="49" spans="1:3" x14ac:dyDescent="0.3">
      <c r="A49" s="69" t="s">
        <v>322</v>
      </c>
      <c r="B49" s="65">
        <f>qPCR!V50</f>
        <v>26.153333333333336</v>
      </c>
      <c r="C49" s="78">
        <f t="shared" si="0"/>
        <v>9.8721358606180712E-2</v>
      </c>
    </row>
    <row r="50" spans="1:3" x14ac:dyDescent="0.3">
      <c r="A50" s="69" t="s">
        <v>323</v>
      </c>
      <c r="B50" s="65">
        <f>qPCR!V51</f>
        <v>24.123333333333335</v>
      </c>
      <c r="C50" s="78">
        <f t="shared" si="0"/>
        <v>0.34609833878514984</v>
      </c>
    </row>
    <row r="51" spans="1:3" x14ac:dyDescent="0.3">
      <c r="A51" s="69" t="s">
        <v>324</v>
      </c>
      <c r="B51" s="65">
        <f>qPCR!V52</f>
        <v>24.139999999999997</v>
      </c>
      <c r="C51" s="78">
        <f t="shared" si="0"/>
        <v>0.34255215472170664</v>
      </c>
    </row>
    <row r="52" spans="1:3" x14ac:dyDescent="0.3">
      <c r="A52" s="69" t="s">
        <v>325</v>
      </c>
      <c r="B52" s="65">
        <f>qPCR!V53</f>
        <v>24.45</v>
      </c>
      <c r="C52" s="78">
        <f t="shared" si="0"/>
        <v>0.28283452211068588</v>
      </c>
    </row>
    <row r="53" spans="1:3" x14ac:dyDescent="0.3">
      <c r="A53" s="69" t="s">
        <v>326</v>
      </c>
      <c r="B53" s="65">
        <f>qPCR!V54</f>
        <v>23.97</v>
      </c>
      <c r="C53" s="78">
        <f t="shared" si="0"/>
        <v>0.38049537028919045</v>
      </c>
    </row>
    <row r="54" spans="1:3" x14ac:dyDescent="0.3">
      <c r="A54" s="69" t="s">
        <v>327</v>
      </c>
      <c r="B54" s="65">
        <f>qPCR!V55</f>
        <v>24.333333333333332</v>
      </c>
      <c r="C54" s="78">
        <f t="shared" si="0"/>
        <v>0.30397795919864207</v>
      </c>
    </row>
    <row r="55" spans="1:3" x14ac:dyDescent="0.3">
      <c r="A55" s="69" t="s">
        <v>328</v>
      </c>
      <c r="B55" s="65">
        <f>qPCR!V56</f>
        <v>23.49666666666667</v>
      </c>
      <c r="C55" s="78">
        <f t="shared" si="0"/>
        <v>0.50977344891826859</v>
      </c>
    </row>
    <row r="56" spans="1:3" x14ac:dyDescent="0.3">
      <c r="A56" s="69" t="s">
        <v>329</v>
      </c>
      <c r="B56" s="65">
        <f>qPCR!V57</f>
        <v>24.846666666666668</v>
      </c>
      <c r="C56" s="78">
        <f t="shared" si="0"/>
        <v>0.22134999335443176</v>
      </c>
    </row>
    <row r="57" spans="1:3" x14ac:dyDescent="0.3">
      <c r="A57" s="69" t="s">
        <v>330</v>
      </c>
      <c r="B57" s="65">
        <f>qPCR!V58</f>
        <v>24.576666666666668</v>
      </c>
      <c r="C57" s="78">
        <f t="shared" si="0"/>
        <v>0.26154056223033478</v>
      </c>
    </row>
    <row r="58" spans="1:3" x14ac:dyDescent="0.3">
      <c r="A58" s="69" t="s">
        <v>331</v>
      </c>
      <c r="B58" s="65">
        <f>qPCR!V59</f>
        <v>25.180000000000003</v>
      </c>
      <c r="C58" s="78">
        <f t="shared" si="0"/>
        <v>0.18014544748379618</v>
      </c>
    </row>
    <row r="59" spans="1:3" x14ac:dyDescent="0.3">
      <c r="A59" s="69" t="s">
        <v>332</v>
      </c>
      <c r="B59" s="65">
        <f>qPCR!V60</f>
        <v>24.383333333333336</v>
      </c>
      <c r="C59" s="78">
        <f t="shared" si="0"/>
        <v>0.29472953688915959</v>
      </c>
    </row>
    <row r="60" spans="1:3" x14ac:dyDescent="0.3">
      <c r="A60" s="69" t="s">
        <v>333</v>
      </c>
      <c r="B60" s="65">
        <f>qPCR!V61</f>
        <v>22.7</v>
      </c>
      <c r="C60" s="78">
        <f t="shared" si="0"/>
        <v>0.83402214497585669</v>
      </c>
    </row>
    <row r="61" spans="1:3" x14ac:dyDescent="0.3">
      <c r="A61" s="69" t="s">
        <v>334</v>
      </c>
      <c r="B61" s="65">
        <f>qPCR!V62</f>
        <v>23.95</v>
      </c>
      <c r="C61" s="78">
        <f t="shared" si="0"/>
        <v>0.38522702798335923</v>
      </c>
    </row>
    <row r="62" spans="1:3" x14ac:dyDescent="0.3">
      <c r="A62" s="69" t="s">
        <v>335</v>
      </c>
      <c r="B62" s="65">
        <f>qPCR!V63</f>
        <v>24.386666666666667</v>
      </c>
      <c r="C62" s="78">
        <f t="shared" si="0"/>
        <v>0.29412307613986949</v>
      </c>
    </row>
    <row r="63" spans="1:3" x14ac:dyDescent="0.3">
      <c r="A63" s="69" t="s">
        <v>336</v>
      </c>
      <c r="B63" s="65">
        <f>qPCR!V64</f>
        <v>25.123333333333335</v>
      </c>
      <c r="C63" s="78">
        <f t="shared" si="0"/>
        <v>0.18656529067804356</v>
      </c>
    </row>
    <row r="64" spans="1:3" x14ac:dyDescent="0.3">
      <c r="A64" s="69" t="s">
        <v>337</v>
      </c>
      <c r="B64" s="65">
        <f>qPCR!V65</f>
        <v>24.863333333333333</v>
      </c>
      <c r="C64" s="78">
        <f t="shared" si="0"/>
        <v>0.21908200263933034</v>
      </c>
    </row>
    <row r="65" spans="1:3" x14ac:dyDescent="0.3">
      <c r="A65" s="69" t="s">
        <v>338</v>
      </c>
      <c r="B65" s="65">
        <f>qPCR!V66</f>
        <v>25.34</v>
      </c>
      <c r="C65" s="78">
        <f t="shared" si="0"/>
        <v>0.16318652895373206</v>
      </c>
    </row>
    <row r="66" spans="1:3" x14ac:dyDescent="0.3">
      <c r="A66" s="69" t="s">
        <v>339</v>
      </c>
      <c r="B66" s="65">
        <f>qPCR!V67</f>
        <v>28.166666666666668</v>
      </c>
      <c r="C66" s="78">
        <f t="shared" si="0"/>
        <v>2.8450869482832052E-2</v>
      </c>
    </row>
    <row r="67" spans="1:3" x14ac:dyDescent="0.3">
      <c r="A67" s="69" t="s">
        <v>340</v>
      </c>
      <c r="B67" s="65">
        <f>qPCR!V68</f>
        <v>28.99</v>
      </c>
      <c r="C67" s="78">
        <f t="shared" ref="C67:C84" si="1">10^(($N$1*B67)+$N$2)*L$23</f>
        <v>1.7105614301292042E-2</v>
      </c>
    </row>
    <row r="68" spans="1:3" x14ac:dyDescent="0.3">
      <c r="A68" s="69" t="s">
        <v>341</v>
      </c>
      <c r="B68" s="65">
        <f>qPCR!V69</f>
        <v>25.459999999999997</v>
      </c>
      <c r="C68" s="78">
        <f t="shared" si="1"/>
        <v>0.15152352497766597</v>
      </c>
    </row>
    <row r="69" spans="1:3" x14ac:dyDescent="0.3">
      <c r="A69" s="69" t="s">
        <v>342</v>
      </c>
      <c r="B69" s="65">
        <f>qPCR!V70</f>
        <v>25.313333333333333</v>
      </c>
      <c r="C69" s="78">
        <f t="shared" si="1"/>
        <v>0.16589786716835975</v>
      </c>
    </row>
    <row r="70" spans="1:3" x14ac:dyDescent="0.3">
      <c r="A70" s="69" t="s">
        <v>343</v>
      </c>
      <c r="B70" s="65">
        <f>qPCR!V71</f>
        <v>25.95</v>
      </c>
      <c r="C70" s="78">
        <f t="shared" si="1"/>
        <v>0.11193848347335683</v>
      </c>
    </row>
    <row r="71" spans="1:3" x14ac:dyDescent="0.3">
      <c r="A71" s="69" t="s">
        <v>344</v>
      </c>
      <c r="B71" s="65">
        <f>qPCR!V72</f>
        <v>25.97</v>
      </c>
      <c r="C71" s="78">
        <f t="shared" si="1"/>
        <v>0.1105635680387545</v>
      </c>
    </row>
    <row r="72" spans="1:3" x14ac:dyDescent="0.3">
      <c r="A72" s="69" t="s">
        <v>345</v>
      </c>
      <c r="B72" s="65">
        <f>qPCR!V73</f>
        <v>25.563333333333333</v>
      </c>
      <c r="C72" s="78">
        <f t="shared" si="1"/>
        <v>0.14215058006629822</v>
      </c>
    </row>
    <row r="73" spans="1:3" x14ac:dyDescent="0.3">
      <c r="A73" s="69" t="s">
        <v>346</v>
      </c>
      <c r="B73" s="65">
        <f>qPCR!V74</f>
        <v>25.27333333333333</v>
      </c>
      <c r="C73" s="78">
        <f t="shared" si="1"/>
        <v>0.17004957438067228</v>
      </c>
    </row>
    <row r="74" spans="1:3" x14ac:dyDescent="0.3">
      <c r="A74" s="69" t="s">
        <v>347</v>
      </c>
      <c r="B74" s="65">
        <f>qPCR!V75</f>
        <v>26.149999999999995</v>
      </c>
      <c r="C74" s="78">
        <f t="shared" si="1"/>
        <v>9.8924914987737617E-2</v>
      </c>
    </row>
    <row r="75" spans="1:3" x14ac:dyDescent="0.3">
      <c r="A75" s="69" t="s">
        <v>348</v>
      </c>
      <c r="B75" s="65">
        <f>qPCR!V76</f>
        <v>25.310000000000002</v>
      </c>
      <c r="C75" s="78">
        <f t="shared" si="1"/>
        <v>0.16623993670655776</v>
      </c>
    </row>
    <row r="76" spans="1:3" x14ac:dyDescent="0.3">
      <c r="A76" s="69" t="s">
        <v>349</v>
      </c>
      <c r="B76" s="65">
        <f>qPCR!V77</f>
        <v>25.643333333333331</v>
      </c>
      <c r="C76" s="78">
        <f t="shared" si="1"/>
        <v>0.13529418878151181</v>
      </c>
    </row>
    <row r="77" spans="1:3" x14ac:dyDescent="0.3">
      <c r="A77" s="69" t="s">
        <v>350</v>
      </c>
      <c r="B77" s="65">
        <f>qPCR!V78</f>
        <v>27.203333333333333</v>
      </c>
      <c r="C77" s="78">
        <f t="shared" si="1"/>
        <v>5.1596949313024734E-2</v>
      </c>
    </row>
    <row r="78" spans="1:3" x14ac:dyDescent="0.3">
      <c r="A78" s="69" t="s">
        <v>351</v>
      </c>
      <c r="B78" s="65">
        <f>qPCR!V79</f>
        <v>28.113333333333333</v>
      </c>
      <c r="C78" s="78">
        <f t="shared" si="1"/>
        <v>2.9404143858149615E-2</v>
      </c>
    </row>
    <row r="79" spans="1:3" x14ac:dyDescent="0.3">
      <c r="A79" s="69" t="s">
        <v>352</v>
      </c>
      <c r="B79" s="65">
        <f>qPCR!V80</f>
        <v>26.599999999999998</v>
      </c>
      <c r="C79" s="78">
        <f t="shared" si="1"/>
        <v>7.4909998122003205E-2</v>
      </c>
    </row>
    <row r="80" spans="1:3" x14ac:dyDescent="0.3">
      <c r="A80" s="69" t="s">
        <v>353</v>
      </c>
      <c r="B80" s="65">
        <f>qPCR!V81</f>
        <v>25.41333333333333</v>
      </c>
      <c r="C80" s="78">
        <f t="shared" si="1"/>
        <v>0.15595666373591252</v>
      </c>
    </row>
    <row r="81" spans="1:3" x14ac:dyDescent="0.3">
      <c r="A81" s="69" t="s">
        <v>354</v>
      </c>
      <c r="B81" s="65">
        <f>qPCR!V82</f>
        <v>34.04</v>
      </c>
      <c r="C81" s="78">
        <f t="shared" si="1"/>
        <v>7.5487825243853075E-4</v>
      </c>
    </row>
    <row r="82" spans="1:3" x14ac:dyDescent="0.3">
      <c r="A82" s="69" t="s">
        <v>355</v>
      </c>
      <c r="B82" s="65">
        <f>qPCR!V83</f>
        <v>0</v>
      </c>
      <c r="C82" s="78">
        <f t="shared" si="1"/>
        <v>1030733.2648803553</v>
      </c>
    </row>
    <row r="83" spans="1:3" x14ac:dyDescent="0.3">
      <c r="A83" s="69" t="s">
        <v>356</v>
      </c>
      <c r="B83" s="65">
        <f>qPCR!V84</f>
        <v>21.843333333333334</v>
      </c>
      <c r="C83" s="78">
        <f t="shared" si="1"/>
        <v>1.4160548389688994</v>
      </c>
    </row>
    <row r="84" spans="1:3" ht="15" thickBot="1" x14ac:dyDescent="0.35">
      <c r="A84" s="70" t="s">
        <v>357</v>
      </c>
      <c r="B84" s="71">
        <f>qPCR!V85</f>
        <v>16.436666666666664</v>
      </c>
      <c r="C84" s="78">
        <f t="shared" si="1"/>
        <v>40</v>
      </c>
    </row>
    <row r="85" spans="1:3" ht="15" thickTop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85"/>
  <sheetViews>
    <sheetView workbookViewId="0">
      <selection activeCell="H35" sqref="H35"/>
    </sheetView>
  </sheetViews>
  <sheetFormatPr defaultRowHeight="14.4" x14ac:dyDescent="0.3"/>
  <cols>
    <col min="1" max="1" width="11.44140625" customWidth="1"/>
    <col min="3" max="3" width="12.5546875" bestFit="1" customWidth="1"/>
    <col min="4" max="4" width="9.5546875" customWidth="1"/>
    <col min="5" max="5" width="16.44140625" customWidth="1"/>
    <col min="6" max="6" width="17.33203125" customWidth="1"/>
    <col min="7" max="7" width="14.5546875" customWidth="1"/>
    <col min="8" max="8" width="15.88671875" customWidth="1"/>
    <col min="9" max="9" width="10.88671875" customWidth="1"/>
    <col min="10" max="10" width="14.6640625" customWidth="1"/>
    <col min="11" max="11" width="11.44140625" customWidth="1"/>
  </cols>
  <sheetData>
    <row r="1" spans="1:14" ht="15" thickTop="1" x14ac:dyDescent="0.3">
      <c r="A1" s="66"/>
      <c r="B1" s="67" t="s">
        <v>358</v>
      </c>
      <c r="C1" s="68" t="s">
        <v>365</v>
      </c>
      <c r="D1" s="72"/>
      <c r="E1" s="80"/>
      <c r="F1" s="81" t="s">
        <v>272</v>
      </c>
      <c r="G1" s="81" t="s">
        <v>273</v>
      </c>
      <c r="H1" s="82" t="s">
        <v>274</v>
      </c>
      <c r="J1" s="73" t="s">
        <v>367</v>
      </c>
      <c r="K1" s="74" t="s">
        <v>368</v>
      </c>
      <c r="M1" s="66" t="s">
        <v>369</v>
      </c>
      <c r="N1" s="75">
        <f>SLOPE(J2:J19,K2:K19)</f>
        <v>-0.28793855198491358</v>
      </c>
    </row>
    <row r="2" spans="1:14" ht="15" thickBot="1" x14ac:dyDescent="0.35">
      <c r="A2" s="69">
        <f>qPCR!B86</f>
        <v>80</v>
      </c>
      <c r="B2" s="65">
        <f>qPCR!V86</f>
        <v>24.713333333333335</v>
      </c>
      <c r="C2" s="78">
        <f>10^(($N$1*B2)+$N$2)*L$23</f>
        <v>0.13932355663662419</v>
      </c>
      <c r="D2" s="72"/>
      <c r="E2" s="83" t="s">
        <v>359</v>
      </c>
      <c r="F2" s="65">
        <v>11.89</v>
      </c>
      <c r="G2" s="65">
        <v>11.97</v>
      </c>
      <c r="H2" s="84">
        <v>12.01</v>
      </c>
      <c r="J2" s="69">
        <v>3</v>
      </c>
      <c r="K2" s="78">
        <f>IFERROR(AVERAGE(F2:F3),"")</f>
        <v>11.9</v>
      </c>
      <c r="M2" s="76" t="s">
        <v>370</v>
      </c>
      <c r="N2" s="77">
        <f>INTERCEPT(J2:J19,K2:K19)</f>
        <v>6.4310542733025784</v>
      </c>
    </row>
    <row r="3" spans="1:14" ht="15" thickTop="1" x14ac:dyDescent="0.3">
      <c r="A3" s="69">
        <f>qPCR!B87</f>
        <v>81</v>
      </c>
      <c r="B3" s="65">
        <f>qPCR!V87</f>
        <v>25.126666666666669</v>
      </c>
      <c r="C3" s="78">
        <f t="shared" ref="C3:C66" si="0">10^(($N$1*B3)+$N$2)*L$23</f>
        <v>0.10592779963152774</v>
      </c>
      <c r="D3" s="72"/>
      <c r="E3" s="83" t="s">
        <v>359</v>
      </c>
      <c r="F3" s="65">
        <v>11.91</v>
      </c>
      <c r="G3" s="65">
        <v>12.17</v>
      </c>
      <c r="H3" s="84">
        <v>12.19</v>
      </c>
      <c r="J3" s="69">
        <v>2</v>
      </c>
      <c r="K3" s="78">
        <f>IFERROR(AVERAGE(F4:F5),"")</f>
        <v>15.2</v>
      </c>
    </row>
    <row r="4" spans="1:14" x14ac:dyDescent="0.3">
      <c r="A4" s="69">
        <f>qPCR!B88</f>
        <v>82</v>
      </c>
      <c r="B4" s="65">
        <f>qPCR!V88</f>
        <v>24.930000000000003</v>
      </c>
      <c r="C4" s="78">
        <f t="shared" si="0"/>
        <v>0.12068071269386976</v>
      </c>
      <c r="D4" s="72"/>
      <c r="E4" s="83" t="s">
        <v>360</v>
      </c>
      <c r="F4" s="65">
        <v>15.09</v>
      </c>
      <c r="G4" s="65">
        <v>15.48</v>
      </c>
      <c r="H4" s="84">
        <v>15.59</v>
      </c>
      <c r="J4" s="69">
        <v>1</v>
      </c>
      <c r="K4" s="78">
        <f>IFERROR(AVERAGE(F6:F7),"")</f>
        <v>18.695</v>
      </c>
    </row>
    <row r="5" spans="1:14" x14ac:dyDescent="0.3">
      <c r="A5" s="69">
        <f>qPCR!B89</f>
        <v>83</v>
      </c>
      <c r="B5" s="65">
        <f>qPCR!V89</f>
        <v>25.006666666666671</v>
      </c>
      <c r="C5" s="78">
        <f t="shared" si="0"/>
        <v>0.11469977799225747</v>
      </c>
      <c r="D5" s="72"/>
      <c r="E5" s="83" t="s">
        <v>360</v>
      </c>
      <c r="F5" s="65">
        <v>15.31</v>
      </c>
      <c r="G5" s="65">
        <v>15.34</v>
      </c>
      <c r="H5" s="84">
        <v>15.68</v>
      </c>
      <c r="J5" s="69">
        <v>0</v>
      </c>
      <c r="K5" s="78">
        <f>IFERROR(AVERAGE(F8:F9),"")</f>
        <v>22.240000000000002</v>
      </c>
    </row>
    <row r="6" spans="1:14" x14ac:dyDescent="0.3">
      <c r="A6" s="69">
        <f>qPCR!B90</f>
        <v>84</v>
      </c>
      <c r="B6" s="65">
        <f>qPCR!V90</f>
        <v>25.5</v>
      </c>
      <c r="C6" s="78">
        <f t="shared" si="0"/>
        <v>8.2701405739908071E-2</v>
      </c>
      <c r="D6" s="72"/>
      <c r="E6" s="83" t="s">
        <v>361</v>
      </c>
      <c r="F6" s="64">
        <v>18.7</v>
      </c>
      <c r="G6" s="65">
        <v>19.04</v>
      </c>
      <c r="H6" s="84">
        <v>18.739999999999998</v>
      </c>
      <c r="J6" s="69">
        <v>-1</v>
      </c>
      <c r="K6" s="78">
        <f>IFERROR(AVERAGE(F10:F11),"")</f>
        <v>25.810000000000002</v>
      </c>
    </row>
    <row r="7" spans="1:14" x14ac:dyDescent="0.3">
      <c r="A7" s="69">
        <f>qPCR!B91</f>
        <v>85</v>
      </c>
      <c r="B7" s="65">
        <f>qPCR!V91</f>
        <v>23.896666666666665</v>
      </c>
      <c r="C7" s="78">
        <f t="shared" si="0"/>
        <v>0.23942768698560743</v>
      </c>
      <c r="D7" s="72"/>
      <c r="E7" s="83" t="s">
        <v>361</v>
      </c>
      <c r="F7" s="65">
        <v>18.690000000000001</v>
      </c>
      <c r="G7" s="65">
        <v>18.940000000000001</v>
      </c>
      <c r="H7" s="84">
        <v>18.64</v>
      </c>
      <c r="J7" s="69">
        <v>-2</v>
      </c>
      <c r="K7" s="78">
        <f>IFERROR(AVERAGE(F12:F13),"")</f>
        <v>28.34</v>
      </c>
    </row>
    <row r="8" spans="1:14" x14ac:dyDescent="0.3">
      <c r="A8" s="69">
        <f>qPCR!B92</f>
        <v>86</v>
      </c>
      <c r="B8" s="65">
        <f>qPCR!V92</f>
        <v>24.203333333333333</v>
      </c>
      <c r="C8" s="78">
        <f t="shared" si="0"/>
        <v>0.19537689981576437</v>
      </c>
      <c r="D8" s="72"/>
      <c r="E8" s="83" t="s">
        <v>362</v>
      </c>
      <c r="F8" s="65">
        <v>22.28</v>
      </c>
      <c r="G8" s="65">
        <v>22.26</v>
      </c>
      <c r="H8" s="84">
        <v>22.11</v>
      </c>
      <c r="J8" s="69">
        <v>3</v>
      </c>
      <c r="K8" s="78">
        <f>IFERROR(AVERAGE(G2:G3),"")</f>
        <v>12.07</v>
      </c>
    </row>
    <row r="9" spans="1:14" x14ac:dyDescent="0.3">
      <c r="A9" s="69">
        <f>qPCR!B93</f>
        <v>87</v>
      </c>
      <c r="B9" s="65">
        <f>qPCR!V93</f>
        <v>24.056666666666661</v>
      </c>
      <c r="C9" s="78">
        <f t="shared" si="0"/>
        <v>0.21532983206148198</v>
      </c>
      <c r="D9" s="72"/>
      <c r="E9" s="83" t="s">
        <v>362</v>
      </c>
      <c r="F9" s="65">
        <v>22.2</v>
      </c>
      <c r="G9" s="65">
        <v>22.45</v>
      </c>
      <c r="H9" s="84">
        <v>21.94</v>
      </c>
      <c r="J9" s="69">
        <v>2</v>
      </c>
      <c r="K9" s="78">
        <f>IFERROR(AVERAGE(G4:G5),"")</f>
        <v>15.41</v>
      </c>
    </row>
    <row r="10" spans="1:14" x14ac:dyDescent="0.3">
      <c r="A10" s="69">
        <f>qPCR!B94</f>
        <v>88</v>
      </c>
      <c r="B10" s="65">
        <f>qPCR!V94</f>
        <v>25.363333333333333</v>
      </c>
      <c r="C10" s="78">
        <f t="shared" si="0"/>
        <v>9.054500431424789E-2</v>
      </c>
      <c r="D10" s="72"/>
      <c r="E10" s="83" t="s">
        <v>363</v>
      </c>
      <c r="F10" s="65">
        <v>26.2</v>
      </c>
      <c r="G10" s="65">
        <v>25.8</v>
      </c>
      <c r="H10" s="84">
        <v>26.18</v>
      </c>
      <c r="J10" s="69">
        <v>1</v>
      </c>
      <c r="K10" s="78">
        <f>IFERROR(AVERAGE(G6:G7),"")</f>
        <v>18.990000000000002</v>
      </c>
    </row>
    <row r="11" spans="1:14" x14ac:dyDescent="0.3">
      <c r="A11" s="69">
        <f>qPCR!B95</f>
        <v>89</v>
      </c>
      <c r="B11" s="65">
        <f>qPCR!V95</f>
        <v>24.333333333333332</v>
      </c>
      <c r="C11" s="78">
        <f t="shared" si="0"/>
        <v>0.17924258653191708</v>
      </c>
      <c r="D11" s="72"/>
      <c r="E11" s="83" t="s">
        <v>363</v>
      </c>
      <c r="F11" s="65">
        <v>25.42</v>
      </c>
      <c r="G11" s="65">
        <v>26.01</v>
      </c>
      <c r="H11" s="84">
        <v>25.36</v>
      </c>
      <c r="J11" s="69">
        <v>0</v>
      </c>
      <c r="K11" s="78">
        <f>IFERROR(AVERAGE(G8:G9),"")</f>
        <v>22.355</v>
      </c>
    </row>
    <row r="12" spans="1:14" x14ac:dyDescent="0.3">
      <c r="A12" s="69">
        <f>qPCR!B96</f>
        <v>90</v>
      </c>
      <c r="B12" s="65">
        <f>qPCR!V96</f>
        <v>24.28</v>
      </c>
      <c r="C12" s="78">
        <f t="shared" si="0"/>
        <v>0.18569402295899851</v>
      </c>
      <c r="D12" s="72"/>
      <c r="E12" s="83" t="s">
        <v>364</v>
      </c>
      <c r="F12" s="65">
        <v>28.15</v>
      </c>
      <c r="G12" s="65">
        <v>29.47</v>
      </c>
      <c r="H12" s="84">
        <v>30.3</v>
      </c>
      <c r="J12" s="69">
        <v>-1</v>
      </c>
      <c r="K12" s="78">
        <f>IFERROR(AVERAGE(G10:G11),"")</f>
        <v>25.905000000000001</v>
      </c>
    </row>
    <row r="13" spans="1:14" ht="15" thickBot="1" x14ac:dyDescent="0.35">
      <c r="A13" s="69">
        <f>qPCR!B97</f>
        <v>91</v>
      </c>
      <c r="B13" s="65">
        <f>qPCR!V97</f>
        <v>23.840000000000003</v>
      </c>
      <c r="C13" s="78">
        <f t="shared" si="0"/>
        <v>0.24859414054733547</v>
      </c>
      <c r="D13" s="72"/>
      <c r="E13" s="85" t="s">
        <v>364</v>
      </c>
      <c r="F13" s="71">
        <v>28.53</v>
      </c>
      <c r="G13" s="71">
        <v>29.49</v>
      </c>
      <c r="H13" s="86">
        <v>30.01</v>
      </c>
      <c r="J13" s="69">
        <v>-2</v>
      </c>
      <c r="K13" s="78">
        <f>IFERROR(AVERAGE(G12:G13),"")</f>
        <v>29.479999999999997</v>
      </c>
    </row>
    <row r="14" spans="1:14" ht="15" thickTop="1" x14ac:dyDescent="0.3">
      <c r="A14" s="69">
        <f>qPCR!B98</f>
        <v>92</v>
      </c>
      <c r="B14" s="65">
        <f>qPCR!V98</f>
        <v>23.77</v>
      </c>
      <c r="C14" s="78">
        <f t="shared" si="0"/>
        <v>0.26040336175648104</v>
      </c>
      <c r="J14" s="69">
        <v>3</v>
      </c>
      <c r="K14" s="78">
        <f>IFERROR(AVERAGE(H2:H3),"")</f>
        <v>12.1</v>
      </c>
    </row>
    <row r="15" spans="1:14" x14ac:dyDescent="0.3">
      <c r="A15" s="69">
        <f>qPCR!B99</f>
        <v>93</v>
      </c>
      <c r="B15" s="65">
        <f>qPCR!V99</f>
        <v>24.046666666666667</v>
      </c>
      <c r="C15" s="78">
        <f t="shared" si="0"/>
        <v>0.21676221848123386</v>
      </c>
      <c r="J15" s="69">
        <v>2</v>
      </c>
      <c r="K15" s="78">
        <f>IFERROR(AVERAGE(H4:H5),"")</f>
        <v>15.635</v>
      </c>
    </row>
    <row r="16" spans="1:14" x14ac:dyDescent="0.3">
      <c r="A16" s="69">
        <f>qPCR!B100</f>
        <v>94</v>
      </c>
      <c r="B16" s="65">
        <f>qPCR!V100</f>
        <v>23.59</v>
      </c>
      <c r="C16" s="78">
        <f t="shared" si="0"/>
        <v>0.29341041519921057</v>
      </c>
      <c r="J16" s="69">
        <v>1</v>
      </c>
      <c r="K16" s="78">
        <f>IFERROR(AVERAGE(H6:H7),"")</f>
        <v>18.689999999999998</v>
      </c>
    </row>
    <row r="17" spans="1:12" x14ac:dyDescent="0.3">
      <c r="A17" s="69">
        <f>qPCR!B101</f>
        <v>95</v>
      </c>
      <c r="B17" s="65">
        <f>qPCR!V101</f>
        <v>23.996666666666666</v>
      </c>
      <c r="C17" s="78">
        <f t="shared" si="0"/>
        <v>0.22406834933140304</v>
      </c>
      <c r="J17" s="69">
        <v>0</v>
      </c>
      <c r="K17" s="78">
        <f>IFERROR(AVERAGE(H8:H9),"")</f>
        <v>22.024999999999999</v>
      </c>
    </row>
    <row r="18" spans="1:12" x14ac:dyDescent="0.3">
      <c r="A18" s="69">
        <f>qPCR!B102</f>
        <v>96</v>
      </c>
      <c r="B18" s="65">
        <f>qPCR!V102</f>
        <v>24.74666666666667</v>
      </c>
      <c r="C18" s="78">
        <f t="shared" si="0"/>
        <v>0.13627826657562203</v>
      </c>
      <c r="J18" s="69">
        <v>-1</v>
      </c>
      <c r="K18" s="78">
        <f>IFERROR(AVERAGE(H10:H11),"")</f>
        <v>25.77</v>
      </c>
    </row>
    <row r="19" spans="1:12" ht="15" thickBot="1" x14ac:dyDescent="0.35">
      <c r="A19" s="69">
        <f>qPCR!B103</f>
        <v>97</v>
      </c>
      <c r="B19" s="65">
        <f>qPCR!V103</f>
        <v>24.24666666666667</v>
      </c>
      <c r="C19" s="78">
        <f t="shared" si="0"/>
        <v>0.18984356328346905</v>
      </c>
      <c r="J19" s="70">
        <v>-2</v>
      </c>
      <c r="K19" s="79">
        <f>IFERROR(AVERAGE(H12:H13),"")</f>
        <v>30.155000000000001</v>
      </c>
    </row>
    <row r="20" spans="1:12" ht="15" thickTop="1" x14ac:dyDescent="0.3">
      <c r="A20" s="69">
        <f>qPCR!B104</f>
        <v>98</v>
      </c>
      <c r="B20" s="65">
        <f>qPCR!V104</f>
        <v>24.97</v>
      </c>
      <c r="C20" s="78">
        <f t="shared" si="0"/>
        <v>0.11752231133065073</v>
      </c>
    </row>
    <row r="21" spans="1:12" ht="15" thickBot="1" x14ac:dyDescent="0.35">
      <c r="A21" s="69">
        <f>qPCR!B105</f>
        <v>99</v>
      </c>
      <c r="B21" s="65">
        <f>qPCR!V105</f>
        <v>24.633333333333336</v>
      </c>
      <c r="C21" s="78">
        <f t="shared" si="0"/>
        <v>0.14691280023891543</v>
      </c>
    </row>
    <row r="22" spans="1:12" x14ac:dyDescent="0.3">
      <c r="A22" s="69">
        <f>qPCR!B106</f>
        <v>100</v>
      </c>
      <c r="B22" s="65">
        <f>qPCR!V106</f>
        <v>25.38</v>
      </c>
      <c r="C22" s="78">
        <f t="shared" si="0"/>
        <v>8.9549985093731715E-2</v>
      </c>
      <c r="E22" s="127"/>
      <c r="F22" s="128" t="s">
        <v>272</v>
      </c>
      <c r="G22" s="128" t="s">
        <v>273</v>
      </c>
      <c r="H22" s="128" t="s">
        <v>274</v>
      </c>
      <c r="I22" s="129" t="s">
        <v>421</v>
      </c>
      <c r="J22" s="129" t="s">
        <v>423</v>
      </c>
      <c r="K22" s="129" t="s">
        <v>424</v>
      </c>
      <c r="L22" s="130" t="s">
        <v>422</v>
      </c>
    </row>
    <row r="23" spans="1:12" ht="15" thickBot="1" x14ac:dyDescent="0.35">
      <c r="A23" s="69">
        <f>qPCR!B107</f>
        <v>101</v>
      </c>
      <c r="B23" s="65">
        <f>qPCR!V107</f>
        <v>24.916666666666668</v>
      </c>
      <c r="C23" s="78">
        <f t="shared" si="0"/>
        <v>0.12175226435120881</v>
      </c>
      <c r="E23" s="131" t="s">
        <v>357</v>
      </c>
      <c r="F23" s="132">
        <v>16.350000000000001</v>
      </c>
      <c r="G23" s="132">
        <v>16.079999999999998</v>
      </c>
      <c r="H23" s="132">
        <v>16.100000000000001</v>
      </c>
      <c r="I23" s="133">
        <f>AVERAGE(F23:H23)</f>
        <v>16.176666666666666</v>
      </c>
      <c r="J23" s="134">
        <f>10^(($N$1*I23)+$N$2)</f>
        <v>59.315513893008799</v>
      </c>
      <c r="K23" s="134">
        <v>40</v>
      </c>
      <c r="L23" s="135">
        <f>K23/J23</f>
        <v>0.67435983227171514</v>
      </c>
    </row>
    <row r="24" spans="1:12" x14ac:dyDescent="0.3">
      <c r="A24" s="69">
        <f>qPCR!B108</f>
        <v>102</v>
      </c>
      <c r="B24" s="65">
        <f>qPCR!V108</f>
        <v>26.08</v>
      </c>
      <c r="C24" s="78">
        <f t="shared" si="0"/>
        <v>5.6300017715047987E-2</v>
      </c>
    </row>
    <row r="25" spans="1:12" x14ac:dyDescent="0.3">
      <c r="A25" s="69">
        <f>qPCR!B109</f>
        <v>103</v>
      </c>
      <c r="B25" s="65">
        <f>qPCR!V109</f>
        <v>24.863333333333333</v>
      </c>
      <c r="C25" s="78">
        <f t="shared" si="0"/>
        <v>0.12613446507991324</v>
      </c>
    </row>
    <row r="26" spans="1:12" x14ac:dyDescent="0.3">
      <c r="A26" s="69">
        <f>qPCR!B110</f>
        <v>104</v>
      </c>
      <c r="B26" s="65">
        <f>qPCR!V110</f>
        <v>24.820000000000004</v>
      </c>
      <c r="C26" s="78">
        <f t="shared" si="0"/>
        <v>0.1298108838719792</v>
      </c>
    </row>
    <row r="27" spans="1:12" x14ac:dyDescent="0.3">
      <c r="A27" s="69">
        <f>qPCR!B111</f>
        <v>105</v>
      </c>
      <c r="B27" s="65">
        <f>qPCR!V111</f>
        <v>24.14</v>
      </c>
      <c r="C27" s="78">
        <f t="shared" si="0"/>
        <v>0.20375549146794106</v>
      </c>
    </row>
    <row r="28" spans="1:12" x14ac:dyDescent="0.3">
      <c r="A28" s="69">
        <f>qPCR!B112</f>
        <v>106</v>
      </c>
      <c r="B28" s="65">
        <f>qPCR!V112</f>
        <v>25.179999999999996</v>
      </c>
      <c r="C28" s="78">
        <f t="shared" si="0"/>
        <v>0.10224762482410124</v>
      </c>
    </row>
    <row r="29" spans="1:12" x14ac:dyDescent="0.3">
      <c r="A29" s="69">
        <f>qPCR!B113</f>
        <v>107</v>
      </c>
      <c r="B29" s="65">
        <f>qPCR!V113</f>
        <v>24.193333333333339</v>
      </c>
      <c r="C29" s="78">
        <f t="shared" si="0"/>
        <v>0.19667655818334875</v>
      </c>
    </row>
    <row r="30" spans="1:12" x14ac:dyDescent="0.3">
      <c r="A30" s="69">
        <f>qPCR!B114</f>
        <v>108</v>
      </c>
      <c r="B30" s="65">
        <f>qPCR!V114</f>
        <v>24.696666666666669</v>
      </c>
      <c r="C30" s="78">
        <f t="shared" si="0"/>
        <v>0.14087162631613381</v>
      </c>
    </row>
    <row r="31" spans="1:12" x14ac:dyDescent="0.3">
      <c r="A31" s="69">
        <f>qPCR!B115</f>
        <v>109</v>
      </c>
      <c r="B31" s="65">
        <f>qPCR!V115</f>
        <v>23.87</v>
      </c>
      <c r="C31" s="78">
        <f t="shared" si="0"/>
        <v>0.24369843005095049</v>
      </c>
    </row>
    <row r="32" spans="1:12" x14ac:dyDescent="0.3">
      <c r="A32" s="69">
        <f>qPCR!B116</f>
        <v>110</v>
      </c>
      <c r="B32" s="65">
        <f>qPCR!V116</f>
        <v>23.400000000000002</v>
      </c>
      <c r="C32" s="78">
        <f t="shared" si="0"/>
        <v>0.3328004085953481</v>
      </c>
    </row>
    <row r="33" spans="1:3" x14ac:dyDescent="0.3">
      <c r="A33" s="69">
        <f>qPCR!B117</f>
        <v>111</v>
      </c>
      <c r="B33" s="65">
        <f>qPCR!V117</f>
        <v>23.7</v>
      </c>
      <c r="C33" s="78">
        <f t="shared" si="0"/>
        <v>0.27277356845490447</v>
      </c>
    </row>
    <row r="34" spans="1:3" x14ac:dyDescent="0.3">
      <c r="A34" s="69">
        <f>qPCR!B118</f>
        <v>112</v>
      </c>
      <c r="B34" s="65">
        <f>qPCR!V118</f>
        <v>23.813333333333333</v>
      </c>
      <c r="C34" s="78">
        <f t="shared" si="0"/>
        <v>0.2530283883788802</v>
      </c>
    </row>
    <row r="35" spans="1:3" x14ac:dyDescent="0.3">
      <c r="A35" s="69">
        <f>qPCR!B119</f>
        <v>113</v>
      </c>
      <c r="B35" s="65">
        <f>qPCR!V119</f>
        <v>23.206666666666667</v>
      </c>
      <c r="C35" s="78">
        <f t="shared" si="0"/>
        <v>0.37831361467215957</v>
      </c>
    </row>
    <row r="36" spans="1:3" x14ac:dyDescent="0.3">
      <c r="A36" s="69">
        <f>qPCR!B120</f>
        <v>114</v>
      </c>
      <c r="B36" s="65">
        <f>qPCR!V120</f>
        <v>22.826666666666668</v>
      </c>
      <c r="C36" s="78">
        <f t="shared" si="0"/>
        <v>0.48670815223971581</v>
      </c>
    </row>
    <row r="37" spans="1:3" x14ac:dyDescent="0.3">
      <c r="A37" s="69">
        <f>qPCR!B121</f>
        <v>115</v>
      </c>
      <c r="B37" s="65">
        <f>qPCR!V121</f>
        <v>23.596666666666668</v>
      </c>
      <c r="C37" s="78">
        <f t="shared" si="0"/>
        <v>0.29211639716119547</v>
      </c>
    </row>
    <row r="38" spans="1:3" x14ac:dyDescent="0.3">
      <c r="A38" s="69">
        <f>qPCR!B122</f>
        <v>116</v>
      </c>
      <c r="B38" s="65">
        <f>qPCR!V122</f>
        <v>24.569999999999997</v>
      </c>
      <c r="C38" s="78">
        <f t="shared" si="0"/>
        <v>0.15321304536943256</v>
      </c>
    </row>
    <row r="39" spans="1:3" x14ac:dyDescent="0.3">
      <c r="A39" s="69">
        <f>qPCR!B123</f>
        <v>117</v>
      </c>
      <c r="B39" s="65">
        <f>qPCR!V123</f>
        <v>23.23</v>
      </c>
      <c r="C39" s="78">
        <f t="shared" si="0"/>
        <v>0.37250611346500662</v>
      </c>
    </row>
    <row r="40" spans="1:3" x14ac:dyDescent="0.3">
      <c r="A40" s="69">
        <f>qPCR!B124</f>
        <v>118</v>
      </c>
      <c r="B40" s="65">
        <f>qPCR!V124</f>
        <v>23.453333333333333</v>
      </c>
      <c r="C40" s="78">
        <f t="shared" si="0"/>
        <v>0.32123815879997608</v>
      </c>
    </row>
    <row r="41" spans="1:3" x14ac:dyDescent="0.3">
      <c r="A41" s="69">
        <f>qPCR!B125</f>
        <v>119</v>
      </c>
      <c r="B41" s="65">
        <f>qPCR!V125</f>
        <v>23.516666666666669</v>
      </c>
      <c r="C41" s="78">
        <f t="shared" si="0"/>
        <v>0.30802858424426</v>
      </c>
    </row>
    <row r="42" spans="1:3" x14ac:dyDescent="0.3">
      <c r="A42" s="69">
        <f>qPCR!B126</f>
        <v>120</v>
      </c>
      <c r="B42" s="65">
        <f>qPCR!V126</f>
        <v>24.006666666666671</v>
      </c>
      <c r="C42" s="78">
        <f t="shared" si="0"/>
        <v>0.22258768326825046</v>
      </c>
    </row>
    <row r="43" spans="1:3" x14ac:dyDescent="0.3">
      <c r="A43" s="69">
        <f>qPCR!B127</f>
        <v>121</v>
      </c>
      <c r="B43" s="65">
        <f>qPCR!V127</f>
        <v>20.71</v>
      </c>
      <c r="C43" s="78">
        <f t="shared" si="0"/>
        <v>1.9803345098116152</v>
      </c>
    </row>
    <row r="44" spans="1:3" x14ac:dyDescent="0.3">
      <c r="A44" s="69">
        <f>qPCR!B128</f>
        <v>122</v>
      </c>
      <c r="B44" s="65">
        <f>qPCR!V128</f>
        <v>20.836666666666666</v>
      </c>
      <c r="C44" s="78">
        <f t="shared" si="0"/>
        <v>1.8208171658911805</v>
      </c>
    </row>
    <row r="45" spans="1:3" x14ac:dyDescent="0.3">
      <c r="A45" s="69">
        <f>qPCR!B129</f>
        <v>123</v>
      </c>
      <c r="B45" s="65">
        <f>qPCR!V129</f>
        <v>20.263333333333335</v>
      </c>
      <c r="C45" s="78">
        <f t="shared" si="0"/>
        <v>2.6628770142370444</v>
      </c>
    </row>
    <row r="46" spans="1:3" x14ac:dyDescent="0.3">
      <c r="A46" s="69">
        <f>qPCR!B130</f>
        <v>124</v>
      </c>
      <c r="B46" s="65">
        <f>qPCR!V130</f>
        <v>20.376666666666665</v>
      </c>
      <c r="C46" s="78">
        <f t="shared" si="0"/>
        <v>2.4701201189695068</v>
      </c>
    </row>
    <row r="47" spans="1:3" x14ac:dyDescent="0.3">
      <c r="A47" s="69">
        <f>qPCR!B131</f>
        <v>125</v>
      </c>
      <c r="B47" s="65">
        <f>qPCR!V131</f>
        <v>20.406666666666666</v>
      </c>
      <c r="C47" s="78">
        <f t="shared" si="0"/>
        <v>2.4214745918981659</v>
      </c>
    </row>
    <row r="48" spans="1:3" x14ac:dyDescent="0.3">
      <c r="A48" s="69">
        <f>qPCR!B132</f>
        <v>126</v>
      </c>
      <c r="B48" s="65">
        <f>qPCR!V132</f>
        <v>21.026666666666667</v>
      </c>
      <c r="C48" s="78">
        <f t="shared" si="0"/>
        <v>1.6053066848712032</v>
      </c>
    </row>
    <row r="49" spans="1:3" x14ac:dyDescent="0.3">
      <c r="A49" s="69">
        <f>qPCR!B133</f>
        <v>127</v>
      </c>
      <c r="B49" s="65">
        <f>qPCR!V133</f>
        <v>20.606666666666669</v>
      </c>
      <c r="C49" s="78">
        <f t="shared" si="0"/>
        <v>2.1207633329612299</v>
      </c>
    </row>
    <row r="50" spans="1:3" x14ac:dyDescent="0.3">
      <c r="A50" s="69">
        <f>qPCR!B134</f>
        <v>128</v>
      </c>
      <c r="B50" s="65">
        <f>qPCR!V134</f>
        <v>20.463333333333335</v>
      </c>
      <c r="C50" s="78">
        <f t="shared" si="0"/>
        <v>2.3321871519421347</v>
      </c>
    </row>
    <row r="51" spans="1:3" x14ac:dyDescent="0.3">
      <c r="A51" s="69">
        <f>qPCR!B135</f>
        <v>129</v>
      </c>
      <c r="B51" s="65">
        <f>qPCR!V135</f>
        <v>23.613333333333333</v>
      </c>
      <c r="C51" s="78">
        <f t="shared" si="0"/>
        <v>0.28890626500642069</v>
      </c>
    </row>
    <row r="52" spans="1:3" x14ac:dyDescent="0.3">
      <c r="A52" s="69">
        <f>qPCR!B136</f>
        <v>130</v>
      </c>
      <c r="B52" s="65">
        <f>qPCR!V136</f>
        <v>23.08666666666667</v>
      </c>
      <c r="C52" s="78">
        <f t="shared" si="0"/>
        <v>0.40964211250764104</v>
      </c>
    </row>
    <row r="53" spans="1:3" x14ac:dyDescent="0.3">
      <c r="A53" s="69">
        <f>qPCR!B137</f>
        <v>131</v>
      </c>
      <c r="B53" s="65">
        <f>qPCR!V137</f>
        <v>23.803333333333331</v>
      </c>
      <c r="C53" s="78">
        <f t="shared" si="0"/>
        <v>0.25471154776212002</v>
      </c>
    </row>
    <row r="54" spans="1:3" x14ac:dyDescent="0.3">
      <c r="A54" s="69">
        <f>qPCR!B138</f>
        <v>132</v>
      </c>
      <c r="B54" s="65">
        <f>qPCR!V138</f>
        <v>20.939999999999998</v>
      </c>
      <c r="C54" s="78">
        <f t="shared" si="0"/>
        <v>1.7002496288149458</v>
      </c>
    </row>
    <row r="55" spans="1:3" x14ac:dyDescent="0.3">
      <c r="A55" s="69">
        <f>qPCR!B139</f>
        <v>133</v>
      </c>
      <c r="B55" s="65">
        <f>qPCR!V139</f>
        <v>26.163333333333338</v>
      </c>
      <c r="C55" s="78">
        <f t="shared" si="0"/>
        <v>5.327379708310917E-2</v>
      </c>
    </row>
    <row r="56" spans="1:3" x14ac:dyDescent="0.3">
      <c r="A56" s="69">
        <f>qPCR!B140</f>
        <v>134</v>
      </c>
      <c r="B56" s="65">
        <f>qPCR!V140</f>
        <v>27.290000000000003</v>
      </c>
      <c r="C56" s="78">
        <f t="shared" si="0"/>
        <v>2.5240786514722609E-2</v>
      </c>
    </row>
    <row r="57" spans="1:3" x14ac:dyDescent="0.3">
      <c r="A57" s="69">
        <f>qPCR!B141</f>
        <v>135</v>
      </c>
      <c r="B57" s="65">
        <f>qPCR!V141</f>
        <v>25.87</v>
      </c>
      <c r="C57" s="78">
        <f t="shared" si="0"/>
        <v>6.471062991645557E-2</v>
      </c>
    </row>
    <row r="58" spans="1:3" x14ac:dyDescent="0.3">
      <c r="A58" s="69">
        <f>qPCR!B142</f>
        <v>136</v>
      </c>
      <c r="B58" s="65">
        <f>qPCR!V142</f>
        <v>26.733333333333334</v>
      </c>
      <c r="C58" s="78">
        <f t="shared" si="0"/>
        <v>3.6508053437270982E-2</v>
      </c>
    </row>
    <row r="59" spans="1:3" x14ac:dyDescent="0.3">
      <c r="A59" s="69">
        <f>qPCR!B143</f>
        <v>137</v>
      </c>
      <c r="B59" s="65">
        <f>qPCR!V143</f>
        <v>27.713333333333328</v>
      </c>
      <c r="C59" s="78">
        <f t="shared" si="0"/>
        <v>1.906377469196717E-2</v>
      </c>
    </row>
    <row r="60" spans="1:3" x14ac:dyDescent="0.3">
      <c r="A60" s="69">
        <f>qPCR!B144</f>
        <v>138</v>
      </c>
      <c r="B60" s="65">
        <f>qPCR!V144</f>
        <v>25.906666666666666</v>
      </c>
      <c r="C60" s="78">
        <f t="shared" si="0"/>
        <v>6.3156474724819667E-2</v>
      </c>
    </row>
    <row r="61" spans="1:3" x14ac:dyDescent="0.3">
      <c r="A61" s="69">
        <f>qPCR!B145</f>
        <v>139</v>
      </c>
      <c r="B61" s="65">
        <f>qPCR!V145</f>
        <v>25.936666666666667</v>
      </c>
      <c r="C61" s="78">
        <f t="shared" si="0"/>
        <v>6.1912697154100291E-2</v>
      </c>
    </row>
    <row r="62" spans="1:3" x14ac:dyDescent="0.3">
      <c r="A62" s="69">
        <f>qPCR!B146</f>
        <v>140</v>
      </c>
      <c r="B62" s="65">
        <f>qPCR!V146</f>
        <v>25.92</v>
      </c>
      <c r="C62" s="78">
        <f t="shared" si="0"/>
        <v>6.260062941447822E-2</v>
      </c>
    </row>
    <row r="63" spans="1:3" x14ac:dyDescent="0.3">
      <c r="A63" s="69">
        <f>qPCR!B147</f>
        <v>141</v>
      </c>
      <c r="B63" s="65">
        <f>qPCR!V147</f>
        <v>26.213333333333335</v>
      </c>
      <c r="C63" s="78">
        <f t="shared" si="0"/>
        <v>5.1536714029942983E-2</v>
      </c>
    </row>
    <row r="64" spans="1:3" x14ac:dyDescent="0.3">
      <c r="A64" s="69">
        <f>qPCR!B148</f>
        <v>142</v>
      </c>
      <c r="B64" s="65">
        <f>qPCR!V148</f>
        <v>27.616666666666664</v>
      </c>
      <c r="C64" s="78">
        <f t="shared" si="0"/>
        <v>2.0325580438997043E-2</v>
      </c>
    </row>
    <row r="65" spans="1:3" x14ac:dyDescent="0.3">
      <c r="A65" s="69">
        <f>qPCR!B149</f>
        <v>143</v>
      </c>
      <c r="B65" s="65">
        <f>qPCR!V149</f>
        <v>25.16</v>
      </c>
      <c r="C65" s="78">
        <f t="shared" si="0"/>
        <v>0.10361246342285586</v>
      </c>
    </row>
    <row r="66" spans="1:3" x14ac:dyDescent="0.3">
      <c r="A66" s="69">
        <f>qPCR!B150</f>
        <v>144</v>
      </c>
      <c r="B66" s="65">
        <f>qPCR!V150</f>
        <v>27.12</v>
      </c>
      <c r="C66" s="78">
        <f t="shared" si="0"/>
        <v>2.8252210762251734E-2</v>
      </c>
    </row>
    <row r="67" spans="1:3" x14ac:dyDescent="0.3">
      <c r="A67" s="69">
        <f>qPCR!B151</f>
        <v>145</v>
      </c>
      <c r="B67" s="65">
        <f>qPCR!V151</f>
        <v>25.166666666666668</v>
      </c>
      <c r="C67" s="78">
        <f t="shared" ref="C67:C84" si="1">10^(($N$1*B67)+$N$2)*L$23</f>
        <v>0.10315550487712286</v>
      </c>
    </row>
    <row r="68" spans="1:3" x14ac:dyDescent="0.3">
      <c r="A68" s="69">
        <f>qPCR!B152</f>
        <v>146</v>
      </c>
      <c r="B68" s="65">
        <f>qPCR!V152</f>
        <v>25.37</v>
      </c>
      <c r="C68" s="78">
        <f t="shared" si="1"/>
        <v>9.0145676741791969E-2</v>
      </c>
    </row>
    <row r="69" spans="1:3" x14ac:dyDescent="0.3">
      <c r="A69" s="69">
        <f>qPCR!B153</f>
        <v>147</v>
      </c>
      <c r="B69" s="65">
        <f>qPCR!V153</f>
        <v>24.253333333333334</v>
      </c>
      <c r="C69" s="78">
        <f t="shared" si="1"/>
        <v>0.18900630263229906</v>
      </c>
    </row>
    <row r="70" spans="1:3" x14ac:dyDescent="0.3">
      <c r="A70" s="69">
        <f>qPCR!B154</f>
        <v>148</v>
      </c>
      <c r="B70" s="65">
        <f>qPCR!V154</f>
        <v>24.833333333333332</v>
      </c>
      <c r="C70" s="78">
        <f t="shared" si="1"/>
        <v>0.12866840764375601</v>
      </c>
    </row>
    <row r="71" spans="1:3" x14ac:dyDescent="0.3">
      <c r="A71" s="69">
        <f>qPCR!B155</f>
        <v>149</v>
      </c>
      <c r="B71" s="65">
        <f>qPCR!V155</f>
        <v>25.8</v>
      </c>
      <c r="C71" s="78">
        <f t="shared" si="1"/>
        <v>6.7784645022298445E-2</v>
      </c>
    </row>
    <row r="72" spans="1:3" x14ac:dyDescent="0.3">
      <c r="A72" s="69">
        <f>qPCR!B156</f>
        <v>150</v>
      </c>
      <c r="B72" s="65">
        <f>qPCR!V156</f>
        <v>26.046666666666667</v>
      </c>
      <c r="C72" s="78">
        <f t="shared" si="1"/>
        <v>5.7558104486255396E-2</v>
      </c>
    </row>
    <row r="73" spans="1:3" x14ac:dyDescent="0.3">
      <c r="A73" s="69">
        <f>qPCR!B157</f>
        <v>151</v>
      </c>
      <c r="B73" s="65">
        <f>qPCR!V157</f>
        <v>25.536666666666665</v>
      </c>
      <c r="C73" s="78">
        <f t="shared" si="1"/>
        <v>8.0715166087285267E-2</v>
      </c>
    </row>
    <row r="74" spans="1:3" x14ac:dyDescent="0.3">
      <c r="A74" s="69">
        <f>qPCR!B158</f>
        <v>152</v>
      </c>
      <c r="B74" s="65">
        <f>qPCR!V158</f>
        <v>26.03</v>
      </c>
      <c r="C74" s="78">
        <f t="shared" si="1"/>
        <v>5.8197651440957503E-2</v>
      </c>
    </row>
    <row r="75" spans="1:3" x14ac:dyDescent="0.3">
      <c r="A75" s="69">
        <f>qPCR!B159</f>
        <v>153</v>
      </c>
      <c r="B75" s="65">
        <f>qPCR!V159</f>
        <v>24.463333333333335</v>
      </c>
      <c r="C75" s="78">
        <f t="shared" si="1"/>
        <v>0.16444065218020967</v>
      </c>
    </row>
    <row r="76" spans="1:3" x14ac:dyDescent="0.3">
      <c r="A76" s="69">
        <f>qPCR!B160</f>
        <v>154</v>
      </c>
      <c r="B76" s="65">
        <f>qPCR!V160</f>
        <v>25.186666666666667</v>
      </c>
      <c r="C76" s="78">
        <f t="shared" si="1"/>
        <v>0.10179668557991382</v>
      </c>
    </row>
    <row r="77" spans="1:3" x14ac:dyDescent="0.3">
      <c r="A77" s="69">
        <f>qPCR!B161</f>
        <v>155</v>
      </c>
      <c r="B77" s="65">
        <f>qPCR!V161</f>
        <v>25.150000000000002</v>
      </c>
      <c r="C77" s="78">
        <f t="shared" si="1"/>
        <v>0.10430169948505467</v>
      </c>
    </row>
    <row r="78" spans="1:3" x14ac:dyDescent="0.3">
      <c r="A78" s="69">
        <f>qPCR!B162</f>
        <v>156</v>
      </c>
      <c r="B78" s="65">
        <f>qPCR!V162</f>
        <v>24.983333333333331</v>
      </c>
      <c r="C78" s="78">
        <f t="shared" si="1"/>
        <v>0.11648798783653151</v>
      </c>
    </row>
    <row r="79" spans="1:3" x14ac:dyDescent="0.3">
      <c r="A79" s="69">
        <f>qPCR!B163</f>
        <v>157</v>
      </c>
      <c r="B79" s="65">
        <f>qPCR!V163</f>
        <v>21.853333333333335</v>
      </c>
      <c r="C79" s="78">
        <f t="shared" si="1"/>
        <v>0.92795904916862948</v>
      </c>
    </row>
    <row r="80" spans="1:3" x14ac:dyDescent="0.3">
      <c r="A80" s="69">
        <f>qPCR!B164</f>
        <v>158</v>
      </c>
      <c r="B80" s="65">
        <f>qPCR!V164</f>
        <v>29.413333333333338</v>
      </c>
      <c r="C80" s="78">
        <f t="shared" si="1"/>
        <v>6.1760863333537325E-3</v>
      </c>
    </row>
    <row r="81" spans="1:3" x14ac:dyDescent="0.3">
      <c r="A81" s="69" t="str">
        <f>qPCR!B165</f>
        <v>PlateB_H2O_1</v>
      </c>
      <c r="B81" s="65">
        <f>qPCR!V165</f>
        <v>30.52</v>
      </c>
      <c r="C81" s="78">
        <f t="shared" si="1"/>
        <v>2.9652503148454501E-3</v>
      </c>
    </row>
    <row r="82" spans="1:3" x14ac:dyDescent="0.3">
      <c r="A82" s="69" t="str">
        <f>qPCR!B166</f>
        <v>PlateB_H2O_2</v>
      </c>
      <c r="B82" s="65">
        <f>qPCR!V166</f>
        <v>31.675000000000001</v>
      </c>
      <c r="C82" s="78">
        <f t="shared" si="1"/>
        <v>1.3787716125016596E-3</v>
      </c>
    </row>
    <row r="83" spans="1:3" x14ac:dyDescent="0.3">
      <c r="A83" s="69" t="str">
        <f>qPCR!B167</f>
        <v>PlateB_Cal</v>
      </c>
      <c r="B83" s="65">
        <f>qPCR!V167</f>
        <v>21.433333333333334</v>
      </c>
      <c r="C83" s="78">
        <f t="shared" si="1"/>
        <v>1.2259224636096842</v>
      </c>
    </row>
    <row r="84" spans="1:3" ht="15" thickBot="1" x14ac:dyDescent="0.35">
      <c r="A84" s="70" t="str">
        <f>qPCR!B168</f>
        <v>PlateB_Zymo</v>
      </c>
      <c r="B84" s="71">
        <f>qPCR!V168</f>
        <v>16.176666666666666</v>
      </c>
      <c r="C84" s="78">
        <f t="shared" si="1"/>
        <v>40</v>
      </c>
    </row>
    <row r="85" spans="1:3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Meta</vt:lpstr>
      <vt:lpstr>FWDW</vt:lpstr>
      <vt:lpstr>DNA extraction</vt:lpstr>
      <vt:lpstr>qPCR</vt:lpstr>
      <vt:lpstr>Index PCR</vt:lpstr>
      <vt:lpstr>Index sequences</vt:lpstr>
      <vt:lpstr>All Stds</vt:lpstr>
      <vt:lpstr>Std. Curve(1-79)</vt:lpstr>
      <vt:lpstr>Std. Curve(80-158)</vt:lpstr>
      <vt:lpstr>Std. Curve(159-237)</vt:lpstr>
      <vt:lpstr>Std. Curve(238-316)</vt:lpstr>
      <vt:lpstr>Std. Curve(317-395)</vt:lpstr>
      <vt:lpstr>Std. Curve(396-477+Hops)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Hamm, Alison - ARS</dc:creator>
  <cp:lastModifiedBy>Deel, Heather - REE-ARS</cp:lastModifiedBy>
  <dcterms:created xsi:type="dcterms:W3CDTF">2018-10-31T15:06:03Z</dcterms:created>
  <dcterms:modified xsi:type="dcterms:W3CDTF">2023-09-22T21:30:15Z</dcterms:modified>
</cp:coreProperties>
</file>